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14400" windowHeight="12705" tabRatio="899"/>
  </bookViews>
  <sheets>
    <sheet name="Titel" sheetId="23" r:id="rId1"/>
    <sheet name="Impressum" sheetId="22" r:id="rId2"/>
    <sheet name="Inhalt" sheetId="20" r:id="rId3"/>
    <sheet name="Tab 1" sheetId="1" r:id="rId4"/>
    <sheet name="Tab 2" sheetId="2" r:id="rId5"/>
    <sheet name="Tab 3" sheetId="10" r:id="rId6"/>
    <sheet name="Tab 4" sheetId="7" r:id="rId7"/>
    <sheet name="Tab 5" sheetId="8" r:id="rId8"/>
    <sheet name="Tab 6" sheetId="9" r:id="rId9"/>
  </sheets>
  <definedNames>
    <definedName name="_xlnm.Print_Area" localSheetId="2">Inhalt!$A$5:$C$24</definedName>
    <definedName name="_xlnm.Print_Area" localSheetId="8">'Tab 6'!$A$1:$G$17</definedName>
    <definedName name="_xlnm.Print_Titles" localSheetId="3">'Tab 1'!$3:$4</definedName>
    <definedName name="_xlnm.Print_Titles" localSheetId="4">'Tab 2'!$3:$4</definedName>
    <definedName name="_xlnm.Print_Titles" localSheetId="6">'Tab 4'!$3:$3</definedName>
    <definedName name="_xlnm.Print_Titles" localSheetId="7">'Tab 5'!$3:$5</definedName>
    <definedName name="WordDatei">"I:\ABLAGEN\S2\S21\AB-21_bildung\Uebergreifendes\Berichte\LaB\2012\2012-LaB-Bericht.doc"</definedName>
  </definedNames>
  <calcPr calcId="145621"/>
</workbook>
</file>

<file path=xl/calcChain.xml><?xml version="1.0" encoding="utf-8"?>
<calcChain xmlns="http://schemas.openxmlformats.org/spreadsheetml/2006/main">
  <c r="G90" i="8" l="1"/>
  <c r="G91" i="8"/>
  <c r="G92" i="8"/>
  <c r="G93" i="8"/>
  <c r="G94" i="8"/>
  <c r="G95" i="8"/>
  <c r="G96" i="8"/>
  <c r="G97" i="8"/>
  <c r="G111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2" i="8"/>
  <c r="G113" i="8"/>
  <c r="G114" i="8"/>
  <c r="G115" i="8"/>
  <c r="G116" i="8"/>
  <c r="G117" i="8"/>
  <c r="G118" i="8"/>
  <c r="G119" i="8"/>
  <c r="G89" i="8"/>
  <c r="E90" i="8"/>
  <c r="E91" i="8"/>
  <c r="E92" i="8"/>
  <c r="E93" i="8"/>
  <c r="E94" i="8"/>
  <c r="E95" i="8"/>
  <c r="E96" i="8"/>
  <c r="E97" i="8"/>
  <c r="E111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2" i="8"/>
  <c r="E113" i="8"/>
  <c r="E114" i="8"/>
  <c r="E115" i="8"/>
  <c r="E116" i="8"/>
  <c r="E117" i="8"/>
  <c r="E118" i="8"/>
  <c r="E119" i="8"/>
  <c r="E89" i="8"/>
  <c r="C90" i="8"/>
  <c r="C91" i="8"/>
  <c r="C92" i="8"/>
  <c r="C93" i="8"/>
  <c r="C94" i="8"/>
  <c r="C95" i="8"/>
  <c r="C96" i="8"/>
  <c r="C97" i="8"/>
  <c r="C111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2" i="8"/>
  <c r="C113" i="8"/>
  <c r="C114" i="8"/>
  <c r="C115" i="8"/>
  <c r="C116" i="8"/>
  <c r="C117" i="8"/>
  <c r="C118" i="8"/>
  <c r="C119" i="8"/>
  <c r="C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69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43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20" i="8"/>
  <c r="G8" i="8" l="1"/>
  <c r="G9" i="8"/>
  <c r="G10" i="8"/>
  <c r="G11" i="8"/>
  <c r="G12" i="8"/>
  <c r="G13" i="8"/>
  <c r="G14" i="8"/>
  <c r="G15" i="8"/>
  <c r="G16" i="8"/>
  <c r="G17" i="8"/>
  <c r="G18" i="8"/>
  <c r="G7" i="8"/>
  <c r="E8" i="8"/>
  <c r="E9" i="8"/>
  <c r="E10" i="8"/>
  <c r="E11" i="8"/>
  <c r="E12" i="8"/>
  <c r="E13" i="8"/>
  <c r="E14" i="8"/>
  <c r="E15" i="8"/>
  <c r="E16" i="8"/>
  <c r="E17" i="8"/>
  <c r="E18" i="8"/>
  <c r="E7" i="8"/>
  <c r="C8" i="8"/>
  <c r="C9" i="8"/>
  <c r="C10" i="8"/>
  <c r="C11" i="8"/>
  <c r="C12" i="8"/>
  <c r="C13" i="8"/>
  <c r="C14" i="8"/>
  <c r="C15" i="8"/>
  <c r="C16" i="8"/>
  <c r="C17" i="8"/>
  <c r="C18" i="8"/>
  <c r="C7" i="8"/>
  <c r="B6" i="7"/>
  <c r="C6" i="7"/>
  <c r="D6" i="7"/>
  <c r="B7" i="7"/>
  <c r="C7" i="7"/>
  <c r="D7" i="7"/>
  <c r="B8" i="7"/>
  <c r="C8" i="7"/>
  <c r="D8" i="7"/>
  <c r="B9" i="7"/>
  <c r="C9" i="7"/>
  <c r="D9" i="7"/>
  <c r="B10" i="7"/>
  <c r="C10" i="7"/>
  <c r="D10" i="7"/>
  <c r="B11" i="7"/>
  <c r="C11" i="7"/>
  <c r="D11" i="7"/>
  <c r="B12" i="7"/>
  <c r="C12" i="7"/>
  <c r="D12" i="7"/>
  <c r="B13" i="7"/>
  <c r="C13" i="7"/>
  <c r="D13" i="7"/>
  <c r="B14" i="7"/>
  <c r="C14" i="7"/>
  <c r="D14" i="7"/>
  <c r="B15" i="7"/>
  <c r="C15" i="7"/>
  <c r="D15" i="7"/>
  <c r="B16" i="7"/>
  <c r="C16" i="7"/>
  <c r="D16" i="7"/>
  <c r="B17" i="7"/>
  <c r="C17" i="7"/>
  <c r="D17" i="7"/>
  <c r="B18" i="7"/>
  <c r="C18" i="7"/>
  <c r="D18" i="7"/>
  <c r="B19" i="7"/>
  <c r="C19" i="7"/>
  <c r="D19" i="7"/>
  <c r="B20" i="7"/>
  <c r="C20" i="7"/>
  <c r="D20" i="7"/>
  <c r="B21" i="7"/>
  <c r="C21" i="7"/>
  <c r="D21" i="7"/>
  <c r="C5" i="7"/>
  <c r="D5" i="7"/>
  <c r="B5" i="7"/>
  <c r="D22" i="7" l="1"/>
  <c r="C22" i="7"/>
  <c r="B22" i="7"/>
  <c r="D27" i="10" l="1"/>
  <c r="C27" i="10"/>
  <c r="B27" i="10"/>
  <c r="D23" i="10"/>
  <c r="C23" i="10"/>
  <c r="B23" i="10"/>
  <c r="D19" i="10"/>
  <c r="C19" i="10"/>
  <c r="B19" i="10"/>
  <c r="D15" i="10"/>
  <c r="C15" i="10"/>
  <c r="B15" i="10"/>
  <c r="C11" i="10"/>
  <c r="D11" i="10"/>
  <c r="B11" i="10"/>
  <c r="G41" i="2"/>
  <c r="F41" i="2"/>
  <c r="E41" i="2"/>
  <c r="G60" i="2"/>
  <c r="F60" i="2"/>
  <c r="E60" i="2"/>
  <c r="G79" i="2"/>
  <c r="F79" i="2"/>
  <c r="E79" i="2"/>
  <c r="G98" i="2"/>
  <c r="F98" i="2"/>
  <c r="E98" i="2"/>
  <c r="G117" i="2"/>
  <c r="F117" i="2"/>
  <c r="E117" i="2"/>
  <c r="F59" i="1"/>
  <c r="G59" i="1"/>
  <c r="E60" i="1"/>
  <c r="F60" i="1"/>
  <c r="G60" i="1"/>
  <c r="E61" i="1"/>
  <c r="F61" i="1"/>
  <c r="G61" i="1"/>
  <c r="E41" i="1"/>
  <c r="F41" i="1"/>
  <c r="G41" i="1"/>
  <c r="E42" i="1"/>
  <c r="F42" i="1"/>
  <c r="G42" i="1"/>
  <c r="G79" i="1"/>
  <c r="F79" i="1"/>
  <c r="E79" i="1"/>
  <c r="G98" i="1"/>
  <c r="F98" i="1"/>
  <c r="E98" i="1"/>
  <c r="F116" i="1"/>
  <c r="G116" i="1"/>
  <c r="E117" i="1"/>
  <c r="F117" i="1"/>
  <c r="G117" i="1"/>
  <c r="E118" i="1"/>
  <c r="F118" i="1"/>
  <c r="G118" i="1"/>
  <c r="E61" i="2" l="1"/>
  <c r="F42" i="2"/>
  <c r="G42" i="2"/>
  <c r="E42" i="2"/>
  <c r="F99" i="1"/>
  <c r="G99" i="1"/>
  <c r="E99" i="1"/>
  <c r="F80" i="1"/>
  <c r="G80" i="1"/>
  <c r="E80" i="1"/>
  <c r="E40" i="1"/>
  <c r="G97" i="1"/>
  <c r="F97" i="1"/>
  <c r="E97" i="1"/>
  <c r="G78" i="1"/>
  <c r="F78" i="1"/>
  <c r="G40" i="1"/>
  <c r="F40" i="1"/>
  <c r="G118" i="2"/>
  <c r="F118" i="2"/>
  <c r="E118" i="2"/>
  <c r="G99" i="2"/>
  <c r="F99" i="2"/>
  <c r="E99" i="2"/>
  <c r="G80" i="2"/>
  <c r="F80" i="2"/>
  <c r="E80" i="2"/>
  <c r="G61" i="2"/>
  <c r="F61" i="2"/>
  <c r="G40" i="2"/>
  <c r="F40" i="2"/>
  <c r="C5" i="10"/>
  <c r="D5" i="10"/>
  <c r="C6" i="10"/>
  <c r="D6" i="10"/>
  <c r="G116" i="2"/>
  <c r="F116" i="2"/>
  <c r="G97" i="2"/>
  <c r="F97" i="2"/>
  <c r="G78" i="2"/>
  <c r="F78" i="2"/>
  <c r="G59" i="2"/>
  <c r="F59" i="2"/>
  <c r="B116" i="2"/>
  <c r="B97" i="2"/>
  <c r="B78" i="2"/>
  <c r="B59" i="2"/>
  <c r="E59" i="2" s="1"/>
  <c r="B21" i="2"/>
  <c r="E40" i="2" s="1"/>
  <c r="B21" i="1"/>
  <c r="C17" i="9"/>
  <c r="C14" i="9" s="1"/>
  <c r="D17" i="9"/>
  <c r="D12" i="9" s="1"/>
  <c r="E17" i="9"/>
  <c r="F17" i="9"/>
  <c r="F13" i="9" s="1"/>
  <c r="G17" i="9"/>
  <c r="B17" i="9"/>
  <c r="B13" i="9" s="1"/>
  <c r="E115" i="2"/>
  <c r="F115" i="2"/>
  <c r="G115" i="2"/>
  <c r="E96" i="2"/>
  <c r="F96" i="2"/>
  <c r="G96" i="2"/>
  <c r="E77" i="2"/>
  <c r="G77" i="2"/>
  <c r="E58" i="2"/>
  <c r="F58" i="2"/>
  <c r="G58" i="2"/>
  <c r="E39" i="2"/>
  <c r="F39" i="2"/>
  <c r="G39" i="2"/>
  <c r="E115" i="1"/>
  <c r="F115" i="1"/>
  <c r="G115" i="1"/>
  <c r="G114" i="1"/>
  <c r="F114" i="1"/>
  <c r="E114" i="1"/>
  <c r="E58" i="1"/>
  <c r="F58" i="1"/>
  <c r="G58" i="1"/>
  <c r="E39" i="1"/>
  <c r="F39" i="1"/>
  <c r="G39" i="1"/>
  <c r="E96" i="1"/>
  <c r="F96" i="1"/>
  <c r="G96" i="1"/>
  <c r="E77" i="1"/>
  <c r="F77" i="1"/>
  <c r="G77" i="1"/>
  <c r="D7" i="10"/>
  <c r="C7" i="10"/>
  <c r="G95" i="1"/>
  <c r="F95" i="1"/>
  <c r="E95" i="1"/>
  <c r="G94" i="1"/>
  <c r="F94" i="1"/>
  <c r="E94" i="1"/>
  <c r="G93" i="1"/>
  <c r="F93" i="1"/>
  <c r="E93" i="1"/>
  <c r="G92" i="1"/>
  <c r="F92" i="1"/>
  <c r="E92" i="1"/>
  <c r="G84" i="1"/>
  <c r="F84" i="1"/>
  <c r="E84" i="1"/>
  <c r="G83" i="1"/>
  <c r="F83" i="1"/>
  <c r="E83" i="1"/>
  <c r="G82" i="1"/>
  <c r="F82" i="1"/>
  <c r="E82" i="1"/>
  <c r="G76" i="1"/>
  <c r="F76" i="1"/>
  <c r="E76" i="1"/>
  <c r="G75" i="1"/>
  <c r="F75" i="1"/>
  <c r="E75" i="1"/>
  <c r="G74" i="1"/>
  <c r="F74" i="1"/>
  <c r="E74" i="1"/>
  <c r="G73" i="1"/>
  <c r="F73" i="1"/>
  <c r="E73" i="1"/>
  <c r="G65" i="1"/>
  <c r="F65" i="1"/>
  <c r="E65" i="1"/>
  <c r="G64" i="1"/>
  <c r="F64" i="1"/>
  <c r="E64" i="1"/>
  <c r="G63" i="1"/>
  <c r="F63" i="1"/>
  <c r="E63" i="1"/>
  <c r="G57" i="1"/>
  <c r="F57" i="1"/>
  <c r="E57" i="1"/>
  <c r="G56" i="1"/>
  <c r="F56" i="1"/>
  <c r="E56" i="1"/>
  <c r="G55" i="1"/>
  <c r="F55" i="1"/>
  <c r="E55" i="1"/>
  <c r="G54" i="1"/>
  <c r="F54" i="1"/>
  <c r="E54" i="1"/>
  <c r="G46" i="1"/>
  <c r="F46" i="1"/>
  <c r="E46" i="1"/>
  <c r="G45" i="1"/>
  <c r="F45" i="1"/>
  <c r="E45" i="1"/>
  <c r="G44" i="1"/>
  <c r="F44" i="1"/>
  <c r="E44" i="1"/>
  <c r="G38" i="1"/>
  <c r="F38" i="1"/>
  <c r="E38" i="1"/>
  <c r="G37" i="1"/>
  <c r="F37" i="1"/>
  <c r="E37" i="1"/>
  <c r="G36" i="1"/>
  <c r="F36" i="1"/>
  <c r="E36" i="1"/>
  <c r="G35" i="1"/>
  <c r="F35" i="1"/>
  <c r="E35" i="1"/>
  <c r="G27" i="1"/>
  <c r="F27" i="1"/>
  <c r="E27" i="1"/>
  <c r="G26" i="1"/>
  <c r="F26" i="1"/>
  <c r="E26" i="1"/>
  <c r="G25" i="1"/>
  <c r="F25" i="1"/>
  <c r="E25" i="1"/>
  <c r="D15" i="1"/>
  <c r="G91" i="1" s="1"/>
  <c r="C15" i="1"/>
  <c r="F34" i="1" s="1"/>
  <c r="B15" i="1"/>
  <c r="E34" i="1" s="1"/>
  <c r="D14" i="1"/>
  <c r="G52" i="1" s="1"/>
  <c r="C14" i="1"/>
  <c r="F71" i="1" s="1"/>
  <c r="B14" i="1"/>
  <c r="E52" i="1" s="1"/>
  <c r="D13" i="1"/>
  <c r="G32" i="1" s="1"/>
  <c r="G89" i="1"/>
  <c r="C13" i="1"/>
  <c r="F51" i="1" s="1"/>
  <c r="B13" i="1"/>
  <c r="E70" i="1" s="1"/>
  <c r="D12" i="1"/>
  <c r="G31" i="1" s="1"/>
  <c r="C12" i="1"/>
  <c r="F69" i="1" s="1"/>
  <c r="B12" i="1"/>
  <c r="E31" i="1" s="1"/>
  <c r="D11" i="1"/>
  <c r="G68" i="1" s="1"/>
  <c r="G87" i="1"/>
  <c r="C11" i="1"/>
  <c r="F49" i="1" s="1"/>
  <c r="B11" i="1"/>
  <c r="E87" i="1"/>
  <c r="D10" i="1"/>
  <c r="G86" i="1" s="1"/>
  <c r="C10" i="1"/>
  <c r="F48" i="1" s="1"/>
  <c r="B10" i="1"/>
  <c r="E48" i="1" s="1"/>
  <c r="E29" i="1"/>
  <c r="D9" i="1"/>
  <c r="G85" i="1" s="1"/>
  <c r="C9" i="1"/>
  <c r="F47" i="1" s="1"/>
  <c r="F28" i="1"/>
  <c r="B9" i="1"/>
  <c r="E85" i="1" s="1"/>
  <c r="G102" i="2"/>
  <c r="G103" i="2"/>
  <c r="G111" i="2"/>
  <c r="G112" i="2"/>
  <c r="G113" i="2"/>
  <c r="G114" i="2"/>
  <c r="F102" i="2"/>
  <c r="F103" i="2"/>
  <c r="F111" i="2"/>
  <c r="F112" i="2"/>
  <c r="F113" i="2"/>
  <c r="F114" i="2"/>
  <c r="E102" i="2"/>
  <c r="E103" i="2"/>
  <c r="E111" i="2"/>
  <c r="E112" i="2"/>
  <c r="E113" i="2"/>
  <c r="E114" i="2"/>
  <c r="G83" i="2"/>
  <c r="G84" i="2"/>
  <c r="G92" i="2"/>
  <c r="G93" i="2"/>
  <c r="G94" i="2"/>
  <c r="G95" i="2"/>
  <c r="F83" i="2"/>
  <c r="F84" i="2"/>
  <c r="F92" i="2"/>
  <c r="F93" i="2"/>
  <c r="F94" i="2"/>
  <c r="F95" i="2"/>
  <c r="E83" i="2"/>
  <c r="E84" i="2"/>
  <c r="E92" i="2"/>
  <c r="E93" i="2"/>
  <c r="E94" i="2"/>
  <c r="E95" i="2"/>
  <c r="G64" i="2"/>
  <c r="G65" i="2"/>
  <c r="G73" i="2"/>
  <c r="G74" i="2"/>
  <c r="G75" i="2"/>
  <c r="G76" i="2"/>
  <c r="F64" i="2"/>
  <c r="F65" i="2"/>
  <c r="F73" i="2"/>
  <c r="F74" i="2"/>
  <c r="F75" i="2"/>
  <c r="F76" i="2"/>
  <c r="E64" i="2"/>
  <c r="E65" i="2"/>
  <c r="E73" i="2"/>
  <c r="E74" i="2"/>
  <c r="E75" i="2"/>
  <c r="E76" i="2"/>
  <c r="G45" i="2"/>
  <c r="G46" i="2"/>
  <c r="G54" i="2"/>
  <c r="G55" i="2"/>
  <c r="G56" i="2"/>
  <c r="G57" i="2"/>
  <c r="F45" i="2"/>
  <c r="F46" i="2"/>
  <c r="F54" i="2"/>
  <c r="F55" i="2"/>
  <c r="F56" i="2"/>
  <c r="F57" i="2"/>
  <c r="E45" i="2"/>
  <c r="E46" i="2"/>
  <c r="E54" i="2"/>
  <c r="E55" i="2"/>
  <c r="E56" i="2"/>
  <c r="E57" i="2"/>
  <c r="G26" i="2"/>
  <c r="G27" i="2"/>
  <c r="G35" i="2"/>
  <c r="G36" i="2"/>
  <c r="G37" i="2"/>
  <c r="G38" i="2"/>
  <c r="F26" i="2"/>
  <c r="F27" i="2"/>
  <c r="F35" i="2"/>
  <c r="F36" i="2"/>
  <c r="F37" i="2"/>
  <c r="F38" i="2"/>
  <c r="E26" i="2"/>
  <c r="E27" i="2"/>
  <c r="E35" i="2"/>
  <c r="E36" i="2"/>
  <c r="E37" i="2"/>
  <c r="E38" i="2"/>
  <c r="D15" i="2"/>
  <c r="G72" i="2" s="1"/>
  <c r="G91" i="2"/>
  <c r="C15" i="2"/>
  <c r="F110" i="2" s="1"/>
  <c r="B15" i="2"/>
  <c r="E53" i="2"/>
  <c r="D14" i="2"/>
  <c r="G52" i="2" s="1"/>
  <c r="C14" i="2"/>
  <c r="F71" i="2" s="1"/>
  <c r="B14" i="2"/>
  <c r="E52" i="2" s="1"/>
  <c r="E90" i="2"/>
  <c r="D13" i="2"/>
  <c r="G32" i="2" s="1"/>
  <c r="C13" i="2"/>
  <c r="F32" i="2" s="1"/>
  <c r="B13" i="2"/>
  <c r="E32" i="2" s="1"/>
  <c r="D12" i="2"/>
  <c r="G107" i="2" s="1"/>
  <c r="C12" i="2"/>
  <c r="F107" i="2" s="1"/>
  <c r="B12" i="2"/>
  <c r="E69" i="2" s="1"/>
  <c r="D11" i="2"/>
  <c r="G68" i="2" s="1"/>
  <c r="C11" i="2"/>
  <c r="F68" i="2" s="1"/>
  <c r="B11" i="2"/>
  <c r="E68" i="2" s="1"/>
  <c r="D10" i="2"/>
  <c r="G67" i="2" s="1"/>
  <c r="C10" i="2"/>
  <c r="F48" i="2" s="1"/>
  <c r="B10" i="2"/>
  <c r="E48" i="2" s="1"/>
  <c r="D9" i="2"/>
  <c r="G66" i="2" s="1"/>
  <c r="C9" i="2"/>
  <c r="F104" i="2" s="1"/>
  <c r="B9" i="2"/>
  <c r="E66" i="2" s="1"/>
  <c r="G101" i="2"/>
  <c r="F101" i="2"/>
  <c r="E101" i="2"/>
  <c r="G82" i="2"/>
  <c r="F82" i="2"/>
  <c r="E82" i="2"/>
  <c r="G63" i="2"/>
  <c r="F63" i="2"/>
  <c r="E63" i="2"/>
  <c r="G44" i="2"/>
  <c r="F44" i="2"/>
  <c r="E44" i="2"/>
  <c r="G25" i="2"/>
  <c r="F25" i="2"/>
  <c r="E25" i="2"/>
  <c r="B7" i="10"/>
  <c r="E33" i="1"/>
  <c r="E88" i="1"/>
  <c r="E69" i="1"/>
  <c r="B6" i="10"/>
  <c r="F85" i="1"/>
  <c r="G71" i="1"/>
  <c r="G66" i="1"/>
  <c r="E53" i="1"/>
  <c r="E66" i="1"/>
  <c r="E50" i="1"/>
  <c r="G88" i="1"/>
  <c r="G33" i="1"/>
  <c r="E68" i="1"/>
  <c r="F87" i="1"/>
  <c r="E49" i="1"/>
  <c r="E30" i="1"/>
  <c r="F53" i="1"/>
  <c r="E71" i="1"/>
  <c r="F68" i="1"/>
  <c r="G34" i="1"/>
  <c r="G70" i="1"/>
  <c r="E86" i="1"/>
  <c r="E110" i="2"/>
  <c r="E50" i="2"/>
  <c r="E33" i="2"/>
  <c r="F109" i="2"/>
  <c r="F47" i="2"/>
  <c r="E67" i="2"/>
  <c r="F34" i="2"/>
  <c r="E107" i="2"/>
  <c r="F91" i="2"/>
  <c r="E88" i="2"/>
  <c r="F33" i="2"/>
  <c r="E31" i="2"/>
  <c r="F53" i="2"/>
  <c r="F72" i="2"/>
  <c r="E78" i="2"/>
  <c r="E97" i="2"/>
  <c r="F86" i="2"/>
  <c r="F50" i="2"/>
  <c r="G53" i="2"/>
  <c r="E34" i="2"/>
  <c r="G34" i="2"/>
  <c r="E104" i="2"/>
  <c r="G29" i="2"/>
  <c r="E47" i="2"/>
  <c r="G48" i="2"/>
  <c r="F52" i="2"/>
  <c r="F66" i="2"/>
  <c r="E49" i="2"/>
  <c r="F70" i="2"/>
  <c r="F29" i="2"/>
  <c r="E91" i="2"/>
  <c r="F28" i="2"/>
  <c r="E85" i="2"/>
  <c r="F89" i="2"/>
  <c r="G86" i="2"/>
  <c r="F108" i="2"/>
  <c r="E72" i="2"/>
  <c r="G28" i="2"/>
  <c r="G30" i="2"/>
  <c r="E71" i="2"/>
  <c r="F85" i="2"/>
  <c r="F67" i="2"/>
  <c r="G110" i="2"/>
  <c r="E15" i="9"/>
  <c r="E12" i="9"/>
  <c r="E13" i="9"/>
  <c r="E14" i="9"/>
  <c r="E16" i="9"/>
  <c r="B16" i="9"/>
  <c r="B15" i="9"/>
  <c r="B14" i="9"/>
  <c r="D16" i="9"/>
  <c r="D14" i="9"/>
  <c r="G12" i="9"/>
  <c r="G16" i="9"/>
  <c r="G15" i="9"/>
  <c r="G14" i="9"/>
  <c r="G13" i="9"/>
  <c r="F12" i="9"/>
  <c r="F15" i="9"/>
  <c r="F16" i="9"/>
  <c r="C15" i="9"/>
  <c r="G71" i="2" l="1"/>
  <c r="G69" i="2"/>
  <c r="E28" i="2"/>
  <c r="E89" i="2"/>
  <c r="E108" i="2"/>
  <c r="G106" i="2"/>
  <c r="G49" i="2"/>
  <c r="F49" i="2"/>
  <c r="E109" i="2"/>
  <c r="E116" i="2"/>
  <c r="G109" i="2"/>
  <c r="G90" i="2"/>
  <c r="G88" i="2"/>
  <c r="G50" i="2"/>
  <c r="G33" i="2"/>
  <c r="E51" i="2"/>
  <c r="E70" i="2"/>
  <c r="G87" i="2"/>
  <c r="F105" i="2"/>
  <c r="E105" i="2"/>
  <c r="F90" i="2"/>
  <c r="F91" i="1"/>
  <c r="G51" i="1"/>
  <c r="E28" i="1"/>
  <c r="F72" i="1"/>
  <c r="F52" i="1"/>
  <c r="G49" i="1"/>
  <c r="G28" i="1"/>
  <c r="G69" i="1"/>
  <c r="G47" i="1"/>
  <c r="E47" i="1"/>
  <c r="F88" i="1"/>
  <c r="F90" i="1"/>
  <c r="F50" i="1"/>
  <c r="G67" i="1"/>
  <c r="G29" i="1"/>
  <c r="G90" i="1"/>
  <c r="G50" i="1"/>
  <c r="F33" i="1"/>
  <c r="G30" i="1"/>
  <c r="E91" i="1"/>
  <c r="E78" i="1"/>
  <c r="E116" i="1"/>
  <c r="E59" i="1"/>
  <c r="C12" i="9"/>
  <c r="F14" i="9"/>
  <c r="D15" i="9"/>
  <c r="B12" i="9"/>
  <c r="C16" i="9"/>
  <c r="C13" i="9"/>
  <c r="D13" i="9"/>
  <c r="E87" i="2"/>
  <c r="F69" i="2"/>
  <c r="G89" i="2"/>
  <c r="G31" i="2"/>
  <c r="G47" i="2"/>
  <c r="G85" i="2"/>
  <c r="G105" i="2"/>
  <c r="F51" i="2"/>
  <c r="G108" i="2"/>
  <c r="F106" i="2"/>
  <c r="F87" i="2"/>
  <c r="E86" i="2"/>
  <c r="F31" i="2"/>
  <c r="G104" i="2"/>
  <c r="E106" i="2"/>
  <c r="G51" i="2"/>
  <c r="F30" i="2"/>
  <c r="E29" i="2"/>
  <c r="E90" i="1"/>
  <c r="F29" i="1"/>
  <c r="E89" i="1"/>
  <c r="E67" i="1"/>
  <c r="F66" i="1"/>
  <c r="G53" i="1"/>
  <c r="E32" i="1"/>
  <c r="F31" i="1"/>
  <c r="E72" i="1"/>
  <c r="F89" i="1"/>
  <c r="F70" i="1"/>
  <c r="F86" i="1"/>
  <c r="E51" i="1"/>
  <c r="G72" i="1"/>
  <c r="F30" i="1"/>
  <c r="F67" i="1"/>
  <c r="G48" i="1"/>
  <c r="F32" i="1"/>
  <c r="G70" i="2"/>
  <c r="E30" i="2"/>
  <c r="F88" i="2"/>
  <c r="B5" i="10"/>
</calcChain>
</file>

<file path=xl/sharedStrings.xml><?xml version="1.0" encoding="utf-8"?>
<sst xmlns="http://schemas.openxmlformats.org/spreadsheetml/2006/main" count="258" uniqueCount="118">
  <si>
    <t>insgesamt</t>
  </si>
  <si>
    <t>männlich</t>
  </si>
  <si>
    <t>weiblich</t>
  </si>
  <si>
    <t>Jahr</t>
  </si>
  <si>
    <t>Insgesamt</t>
  </si>
  <si>
    <t>Lehramt an Grundschulen</t>
  </si>
  <si>
    <t>Lehramt an Mittelschulen</t>
  </si>
  <si>
    <t>Höheres Lehramt an Gymnasien</t>
  </si>
  <si>
    <t>Höheres Lehramt an berufsbildenden Schulen</t>
  </si>
  <si>
    <t>Männlich</t>
  </si>
  <si>
    <t>Weiblich</t>
  </si>
  <si>
    <t>Inhalt</t>
  </si>
  <si>
    <t>1.</t>
  </si>
  <si>
    <t>2.</t>
  </si>
  <si>
    <t>Art des Lehramtes</t>
  </si>
  <si>
    <t>Zusammen</t>
  </si>
  <si>
    <t>Fach bzw. Fachrichtung</t>
  </si>
  <si>
    <t>Anzahl</t>
  </si>
  <si>
    <t>Von männlichen</t>
  </si>
  <si>
    <t>Von weiblichen</t>
  </si>
  <si>
    <t>%</t>
  </si>
  <si>
    <t>Stundenweise beschäftigte
Lehrpersonen</t>
  </si>
  <si>
    <t>unter 25</t>
  </si>
  <si>
    <t>Grundschuldidaktik</t>
  </si>
  <si>
    <t>Deutsch</t>
  </si>
  <si>
    <t>Mathematik</t>
  </si>
  <si>
    <t>Musik</t>
  </si>
  <si>
    <t>Sport</t>
  </si>
  <si>
    <t>Werken</t>
  </si>
  <si>
    <t xml:space="preserve">Biologie </t>
  </si>
  <si>
    <t>Chemie</t>
  </si>
  <si>
    <t xml:space="preserve">Deutsch </t>
  </si>
  <si>
    <t>Englisch</t>
  </si>
  <si>
    <t xml:space="preserve">Geschichte </t>
  </si>
  <si>
    <t>Informatik</t>
  </si>
  <si>
    <t>Physik</t>
  </si>
  <si>
    <t>Französisch</t>
  </si>
  <si>
    <t>Russisch</t>
  </si>
  <si>
    <t>Biologie</t>
  </si>
  <si>
    <t>Geschichte</t>
  </si>
  <si>
    <t>Latein</t>
  </si>
  <si>
    <t>Spanisch</t>
  </si>
  <si>
    <t xml:space="preserve">Geistigbehindertenpädagogik </t>
  </si>
  <si>
    <t>Tabellen</t>
  </si>
  <si>
    <t>Alter in Jahren</t>
  </si>
  <si>
    <t>Sozialpädagogik</t>
  </si>
  <si>
    <t xml:space="preserve">     </t>
  </si>
  <si>
    <t>Teilnehmern</t>
  </si>
  <si>
    <t>Ausbildungsabschnitt</t>
  </si>
  <si>
    <t>Sachunterricht</t>
  </si>
  <si>
    <t>Umweltschutz und Umwelttechnik</t>
  </si>
  <si>
    <t>Lehramt an Förderschulen</t>
  </si>
  <si>
    <t>Kunst</t>
  </si>
  <si>
    <t>Voll- bzw. teilzeitbeschäftigte Lehrpersonen</t>
  </si>
  <si>
    <t>Ethik</t>
  </si>
  <si>
    <t>Körperbehindertenpädagogik</t>
  </si>
  <si>
    <t>Anteil in Prozent</t>
  </si>
  <si>
    <t xml:space="preserve">Religion, Evang. </t>
  </si>
  <si>
    <t xml:space="preserve">Religion, Kath. </t>
  </si>
  <si>
    <t>Metall- und Maschinentechnik</t>
  </si>
  <si>
    <t xml:space="preserve">Insgesamt
</t>
  </si>
  <si>
    <t xml:space="preserve">Lehramt an Grundschulen
</t>
  </si>
  <si>
    <t xml:space="preserve">Lehramt an Mittelschulen
</t>
  </si>
  <si>
    <t xml:space="preserve">Höheres Lehramt an Gymnasien
</t>
  </si>
  <si>
    <t xml:space="preserve">Lehramt an Förderschulen
</t>
  </si>
  <si>
    <t xml:space="preserve">Höheres Lehramt an berufsbildenden Schulen
</t>
  </si>
  <si>
    <t xml:space="preserve">Prozent
</t>
  </si>
  <si>
    <t>Sorbisch</t>
  </si>
  <si>
    <t xml:space="preserve">Geografie </t>
  </si>
  <si>
    <t>Geografie</t>
  </si>
  <si>
    <t>Italienisch</t>
  </si>
  <si>
    <t>Tschechisch</t>
  </si>
  <si>
    <t>Wirtschafts- und Sozialkunde</t>
  </si>
  <si>
    <t>3.</t>
  </si>
  <si>
    <t>4.</t>
  </si>
  <si>
    <t>5.</t>
  </si>
  <si>
    <t>6.</t>
  </si>
  <si>
    <t>Holztechnik</t>
  </si>
  <si>
    <t>Wirtschaftspädagogik</t>
  </si>
  <si>
    <t>Wirtschaft</t>
  </si>
  <si>
    <t>Bautechnik</t>
  </si>
  <si>
    <t>2016</t>
  </si>
  <si>
    <t>Betriebswirtschaftslehre</t>
  </si>
  <si>
    <t>2017</t>
  </si>
  <si>
    <t>Teilnehmer mit Erster Staatsprüfung/M.Ed. 2000 bis 2017 nach Art des Lehramtes</t>
  </si>
  <si>
    <t>Absolventen mit bestandener Staatsprüfung 2000 bis 2017
nach Art des Lehramtes</t>
  </si>
  <si>
    <t>Teilnehmer mit Erster Staatsprüfung/M.Ed. 2017 nach Ausbildungsabschnitten
und Art des Lehramtes</t>
  </si>
  <si>
    <t xml:space="preserve">Teilnehmer mit Erster Staatsprüfung/M.Ed. 2017 nach Alter und Art des Lehramtes </t>
  </si>
  <si>
    <t>Absolventen mit bestandener Staatsprüfung 2017 nach fächerspezifischen
Lehrbefähigungen (Fallzahlen) und Art des Lehramtes</t>
  </si>
  <si>
    <t>Lehrpersonen 2017 nach Art des Lehramtes und Beschäftigungsumfang</t>
  </si>
  <si>
    <t>1. Teilnehmer mit Erster Staatsprüfung/M.Ed. 2000 bis 2017 nach Art des Lehramtes</t>
  </si>
  <si>
    <t>2. Absolventen mit bestandener Staatsprüfung 2000 bis 2017 nach Art des Lehramtes</t>
  </si>
  <si>
    <t>3. Teilnehmer mit Erster Staatsprüfung/M.Ed. 2017 nach Ausbildungsabschnitten 
    und Art des Lehramtes</t>
  </si>
  <si>
    <t>40 und mehr</t>
  </si>
  <si>
    <t xml:space="preserve">4. Teilnehmer mit Erster Staatsprüfung/M.Ed. 2017 nach Alter und Art des Lehramtes </t>
  </si>
  <si>
    <t>Polnisch</t>
  </si>
  <si>
    <t>5. Absolventen mit bestandener Staatsprüfung 2017 nach fächerspezifischen
    Lehrbefähigungen (Fallzahlen) und Art des Lehramtes</t>
  </si>
  <si>
    <t>Deutsch als Zweitsprache</t>
  </si>
  <si>
    <t>Griechisch</t>
  </si>
  <si>
    <t xml:space="preserve">Lernbehindertenpädagogik </t>
  </si>
  <si>
    <t xml:space="preserve">Sprachbehindertenpädagogik </t>
  </si>
  <si>
    <t xml:space="preserve">Verhaltensgestörtenpädagogik </t>
  </si>
  <si>
    <t>WTH</t>
  </si>
  <si>
    <t>Ethik/Philosphie</t>
  </si>
  <si>
    <t>Gesundheit und Pflege</t>
  </si>
  <si>
    <t>Labor- und Prozesstechnik</t>
  </si>
  <si>
    <t>Medientechnik</t>
  </si>
  <si>
    <t>Textiltechnik und Bekleidung</t>
  </si>
  <si>
    <t>Volkswirtschaftslehre</t>
  </si>
  <si>
    <t>Lebensmittel-, Ernährungs- und
  Hauswirtschaftswissenschaften</t>
  </si>
  <si>
    <t xml:space="preserve">Gemeinschaftskunde/Rechts-
  erziehung/Wirtschaft </t>
  </si>
  <si>
    <t>6. Lehrpersonen 2017 nach Art des Lehramtes und Beschäftigungsumfang</t>
  </si>
  <si>
    <t>Gemeinschaftskunde/
  Rechtserziehung</t>
  </si>
  <si>
    <t>Farbtechnik, Raumgestaltung und 
  Oberflächentechnik</t>
  </si>
  <si>
    <t>Elektrotechnik und Informations-
  technik</t>
  </si>
  <si>
    <t>Gemeinschaftskunde/ 
  Rechtserziehung/ Wirtschaft</t>
  </si>
  <si>
    <t>Impreessum</t>
  </si>
  <si>
    <t>Statistischer Bericht Lehrerausbildung im Freistaat Sachsen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</si>
</sst>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#\ \ \ \ \ \ ;0;\-\ \ \ \ \ \ \ "/>
    <numFmt numFmtId="165" formatCode="###\ \ "/>
    <numFmt numFmtId="166" formatCode="??0;\-??0;??\ \-"/>
    <numFmt numFmtId="167" formatCode="??0.0;\-??0.0;????\-"/>
    <numFmt numFmtId="168" formatCode="\ ???0"/>
    <numFmt numFmtId="169" formatCode="?0.0;\-?0.0;???\-"/>
    <numFmt numFmtId="170" formatCode="?0;\-?0;?\ \-"/>
    <numFmt numFmtId="171" formatCode="?0.0;\-?0.0"/>
    <numFmt numFmtId="172" formatCode="?\ ??0;\-?\ ??0;?\ ??\ \-"/>
    <numFmt numFmtId="173" formatCode="?0\ \ \ \ ;\-?0\ \ \ \ ;?\ \-\ \ \ \ ;@\ \ \ \ "/>
    <numFmt numFmtId="174" formatCode="??0\ \ \ \ ;\-??0\ \ \ \ ;??\ \-\ \ \ \ ;@\ \ \ \ "/>
    <numFmt numFmtId="175" formatCode="??0.0\ \ \ \ ;\-??0.0\ \ \ \ ;????\-\ \ \ \ ;@\ \ \ \ "/>
    <numFmt numFmtId="176" formatCode="\ ???0\ \ \ \ ;@\ \ \ \ "/>
  </numFmts>
  <fonts count="30" x14ac:knownFonts="1"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b/>
      <u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39"/>
        <bgColor indexed="64"/>
      </patternFill>
    </fill>
    <fill>
      <patternFill patternType="solid">
        <fgColor indexed="36"/>
        <bgColor indexed="64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2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15" borderId="0" applyNumberFormat="0" applyBorder="0" applyAlignment="0" applyProtection="0"/>
    <xf numFmtId="0" fontId="10" fillId="2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2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1" applyNumberFormat="0" applyAlignment="0" applyProtection="0"/>
    <xf numFmtId="0" fontId="12" fillId="20" borderId="2" applyNumberFormat="0" applyAlignment="0" applyProtection="0"/>
    <xf numFmtId="0" fontId="13" fillId="8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4" applyNumberFormat="0" applyFont="0" applyAlignment="0" applyProtection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6" fillId="0" borderId="0"/>
    <xf numFmtId="0" fontId="27" fillId="0" borderId="0"/>
    <xf numFmtId="0" fontId="19" fillId="0" borderId="0" applyNumberFormat="0" applyFill="0" applyBorder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23" borderId="9" applyNumberFormat="0" applyAlignment="0" applyProtection="0"/>
    <xf numFmtId="0" fontId="28" fillId="0" borderId="0" applyNumberFormat="0" applyFill="0" applyBorder="0" applyAlignment="0" applyProtection="0"/>
  </cellStyleXfs>
  <cellXfs count="133">
    <xf numFmtId="0" fontId="0" fillId="0" borderId="0" xfId="0"/>
    <xf numFmtId="0" fontId="3" fillId="0" borderId="0" xfId="0" applyFont="1"/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/>
    <xf numFmtId="49" fontId="0" fillId="0" borderId="0" xfId="0" applyNumberFormat="1"/>
    <xf numFmtId="49" fontId="4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0" xfId="0" applyNumberFormat="1" applyFont="1"/>
    <xf numFmtId="164" fontId="4" fillId="0" borderId="0" xfId="0" applyNumberFormat="1" applyFont="1"/>
    <xf numFmtId="0" fontId="2" fillId="0" borderId="0" xfId="0" applyFont="1" applyBorder="1" applyAlignment="1">
      <alignment horizontal="left" vertical="center" wrapText="1"/>
    </xf>
    <xf numFmtId="0" fontId="4" fillId="0" borderId="1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/>
    <xf numFmtId="0" fontId="4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2" xfId="0" applyFont="1" applyBorder="1"/>
    <xf numFmtId="0" fontId="5" fillId="0" borderId="12" xfId="0" applyFont="1" applyBorder="1"/>
    <xf numFmtId="0" fontId="5" fillId="0" borderId="0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49" fontId="2" fillId="0" borderId="16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0" borderId="16" xfId="0" applyNumberFormat="1" applyFont="1" applyBorder="1"/>
    <xf numFmtId="0" fontId="2" fillId="0" borderId="16" xfId="0" applyFont="1" applyBorder="1" applyAlignment="1">
      <alignment horizontal="left" vertical="center"/>
    </xf>
    <xf numFmtId="0" fontId="4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9" fontId="3" fillId="0" borderId="10" xfId="33" applyFont="1" applyBorder="1" applyAlignment="1">
      <alignment horizontal="center" vertical="center"/>
    </xf>
    <xf numFmtId="0" fontId="4" fillId="0" borderId="0" xfId="0" applyFont="1" applyAlignment="1"/>
    <xf numFmtId="0" fontId="4" fillId="0" borderId="12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5" fillId="0" borderId="12" xfId="0" applyNumberFormat="1" applyFont="1" applyBorder="1" applyAlignment="1">
      <alignment horizontal="center"/>
    </xf>
    <xf numFmtId="166" fontId="4" fillId="0" borderId="0" xfId="0" applyNumberFormat="1" applyFont="1" applyAlignment="1">
      <alignment horizontal="center"/>
    </xf>
    <xf numFmtId="167" fontId="6" fillId="0" borderId="0" xfId="0" applyNumberFormat="1" applyFont="1" applyAlignment="1">
      <alignment horizontal="center"/>
    </xf>
    <xf numFmtId="170" fontId="4" fillId="0" borderId="0" xfId="0" applyNumberFormat="1" applyFont="1" applyAlignment="1">
      <alignment horizontal="center"/>
    </xf>
    <xf numFmtId="170" fontId="4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171" fontId="6" fillId="0" borderId="0" xfId="0" applyNumberFormat="1" applyFont="1" applyAlignment="1">
      <alignment horizontal="center"/>
    </xf>
    <xf numFmtId="168" fontId="7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12" xfId="0" applyFont="1" applyFill="1" applyBorder="1" applyAlignment="1">
      <alignment wrapText="1"/>
    </xf>
    <xf numFmtId="0" fontId="4" fillId="0" borderId="12" xfId="0" applyFont="1" applyFill="1" applyBorder="1"/>
    <xf numFmtId="172" fontId="0" fillId="0" borderId="0" xfId="0" applyNumberFormat="1"/>
    <xf numFmtId="172" fontId="5" fillId="0" borderId="0" xfId="0" applyNumberFormat="1" applyFont="1" applyBorder="1" applyAlignment="1">
      <alignment horizontal="center" vertical="center"/>
    </xf>
    <xf numFmtId="172" fontId="4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2" xfId="0" applyFont="1" applyBorder="1" applyAlignment="1">
      <alignment vertical="top"/>
    </xf>
    <xf numFmtId="172" fontId="4" fillId="0" borderId="0" xfId="0" applyNumberFormat="1" applyFont="1" applyAlignment="1">
      <alignment horizontal="center"/>
    </xf>
    <xf numFmtId="166" fontId="27" fillId="0" borderId="0" xfId="0" applyNumberFormat="1" applyFont="1" applyAlignment="1">
      <alignment horizontal="center"/>
    </xf>
    <xf numFmtId="170" fontId="27" fillId="0" borderId="0" xfId="0" applyNumberFormat="1" applyFont="1" applyAlignment="1">
      <alignment horizontal="center"/>
    </xf>
    <xf numFmtId="0" fontId="27" fillId="0" borderId="12" xfId="0" applyFont="1" applyBorder="1" applyAlignment="1">
      <alignment wrapText="1"/>
    </xf>
    <xf numFmtId="0" fontId="4" fillId="0" borderId="12" xfId="0" applyFont="1" applyFill="1" applyBorder="1" applyAlignment="1">
      <alignment horizontal="center"/>
    </xf>
    <xf numFmtId="172" fontId="4" fillId="0" borderId="0" xfId="0" applyNumberFormat="1" applyFont="1"/>
    <xf numFmtId="0" fontId="5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72" fontId="5" fillId="0" borderId="17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166" fontId="4" fillId="0" borderId="17" xfId="0" applyNumberFormat="1" applyFont="1" applyBorder="1" applyAlignment="1">
      <alignment horizontal="center"/>
    </xf>
    <xf numFmtId="168" fontId="6" fillId="0" borderId="0" xfId="0" applyNumberFormat="1" applyFont="1" applyAlignment="1">
      <alignment horizontal="center"/>
    </xf>
    <xf numFmtId="172" fontId="4" fillId="0" borderId="0" xfId="0" applyNumberFormat="1" applyFont="1" applyFill="1" applyAlignment="1">
      <alignment horizontal="center"/>
    </xf>
    <xf numFmtId="172" fontId="5" fillId="0" borderId="0" xfId="0" applyNumberFormat="1" applyFont="1"/>
    <xf numFmtId="0" fontId="4" fillId="0" borderId="0" xfId="0" applyFont="1" applyBorder="1" applyAlignment="1">
      <alignment horizontal="left"/>
    </xf>
    <xf numFmtId="167" fontId="6" fillId="24" borderId="0" xfId="0" applyNumberFormat="1" applyFont="1" applyFill="1" applyAlignment="1">
      <alignment horizontal="center"/>
    </xf>
    <xf numFmtId="167" fontId="6" fillId="25" borderId="0" xfId="0" applyNumberFormat="1" applyFont="1" applyFill="1" applyAlignment="1">
      <alignment horizontal="center"/>
    </xf>
    <xf numFmtId="173" fontId="4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4" fillId="0" borderId="0" xfId="0" applyNumberFormat="1" applyFont="1" applyFill="1" applyAlignment="1">
      <alignment horizontal="right"/>
    </xf>
    <xf numFmtId="174" fontId="4" fillId="0" borderId="0" xfId="0" applyNumberFormat="1" applyFont="1" applyAlignment="1">
      <alignment horizontal="right"/>
    </xf>
    <xf numFmtId="174" fontId="5" fillId="0" borderId="0" xfId="0" applyNumberFormat="1" applyFont="1" applyAlignment="1">
      <alignment horizontal="right"/>
    </xf>
    <xf numFmtId="174" fontId="4" fillId="0" borderId="0" xfId="0" applyNumberFormat="1" applyFont="1" applyFill="1" applyAlignment="1">
      <alignment horizontal="right"/>
    </xf>
    <xf numFmtId="175" fontId="6" fillId="0" borderId="0" xfId="0" applyNumberFormat="1" applyFont="1" applyAlignment="1">
      <alignment horizontal="right" vertical="top"/>
    </xf>
    <xf numFmtId="176" fontId="7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top" wrapText="1"/>
    </xf>
    <xf numFmtId="49" fontId="3" fillId="0" borderId="22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166" fontId="5" fillId="0" borderId="0" xfId="0" applyNumberFormat="1" applyFont="1" applyBorder="1" applyAlignment="1">
      <alignment horizontal="center" wrapText="1"/>
    </xf>
    <xf numFmtId="166" fontId="5" fillId="0" borderId="0" xfId="0" applyNumberFormat="1" applyFont="1" applyAlignment="1">
      <alignment horizontal="center"/>
    </xf>
    <xf numFmtId="172" fontId="5" fillId="0" borderId="0" xfId="0" applyNumberFormat="1" applyFont="1" applyBorder="1" applyAlignment="1">
      <alignment horizontal="center" wrapText="1"/>
    </xf>
    <xf numFmtId="172" fontId="5" fillId="0" borderId="0" xfId="0" applyNumberFormat="1" applyFont="1" applyAlignment="1">
      <alignment horizontal="center"/>
    </xf>
    <xf numFmtId="172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3" fillId="0" borderId="26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167" fontId="5" fillId="0" borderId="0" xfId="0" applyNumberFormat="1" applyFont="1" applyBorder="1" applyAlignment="1">
      <alignment horizontal="center" vertical="center"/>
    </xf>
    <xf numFmtId="169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28" fillId="0" borderId="0" xfId="45"/>
    <xf numFmtId="0" fontId="29" fillId="0" borderId="0" xfId="0" applyFont="1" applyAlignment="1"/>
    <xf numFmtId="0" fontId="2" fillId="0" borderId="0" xfId="0" applyFont="1" applyBorder="1" applyAlignment="1"/>
    <xf numFmtId="0" fontId="4" fillId="0" borderId="0" xfId="0" applyFont="1" applyBorder="1"/>
    <xf numFmtId="0" fontId="4" fillId="0" borderId="0" xfId="0" applyFont="1" applyBorder="1" applyAlignme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165" fontId="4" fillId="0" borderId="0" xfId="0" applyNumberFormat="1" applyFont="1" applyBorder="1" applyAlignment="1">
      <alignment horizontal="right"/>
    </xf>
    <xf numFmtId="49" fontId="4" fillId="0" borderId="0" xfId="0" quotePrefix="1" applyNumberFormat="1" applyFont="1" applyBorder="1" applyAlignment="1">
      <alignment horizontal="left" vertical="top"/>
    </xf>
    <xf numFmtId="0" fontId="28" fillId="0" borderId="0" xfId="45" applyBorder="1" applyAlignment="1">
      <alignment vertical="top" wrapText="1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vertical="top" wrapText="1"/>
    </xf>
  </cellXfs>
  <cellStyles count="4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45" builtinId="8"/>
    <cellStyle name="Neutral" xfId="31" builtinId="28" customBuiltin="1"/>
    <cellStyle name="Notiz" xfId="32" builtinId="10" customBuiltin="1"/>
    <cellStyle name="Prozent" xfId="33" builtinId="5"/>
    <cellStyle name="Schlecht" xfId="34" builtinId="27" customBuiltin="1"/>
    <cellStyle name="Standard" xfId="0" builtinId="0"/>
    <cellStyle name="Standard 2" xfId="35"/>
    <cellStyle name="Standard 3" xfId="36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21" t="s">
        <v>11</v>
      </c>
    </row>
    <row r="2" spans="1:1" x14ac:dyDescent="0.2">
      <c r="A2" s="121" t="s">
        <v>116</v>
      </c>
    </row>
  </sheetData>
  <hyperlinks>
    <hyperlink ref="A1" location="Inhalt!A1" display="Inhalt"/>
    <hyperlink ref="A2" location="Impressum!A1" display="Impre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21" t="s">
        <v>11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zoomScaleNormal="100" workbookViewId="0"/>
  </sheetViews>
  <sheetFormatPr baseColWidth="10" defaultRowHeight="12" x14ac:dyDescent="0.2"/>
  <cols>
    <col min="1" max="1" width="5.7109375" style="33" customWidth="1"/>
    <col min="2" max="2" width="72.7109375" style="4" customWidth="1"/>
    <col min="3" max="3" width="8.28515625" style="33" customWidth="1"/>
    <col min="4" max="16384" width="11.42578125" style="4"/>
  </cols>
  <sheetData>
    <row r="1" spans="1:3" ht="12.75" x14ac:dyDescent="0.2">
      <c r="A1" s="122" t="s">
        <v>117</v>
      </c>
    </row>
    <row r="5" spans="1:3" ht="12.75" x14ac:dyDescent="0.2">
      <c r="A5" s="123" t="s">
        <v>11</v>
      </c>
      <c r="B5" s="124"/>
      <c r="C5" s="125"/>
    </row>
    <row r="6" spans="1:3" x14ac:dyDescent="0.2">
      <c r="A6" s="125"/>
      <c r="B6" s="124"/>
      <c r="C6" s="125"/>
    </row>
    <row r="7" spans="1:3" x14ac:dyDescent="0.2">
      <c r="A7" s="125"/>
      <c r="B7" s="124"/>
      <c r="C7" s="126"/>
    </row>
    <row r="8" spans="1:3" x14ac:dyDescent="0.2">
      <c r="A8" s="72"/>
      <c r="B8" s="124"/>
      <c r="C8" s="126"/>
    </row>
    <row r="9" spans="1:3" x14ac:dyDescent="0.2">
      <c r="A9" s="127" t="s">
        <v>43</v>
      </c>
      <c r="B9" s="124"/>
      <c r="C9" s="128"/>
    </row>
    <row r="10" spans="1:3" x14ac:dyDescent="0.2">
      <c r="A10" s="125"/>
      <c r="B10" s="124"/>
      <c r="C10" s="128"/>
    </row>
    <row r="11" spans="1:3" ht="12.75" x14ac:dyDescent="0.2">
      <c r="A11" s="129" t="s">
        <v>12</v>
      </c>
      <c r="B11" s="130" t="s">
        <v>84</v>
      </c>
      <c r="C11" s="125"/>
    </row>
    <row r="12" spans="1:3" x14ac:dyDescent="0.2">
      <c r="A12" s="125"/>
      <c r="B12" s="124"/>
      <c r="C12" s="125"/>
    </row>
    <row r="13" spans="1:3" ht="25.5" x14ac:dyDescent="0.2">
      <c r="A13" s="129" t="s">
        <v>13</v>
      </c>
      <c r="B13" s="130" t="s">
        <v>85</v>
      </c>
      <c r="C13" s="131"/>
    </row>
    <row r="14" spans="1:3" x14ac:dyDescent="0.2">
      <c r="A14" s="125"/>
      <c r="B14" s="124"/>
      <c r="C14" s="125"/>
    </row>
    <row r="15" spans="1:3" ht="25.5" x14ac:dyDescent="0.2">
      <c r="A15" s="129" t="s">
        <v>73</v>
      </c>
      <c r="B15" s="130" t="s">
        <v>86</v>
      </c>
      <c r="C15" s="131"/>
    </row>
    <row r="16" spans="1:3" x14ac:dyDescent="0.2">
      <c r="A16" s="125"/>
      <c r="B16" s="124"/>
      <c r="C16" s="125"/>
    </row>
    <row r="17" spans="1:3" ht="12.75" x14ac:dyDescent="0.2">
      <c r="A17" s="129" t="s">
        <v>74</v>
      </c>
      <c r="B17" s="130" t="s">
        <v>87</v>
      </c>
      <c r="C17" s="131"/>
    </row>
    <row r="18" spans="1:3" x14ac:dyDescent="0.2">
      <c r="A18" s="125"/>
      <c r="B18" s="124"/>
      <c r="C18" s="125"/>
    </row>
    <row r="19" spans="1:3" ht="25.5" x14ac:dyDescent="0.2">
      <c r="A19" s="129" t="s">
        <v>75</v>
      </c>
      <c r="B19" s="130" t="s">
        <v>88</v>
      </c>
      <c r="C19" s="131"/>
    </row>
    <row r="20" spans="1:3" x14ac:dyDescent="0.2">
      <c r="A20" s="129"/>
      <c r="B20" s="132"/>
      <c r="C20" s="125"/>
    </row>
    <row r="21" spans="1:3" ht="12.75" x14ac:dyDescent="0.2">
      <c r="A21" s="129" t="s">
        <v>76</v>
      </c>
      <c r="B21" s="130" t="s">
        <v>89</v>
      </c>
      <c r="C21" s="131"/>
    </row>
    <row r="22" spans="1:3" x14ac:dyDescent="0.2">
      <c r="A22" s="129"/>
      <c r="B22" s="132"/>
      <c r="C22" s="125"/>
    </row>
    <row r="23" spans="1:3" x14ac:dyDescent="0.2">
      <c r="A23" s="125"/>
      <c r="B23" s="124"/>
      <c r="C23" s="131"/>
    </row>
    <row r="24" spans="1:3" x14ac:dyDescent="0.2">
      <c r="A24" s="125"/>
      <c r="B24" s="124"/>
      <c r="C24" s="131"/>
    </row>
  </sheetData>
  <phoneticPr fontId="3" type="noConversion"/>
  <hyperlinks>
    <hyperlink ref="B11" location="'Tab 1'!A1" display="Teilnehmer mit Erster Staatsprüfung/M.Ed. 2000 bis 2017 nach Art des Lehramtes"/>
    <hyperlink ref="B13" location="'Tab 2'!A1" display="'Tab 2'!A1"/>
    <hyperlink ref="B15" location="'Tab 3'!A1" display="'Tab 3'!A1"/>
    <hyperlink ref="B17" location="'Tab 4'!A1" display="Teilnehmer mit Erster Staatsprüfung/M.Ed. 2017 nach Alter und Art des Lehramtes "/>
    <hyperlink ref="B19" location="'Tab 5'!A1" display="'Tab 5'!A1"/>
    <hyperlink ref="B21" location="'Tab 6'!A1" display="Lehrpersonen 2017 nach Art des Lehramtes und Beschäftigungsumfang"/>
  </hyperlinks>
  <pageMargins left="0.78740157480314965" right="0.78740157480314965" top="0.98425196850393704" bottom="0.78740157480314965" header="0.51181102362204722" footer="0.51181102362204722"/>
  <pageSetup paperSize="9" firstPageNumber="3" orientation="portrait" useFirstPageNumber="1" r:id="rId1"/>
  <headerFooter alignWithMargins="0">
    <oddHeader>&amp;C&amp;P</oddHeader>
    <oddFooter>&amp;C&amp;6© Statistisches Landesamt des Freistaates Sachsen - B III 2 - j/17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118"/>
  <sheetViews>
    <sheetView showGridLines="0" zoomScaleNormal="100" workbookViewId="0">
      <selection activeCell="B46" sqref="B46"/>
    </sheetView>
  </sheetViews>
  <sheetFormatPr baseColWidth="10" defaultRowHeight="12.75" x14ac:dyDescent="0.2"/>
  <cols>
    <col min="1" max="1" width="16.7109375" style="5" customWidth="1"/>
    <col min="2" max="7" width="11.7109375" customWidth="1"/>
  </cols>
  <sheetData>
    <row r="1" spans="1:7" ht="16.5" customHeight="1" x14ac:dyDescent="0.2">
      <c r="A1" s="91" t="s">
        <v>90</v>
      </c>
      <c r="B1" s="91"/>
      <c r="C1" s="91"/>
      <c r="D1" s="91"/>
      <c r="E1" s="91"/>
      <c r="F1" s="91"/>
      <c r="G1" s="91"/>
    </row>
    <row r="2" spans="1:7" ht="12.2" customHeight="1" x14ac:dyDescent="0.2">
      <c r="A2" s="27"/>
      <c r="B2" s="24"/>
      <c r="C2" s="24"/>
      <c r="D2" s="24"/>
      <c r="E2" s="24"/>
      <c r="F2" s="24"/>
      <c r="G2" s="24"/>
    </row>
    <row r="3" spans="1:7" ht="14.25" customHeight="1" x14ac:dyDescent="0.2">
      <c r="A3" s="92" t="s">
        <v>3</v>
      </c>
      <c r="B3" s="86" t="s">
        <v>4</v>
      </c>
      <c r="C3" s="86" t="s">
        <v>9</v>
      </c>
      <c r="D3" s="86" t="s">
        <v>10</v>
      </c>
      <c r="E3" s="88" t="s">
        <v>56</v>
      </c>
      <c r="F3" s="88"/>
      <c r="G3" s="89"/>
    </row>
    <row r="4" spans="1:7" ht="14.25" customHeight="1" x14ac:dyDescent="0.2">
      <c r="A4" s="93"/>
      <c r="B4" s="87"/>
      <c r="C4" s="87"/>
      <c r="D4" s="87"/>
      <c r="E4" s="2" t="s">
        <v>0</v>
      </c>
      <c r="F4" s="2" t="s">
        <v>1</v>
      </c>
      <c r="G4" s="3" t="s">
        <v>2</v>
      </c>
    </row>
    <row r="5" spans="1:7" ht="33" customHeight="1" x14ac:dyDescent="0.2">
      <c r="A5" s="7"/>
      <c r="B5" s="90" t="s">
        <v>4</v>
      </c>
      <c r="C5" s="90"/>
      <c r="D5" s="90"/>
      <c r="E5" s="90"/>
      <c r="F5" s="90"/>
      <c r="G5" s="90"/>
    </row>
    <row r="6" spans="1:7" s="8" customFormat="1" ht="15" customHeight="1" x14ac:dyDescent="0.2">
      <c r="A6" s="36">
        <v>2000</v>
      </c>
      <c r="B6" s="44">
        <v>595</v>
      </c>
      <c r="C6" s="45">
        <v>143</v>
      </c>
      <c r="D6" s="44">
        <v>452</v>
      </c>
      <c r="E6" s="43">
        <v>100</v>
      </c>
      <c r="F6" s="43">
        <v>100</v>
      </c>
      <c r="G6" s="43">
        <v>100</v>
      </c>
    </row>
    <row r="7" spans="1:7" s="8" customFormat="1" ht="15" customHeight="1" x14ac:dyDescent="0.2">
      <c r="A7" s="36">
        <v>2001</v>
      </c>
      <c r="B7" s="44">
        <v>550</v>
      </c>
      <c r="C7" s="45">
        <v>129</v>
      </c>
      <c r="D7" s="44">
        <v>421</v>
      </c>
      <c r="E7" s="43">
        <v>100</v>
      </c>
      <c r="F7" s="43">
        <v>100</v>
      </c>
      <c r="G7" s="43">
        <v>100</v>
      </c>
    </row>
    <row r="8" spans="1:7" s="8" customFormat="1" ht="15" customHeight="1" x14ac:dyDescent="0.2">
      <c r="A8" s="36">
        <v>2002</v>
      </c>
      <c r="B8" s="44">
        <v>625</v>
      </c>
      <c r="C8" s="45">
        <v>143</v>
      </c>
      <c r="D8" s="44">
        <v>482</v>
      </c>
      <c r="E8" s="43">
        <v>100</v>
      </c>
      <c r="F8" s="43">
        <v>100</v>
      </c>
      <c r="G8" s="43">
        <v>100</v>
      </c>
    </row>
    <row r="9" spans="1:7" s="8" customFormat="1" ht="15" customHeight="1" x14ac:dyDescent="0.2">
      <c r="A9" s="36">
        <v>2003</v>
      </c>
      <c r="B9" s="44">
        <f t="shared" ref="B9:D15" si="0">SUM(B28,B47,B66,B85,B104)</f>
        <v>634</v>
      </c>
      <c r="C9" s="45">
        <f t="shared" si="0"/>
        <v>165</v>
      </c>
      <c r="D9" s="44">
        <f t="shared" si="0"/>
        <v>469</v>
      </c>
      <c r="E9" s="43">
        <v>100</v>
      </c>
      <c r="F9" s="43">
        <v>100</v>
      </c>
      <c r="G9" s="43">
        <v>100</v>
      </c>
    </row>
    <row r="10" spans="1:7" ht="15" customHeight="1" x14ac:dyDescent="0.2">
      <c r="A10" s="36">
        <v>2004</v>
      </c>
      <c r="B10" s="44">
        <f t="shared" si="0"/>
        <v>614</v>
      </c>
      <c r="C10" s="45">
        <f t="shared" si="0"/>
        <v>162</v>
      </c>
      <c r="D10" s="44">
        <f t="shared" si="0"/>
        <v>452</v>
      </c>
      <c r="E10" s="43">
        <v>100</v>
      </c>
      <c r="F10" s="43">
        <v>100</v>
      </c>
      <c r="G10" s="43">
        <v>100</v>
      </c>
    </row>
    <row r="11" spans="1:7" ht="15" customHeight="1" x14ac:dyDescent="0.2">
      <c r="A11" s="36">
        <v>2005</v>
      </c>
      <c r="B11" s="44">
        <f t="shared" si="0"/>
        <v>753</v>
      </c>
      <c r="C11" s="45">
        <f t="shared" si="0"/>
        <v>144</v>
      </c>
      <c r="D11" s="44">
        <f t="shared" si="0"/>
        <v>609</v>
      </c>
      <c r="E11" s="43">
        <v>100</v>
      </c>
      <c r="F11" s="43">
        <v>100</v>
      </c>
      <c r="G11" s="43">
        <v>100</v>
      </c>
    </row>
    <row r="12" spans="1:7" ht="15" customHeight="1" x14ac:dyDescent="0.2">
      <c r="A12" s="36">
        <v>2006</v>
      </c>
      <c r="B12" s="44">
        <f t="shared" si="0"/>
        <v>794</v>
      </c>
      <c r="C12" s="45">
        <f t="shared" si="0"/>
        <v>127</v>
      </c>
      <c r="D12" s="44">
        <f t="shared" si="0"/>
        <v>667</v>
      </c>
      <c r="E12" s="43">
        <v>100</v>
      </c>
      <c r="F12" s="43">
        <v>100</v>
      </c>
      <c r="G12" s="43">
        <v>100</v>
      </c>
    </row>
    <row r="13" spans="1:7" ht="15" customHeight="1" x14ac:dyDescent="0.2">
      <c r="A13" s="36">
        <v>2007</v>
      </c>
      <c r="B13" s="44">
        <f t="shared" si="0"/>
        <v>1055</v>
      </c>
      <c r="C13" s="45">
        <f t="shared" si="0"/>
        <v>194</v>
      </c>
      <c r="D13" s="44">
        <f t="shared" si="0"/>
        <v>861</v>
      </c>
      <c r="E13" s="43">
        <v>100</v>
      </c>
      <c r="F13" s="43">
        <v>100</v>
      </c>
      <c r="G13" s="43">
        <v>100</v>
      </c>
    </row>
    <row r="14" spans="1:7" ht="15" customHeight="1" x14ac:dyDescent="0.2">
      <c r="A14" s="36">
        <v>2008</v>
      </c>
      <c r="B14" s="44">
        <f t="shared" si="0"/>
        <v>1358</v>
      </c>
      <c r="C14" s="45">
        <f t="shared" si="0"/>
        <v>280</v>
      </c>
      <c r="D14" s="44">
        <f t="shared" si="0"/>
        <v>1078</v>
      </c>
      <c r="E14" s="43">
        <v>100</v>
      </c>
      <c r="F14" s="43">
        <v>100</v>
      </c>
      <c r="G14" s="43">
        <v>100</v>
      </c>
    </row>
    <row r="15" spans="1:7" ht="15" customHeight="1" x14ac:dyDescent="0.2">
      <c r="A15" s="36">
        <v>2009</v>
      </c>
      <c r="B15" s="44">
        <f t="shared" si="0"/>
        <v>1025</v>
      </c>
      <c r="C15" s="45">
        <f t="shared" si="0"/>
        <v>208</v>
      </c>
      <c r="D15" s="44">
        <f t="shared" si="0"/>
        <v>817</v>
      </c>
      <c r="E15" s="43">
        <v>100</v>
      </c>
      <c r="F15" s="43">
        <v>100</v>
      </c>
      <c r="G15" s="43">
        <v>100</v>
      </c>
    </row>
    <row r="16" spans="1:7" ht="15" customHeight="1" x14ac:dyDescent="0.2">
      <c r="A16" s="36">
        <v>2010</v>
      </c>
      <c r="B16" s="44">
        <v>741</v>
      </c>
      <c r="C16" s="45">
        <v>144</v>
      </c>
      <c r="D16" s="44">
        <v>597</v>
      </c>
      <c r="E16" s="43">
        <v>100</v>
      </c>
      <c r="F16" s="43">
        <v>100</v>
      </c>
      <c r="G16" s="43">
        <v>100</v>
      </c>
    </row>
    <row r="17" spans="1:8" ht="15" customHeight="1" x14ac:dyDescent="0.2">
      <c r="A17" s="36">
        <v>2011</v>
      </c>
      <c r="B17" s="44">
        <v>1201</v>
      </c>
      <c r="C17" s="45">
        <v>289</v>
      </c>
      <c r="D17" s="44">
        <v>912</v>
      </c>
      <c r="E17" s="43">
        <v>100</v>
      </c>
      <c r="F17" s="43">
        <v>100</v>
      </c>
      <c r="G17" s="43">
        <v>100</v>
      </c>
    </row>
    <row r="18" spans="1:8" ht="15" customHeight="1" x14ac:dyDescent="0.2">
      <c r="A18" s="36">
        <v>2012</v>
      </c>
      <c r="B18" s="44">
        <v>1556</v>
      </c>
      <c r="C18" s="45">
        <v>386</v>
      </c>
      <c r="D18" s="44">
        <v>1170</v>
      </c>
      <c r="E18" s="43">
        <v>100</v>
      </c>
      <c r="F18" s="43">
        <v>100</v>
      </c>
      <c r="G18" s="43">
        <v>100</v>
      </c>
    </row>
    <row r="19" spans="1:8" ht="15" customHeight="1" x14ac:dyDescent="0.2">
      <c r="A19" s="36">
        <v>2013</v>
      </c>
      <c r="B19" s="44">
        <v>1363</v>
      </c>
      <c r="C19" s="45">
        <v>307</v>
      </c>
      <c r="D19" s="44">
        <v>1056</v>
      </c>
      <c r="E19" s="43">
        <v>100</v>
      </c>
      <c r="F19" s="43">
        <v>100</v>
      </c>
      <c r="G19" s="43">
        <v>100</v>
      </c>
      <c r="H19" s="49"/>
    </row>
    <row r="20" spans="1:8" ht="15" customHeight="1" x14ac:dyDescent="0.2">
      <c r="A20" s="36">
        <v>2014</v>
      </c>
      <c r="B20" s="44">
        <v>1200</v>
      </c>
      <c r="C20" s="45">
        <v>278</v>
      </c>
      <c r="D20" s="44">
        <v>922</v>
      </c>
      <c r="E20" s="43">
        <v>100</v>
      </c>
      <c r="F20" s="43">
        <v>100</v>
      </c>
      <c r="G20" s="43">
        <v>100</v>
      </c>
      <c r="H20" s="49"/>
    </row>
    <row r="21" spans="1:8" ht="15" customHeight="1" x14ac:dyDescent="0.2">
      <c r="A21" s="63">
        <v>2015</v>
      </c>
      <c r="B21" s="65">
        <f>SUM(C21:D21)</f>
        <v>1059</v>
      </c>
      <c r="C21" s="45">
        <v>291</v>
      </c>
      <c r="D21" s="44">
        <v>768</v>
      </c>
      <c r="E21" s="43">
        <v>100</v>
      </c>
      <c r="F21" s="43">
        <v>100</v>
      </c>
      <c r="G21" s="43">
        <v>100</v>
      </c>
      <c r="H21" s="49"/>
    </row>
    <row r="22" spans="1:8" ht="15" customHeight="1" x14ac:dyDescent="0.2">
      <c r="A22" s="66" t="s">
        <v>81</v>
      </c>
      <c r="B22" s="65">
        <v>1122</v>
      </c>
      <c r="C22" s="83">
        <v>326</v>
      </c>
      <c r="D22" s="84">
        <v>796</v>
      </c>
      <c r="E22" s="43">
        <v>100</v>
      </c>
      <c r="F22" s="43">
        <v>100</v>
      </c>
      <c r="G22" s="43">
        <v>100</v>
      </c>
      <c r="H22" s="49"/>
    </row>
    <row r="23" spans="1:8" ht="15" customHeight="1" x14ac:dyDescent="0.2">
      <c r="A23" s="66" t="s">
        <v>83</v>
      </c>
      <c r="B23" s="65">
        <v>927</v>
      </c>
      <c r="C23" s="45">
        <v>251</v>
      </c>
      <c r="D23" s="44">
        <v>676</v>
      </c>
      <c r="E23" s="43">
        <v>100</v>
      </c>
      <c r="F23" s="43">
        <v>100</v>
      </c>
      <c r="G23" s="43">
        <v>100</v>
      </c>
    </row>
    <row r="24" spans="1:8" ht="33" customHeight="1" x14ac:dyDescent="0.2">
      <c r="A24" s="6"/>
      <c r="B24" s="85" t="s">
        <v>5</v>
      </c>
      <c r="C24" s="85"/>
      <c r="D24" s="85"/>
      <c r="E24" s="85"/>
      <c r="F24" s="85"/>
      <c r="G24" s="85"/>
    </row>
    <row r="25" spans="1:8" s="4" customFormat="1" ht="15" customHeight="1" x14ac:dyDescent="0.2">
      <c r="A25" s="12">
        <v>2000</v>
      </c>
      <c r="B25" s="57">
        <v>94</v>
      </c>
      <c r="C25" s="37">
        <v>3</v>
      </c>
      <c r="D25" s="57">
        <v>91</v>
      </c>
      <c r="E25" s="38">
        <f t="shared" ref="E25:E40" si="1">B25*100/B6</f>
        <v>15.798319327731093</v>
      </c>
      <c r="F25" s="38">
        <f t="shared" ref="F25:F40" si="2">C25*100/C6</f>
        <v>2.0979020979020979</v>
      </c>
      <c r="G25" s="38">
        <f t="shared" ref="G25:G40" si="3">D25*100/D6</f>
        <v>20.13274336283186</v>
      </c>
    </row>
    <row r="26" spans="1:8" s="4" customFormat="1" ht="15" customHeight="1" x14ac:dyDescent="0.2">
      <c r="A26" s="12">
        <v>2001</v>
      </c>
      <c r="B26" s="57">
        <v>89</v>
      </c>
      <c r="C26" s="37">
        <v>4</v>
      </c>
      <c r="D26" s="57">
        <v>85</v>
      </c>
      <c r="E26" s="38">
        <f t="shared" si="1"/>
        <v>16.181818181818183</v>
      </c>
      <c r="F26" s="38">
        <f t="shared" si="2"/>
        <v>3.1007751937984498</v>
      </c>
      <c r="G26" s="38">
        <f t="shared" si="3"/>
        <v>20.190023752969122</v>
      </c>
    </row>
    <row r="27" spans="1:8" s="4" customFormat="1" ht="15" customHeight="1" x14ac:dyDescent="0.2">
      <c r="A27" s="12">
        <v>2002</v>
      </c>
      <c r="B27" s="57">
        <v>84</v>
      </c>
      <c r="C27" s="41">
        <v>2</v>
      </c>
      <c r="D27" s="70">
        <v>82</v>
      </c>
      <c r="E27" s="38">
        <f t="shared" si="1"/>
        <v>13.44</v>
      </c>
      <c r="F27" s="38">
        <f t="shared" si="2"/>
        <v>1.3986013986013985</v>
      </c>
      <c r="G27" s="38">
        <f t="shared" si="3"/>
        <v>17.012448132780083</v>
      </c>
    </row>
    <row r="28" spans="1:8" s="4" customFormat="1" ht="15" customHeight="1" x14ac:dyDescent="0.2">
      <c r="A28" s="12">
        <v>2003</v>
      </c>
      <c r="B28" s="57">
        <v>112</v>
      </c>
      <c r="C28" s="41">
        <v>6</v>
      </c>
      <c r="D28" s="70">
        <v>106</v>
      </c>
      <c r="E28" s="38">
        <f t="shared" si="1"/>
        <v>17.665615141955836</v>
      </c>
      <c r="F28" s="38">
        <f t="shared" si="2"/>
        <v>3.6363636363636362</v>
      </c>
      <c r="G28" s="38">
        <f t="shared" si="3"/>
        <v>22.601279317697227</v>
      </c>
    </row>
    <row r="29" spans="1:8" s="4" customFormat="1" ht="15" customHeight="1" x14ac:dyDescent="0.2">
      <c r="A29" s="12">
        <v>2004</v>
      </c>
      <c r="B29" s="57">
        <v>145</v>
      </c>
      <c r="C29" s="41">
        <v>9</v>
      </c>
      <c r="D29" s="70">
        <v>136</v>
      </c>
      <c r="E29" s="38">
        <f t="shared" si="1"/>
        <v>23.615635179153095</v>
      </c>
      <c r="F29" s="38">
        <f t="shared" si="2"/>
        <v>5.5555555555555554</v>
      </c>
      <c r="G29" s="38">
        <f t="shared" si="3"/>
        <v>30.088495575221238</v>
      </c>
    </row>
    <row r="30" spans="1:8" s="4" customFormat="1" ht="15" customHeight="1" x14ac:dyDescent="0.2">
      <c r="A30" s="12">
        <v>2005</v>
      </c>
      <c r="B30" s="57">
        <v>237</v>
      </c>
      <c r="C30" s="41">
        <v>8</v>
      </c>
      <c r="D30" s="70">
        <v>229</v>
      </c>
      <c r="E30" s="38">
        <f t="shared" si="1"/>
        <v>31.474103585657371</v>
      </c>
      <c r="F30" s="38">
        <f t="shared" si="2"/>
        <v>5.5555555555555554</v>
      </c>
      <c r="G30" s="38">
        <f t="shared" si="3"/>
        <v>37.602627257799675</v>
      </c>
    </row>
    <row r="31" spans="1:8" s="4" customFormat="1" ht="15" customHeight="1" x14ac:dyDescent="0.2">
      <c r="A31" s="12">
        <v>2006</v>
      </c>
      <c r="B31" s="57">
        <v>279</v>
      </c>
      <c r="C31" s="41">
        <v>9</v>
      </c>
      <c r="D31" s="70">
        <v>270</v>
      </c>
      <c r="E31" s="38">
        <f t="shared" si="1"/>
        <v>35.138539042821158</v>
      </c>
      <c r="F31" s="38">
        <f t="shared" si="2"/>
        <v>7.0866141732283463</v>
      </c>
      <c r="G31" s="38">
        <f t="shared" si="3"/>
        <v>40.479760119940032</v>
      </c>
    </row>
    <row r="32" spans="1:8" s="4" customFormat="1" ht="15" customHeight="1" x14ac:dyDescent="0.2">
      <c r="A32" s="12">
        <v>2007</v>
      </c>
      <c r="B32" s="57">
        <v>334</v>
      </c>
      <c r="C32" s="37">
        <v>21</v>
      </c>
      <c r="D32" s="57">
        <v>313</v>
      </c>
      <c r="E32" s="38">
        <f t="shared" si="1"/>
        <v>31.658767772511847</v>
      </c>
      <c r="F32" s="38">
        <f t="shared" si="2"/>
        <v>10.824742268041238</v>
      </c>
      <c r="G32" s="38">
        <f t="shared" si="3"/>
        <v>36.353077816492451</v>
      </c>
    </row>
    <row r="33" spans="1:7" s="4" customFormat="1" ht="15" customHeight="1" x14ac:dyDescent="0.2">
      <c r="A33" s="12">
        <v>2008</v>
      </c>
      <c r="B33" s="57">
        <v>370</v>
      </c>
      <c r="C33" s="37">
        <v>23</v>
      </c>
      <c r="D33" s="57">
        <v>347</v>
      </c>
      <c r="E33" s="38">
        <f t="shared" si="1"/>
        <v>27.245949926362297</v>
      </c>
      <c r="F33" s="38">
        <f t="shared" si="2"/>
        <v>8.2142857142857135</v>
      </c>
      <c r="G33" s="38">
        <f t="shared" si="3"/>
        <v>32.189239332096477</v>
      </c>
    </row>
    <row r="34" spans="1:7" s="4" customFormat="1" ht="15" customHeight="1" x14ac:dyDescent="0.2">
      <c r="A34" s="12">
        <v>2009</v>
      </c>
      <c r="B34" s="57">
        <v>271</v>
      </c>
      <c r="C34" s="37">
        <v>11</v>
      </c>
      <c r="D34" s="57">
        <v>260</v>
      </c>
      <c r="E34" s="38">
        <f t="shared" si="1"/>
        <v>26.439024390243901</v>
      </c>
      <c r="F34" s="38">
        <f t="shared" si="2"/>
        <v>5.2884615384615383</v>
      </c>
      <c r="G34" s="38">
        <f t="shared" si="3"/>
        <v>31.823745410036718</v>
      </c>
    </row>
    <row r="35" spans="1:7" s="4" customFormat="1" ht="15" customHeight="1" x14ac:dyDescent="0.2">
      <c r="A35" s="12">
        <v>2010</v>
      </c>
      <c r="B35" s="57">
        <v>180</v>
      </c>
      <c r="C35" s="37">
        <v>6</v>
      </c>
      <c r="D35" s="57">
        <v>174</v>
      </c>
      <c r="E35" s="38">
        <f t="shared" si="1"/>
        <v>24.291497975708502</v>
      </c>
      <c r="F35" s="38">
        <f t="shared" si="2"/>
        <v>4.166666666666667</v>
      </c>
      <c r="G35" s="38">
        <f t="shared" si="3"/>
        <v>29.145728643216081</v>
      </c>
    </row>
    <row r="36" spans="1:7" s="4" customFormat="1" ht="15" customHeight="1" x14ac:dyDescent="0.2">
      <c r="A36" s="12">
        <v>2011</v>
      </c>
      <c r="B36" s="57">
        <v>262</v>
      </c>
      <c r="C36" s="37">
        <v>17</v>
      </c>
      <c r="D36" s="57">
        <v>245</v>
      </c>
      <c r="E36" s="38">
        <f t="shared" si="1"/>
        <v>21.815154038301415</v>
      </c>
      <c r="F36" s="38">
        <f t="shared" si="2"/>
        <v>5.882352941176471</v>
      </c>
      <c r="G36" s="38">
        <f t="shared" si="3"/>
        <v>26.864035087719298</v>
      </c>
    </row>
    <row r="37" spans="1:7" s="4" customFormat="1" ht="15" customHeight="1" x14ac:dyDescent="0.2">
      <c r="A37" s="12">
        <v>2012</v>
      </c>
      <c r="B37" s="57">
        <v>328</v>
      </c>
      <c r="C37" s="37">
        <v>24</v>
      </c>
      <c r="D37" s="57">
        <v>304</v>
      </c>
      <c r="E37" s="38">
        <f t="shared" si="1"/>
        <v>21.079691516709513</v>
      </c>
      <c r="F37" s="38">
        <f t="shared" si="2"/>
        <v>6.2176165803108807</v>
      </c>
      <c r="G37" s="38">
        <f t="shared" si="3"/>
        <v>25.982905982905983</v>
      </c>
    </row>
    <row r="38" spans="1:7" s="4" customFormat="1" ht="15" customHeight="1" x14ac:dyDescent="0.2">
      <c r="A38" s="12">
        <v>2013</v>
      </c>
      <c r="B38" s="57">
        <v>281</v>
      </c>
      <c r="C38" s="37">
        <v>19</v>
      </c>
      <c r="D38" s="57">
        <v>262</v>
      </c>
      <c r="E38" s="38">
        <f t="shared" si="1"/>
        <v>20.616287600880412</v>
      </c>
      <c r="F38" s="38">
        <f t="shared" si="2"/>
        <v>6.1889250814332248</v>
      </c>
      <c r="G38" s="38">
        <f t="shared" si="3"/>
        <v>24.810606060606062</v>
      </c>
    </row>
    <row r="39" spans="1:7" s="4" customFormat="1" ht="15" customHeight="1" x14ac:dyDescent="0.2">
      <c r="A39" s="12">
        <v>2014</v>
      </c>
      <c r="B39" s="57">
        <v>260</v>
      </c>
      <c r="C39" s="37">
        <v>19</v>
      </c>
      <c r="D39" s="57">
        <v>241</v>
      </c>
      <c r="E39" s="38">
        <f t="shared" si="1"/>
        <v>21.666666666666668</v>
      </c>
      <c r="F39" s="38">
        <f t="shared" si="2"/>
        <v>6.8345323741007196</v>
      </c>
      <c r="G39" s="38">
        <f t="shared" si="3"/>
        <v>26.138828633405641</v>
      </c>
    </row>
    <row r="40" spans="1:7" s="4" customFormat="1" ht="15" customHeight="1" x14ac:dyDescent="0.2">
      <c r="A40" s="12">
        <v>2015</v>
      </c>
      <c r="B40" s="57">
        <v>230</v>
      </c>
      <c r="C40" s="37">
        <v>25</v>
      </c>
      <c r="D40" s="57">
        <v>205</v>
      </c>
      <c r="E40" s="38">
        <f t="shared" si="1"/>
        <v>21.718602455146364</v>
      </c>
      <c r="F40" s="38">
        <f t="shared" si="2"/>
        <v>8.5910652920962196</v>
      </c>
      <c r="G40" s="38">
        <f t="shared" si="3"/>
        <v>26.692708333333332</v>
      </c>
    </row>
    <row r="41" spans="1:7" s="4" customFormat="1" ht="15" customHeight="1" x14ac:dyDescent="0.2">
      <c r="A41" s="12">
        <v>2016</v>
      </c>
      <c r="B41" s="57">
        <v>218</v>
      </c>
      <c r="C41" s="37">
        <v>21</v>
      </c>
      <c r="D41" s="57">
        <v>197</v>
      </c>
      <c r="E41" s="38">
        <f t="shared" ref="E41:G41" si="4">B41*100/B22</f>
        <v>19.429590017825312</v>
      </c>
      <c r="F41" s="38">
        <f t="shared" si="4"/>
        <v>6.4417177914110431</v>
      </c>
      <c r="G41" s="38">
        <f t="shared" si="4"/>
        <v>24.748743718592966</v>
      </c>
    </row>
    <row r="42" spans="1:7" s="4" customFormat="1" ht="15" customHeight="1" x14ac:dyDescent="0.2">
      <c r="A42" s="12">
        <v>2017</v>
      </c>
      <c r="B42" s="57">
        <v>259</v>
      </c>
      <c r="C42" s="37">
        <v>21</v>
      </c>
      <c r="D42" s="57">
        <v>238</v>
      </c>
      <c r="E42" s="38">
        <f t="shared" ref="E42:G42" si="5">B42*100/B23</f>
        <v>27.939590075512406</v>
      </c>
      <c r="F42" s="38">
        <f t="shared" si="5"/>
        <v>8.3665338645418323</v>
      </c>
      <c r="G42" s="38">
        <f t="shared" si="5"/>
        <v>35.207100591715978</v>
      </c>
    </row>
    <row r="43" spans="1:7" s="4" customFormat="1" ht="33" customHeight="1" x14ac:dyDescent="0.2">
      <c r="A43" s="6"/>
      <c r="B43" s="85" t="s">
        <v>6</v>
      </c>
      <c r="C43" s="85"/>
      <c r="D43" s="85"/>
      <c r="E43" s="85"/>
      <c r="F43" s="85"/>
      <c r="G43" s="85"/>
    </row>
    <row r="44" spans="1:7" s="4" customFormat="1" ht="15" customHeight="1" x14ac:dyDescent="0.2">
      <c r="A44" s="12">
        <v>2000</v>
      </c>
      <c r="B44" s="57">
        <v>84</v>
      </c>
      <c r="C44" s="37">
        <v>29</v>
      </c>
      <c r="D44" s="57">
        <v>55</v>
      </c>
      <c r="E44" s="38">
        <f t="shared" ref="E44:E61" si="6">B44*100/B6</f>
        <v>14.117647058823529</v>
      </c>
      <c r="F44" s="38">
        <f t="shared" ref="F44:F61" si="7">C44*100/C6</f>
        <v>20.27972027972028</v>
      </c>
      <c r="G44" s="38">
        <f t="shared" ref="G44:G61" si="8">D44*100/D6</f>
        <v>12.168141592920353</v>
      </c>
    </row>
    <row r="45" spans="1:7" s="4" customFormat="1" ht="15" customHeight="1" x14ac:dyDescent="0.2">
      <c r="A45" s="12">
        <v>2001</v>
      </c>
      <c r="B45" s="57">
        <v>34</v>
      </c>
      <c r="C45" s="37">
        <v>10</v>
      </c>
      <c r="D45" s="57">
        <v>24</v>
      </c>
      <c r="E45" s="38">
        <f t="shared" si="6"/>
        <v>6.1818181818181817</v>
      </c>
      <c r="F45" s="38">
        <f t="shared" si="7"/>
        <v>7.7519379844961236</v>
      </c>
      <c r="G45" s="38">
        <f t="shared" si="8"/>
        <v>5.7007125890736345</v>
      </c>
    </row>
    <row r="46" spans="1:7" s="4" customFormat="1" ht="15" customHeight="1" x14ac:dyDescent="0.2">
      <c r="A46" s="12">
        <v>2002</v>
      </c>
      <c r="B46" s="57">
        <v>35</v>
      </c>
      <c r="C46" s="41">
        <v>8</v>
      </c>
      <c r="D46" s="70">
        <v>27</v>
      </c>
      <c r="E46" s="38">
        <f t="shared" si="6"/>
        <v>5.6</v>
      </c>
      <c r="F46" s="38">
        <f t="shared" si="7"/>
        <v>5.5944055944055942</v>
      </c>
      <c r="G46" s="38">
        <f t="shared" si="8"/>
        <v>5.601659751037344</v>
      </c>
    </row>
    <row r="47" spans="1:7" s="4" customFormat="1" ht="15" customHeight="1" x14ac:dyDescent="0.2">
      <c r="A47" s="12">
        <v>2003</v>
      </c>
      <c r="B47" s="57">
        <v>46</v>
      </c>
      <c r="C47" s="41">
        <v>21</v>
      </c>
      <c r="D47" s="70">
        <v>25</v>
      </c>
      <c r="E47" s="38">
        <f t="shared" si="6"/>
        <v>7.2555205047318614</v>
      </c>
      <c r="F47" s="38">
        <f t="shared" si="7"/>
        <v>12.727272727272727</v>
      </c>
      <c r="G47" s="38">
        <f t="shared" si="8"/>
        <v>5.3304904051172706</v>
      </c>
    </row>
    <row r="48" spans="1:7" s="4" customFormat="1" ht="15" customHeight="1" x14ac:dyDescent="0.2">
      <c r="A48" s="12">
        <v>2004</v>
      </c>
      <c r="B48" s="57">
        <v>48</v>
      </c>
      <c r="C48" s="41">
        <v>22</v>
      </c>
      <c r="D48" s="70">
        <v>26</v>
      </c>
      <c r="E48" s="38">
        <f t="shared" si="6"/>
        <v>7.8175895765472312</v>
      </c>
      <c r="F48" s="38">
        <f t="shared" si="7"/>
        <v>13.580246913580247</v>
      </c>
      <c r="G48" s="38">
        <f t="shared" si="8"/>
        <v>5.7522123893805306</v>
      </c>
    </row>
    <row r="49" spans="1:8" s="4" customFormat="1" ht="15" customHeight="1" x14ac:dyDescent="0.2">
      <c r="A49" s="12">
        <v>2005</v>
      </c>
      <c r="B49" s="57">
        <v>55</v>
      </c>
      <c r="C49" s="41">
        <v>13</v>
      </c>
      <c r="D49" s="70">
        <v>42</v>
      </c>
      <c r="E49" s="38">
        <f t="shared" si="6"/>
        <v>7.3041168658698536</v>
      </c>
      <c r="F49" s="38">
        <f t="shared" si="7"/>
        <v>9.0277777777777786</v>
      </c>
      <c r="G49" s="38">
        <f t="shared" si="8"/>
        <v>6.8965517241379306</v>
      </c>
    </row>
    <row r="50" spans="1:8" s="4" customFormat="1" ht="15" customHeight="1" x14ac:dyDescent="0.2">
      <c r="A50" s="12">
        <v>2006</v>
      </c>
      <c r="B50" s="57">
        <v>57</v>
      </c>
      <c r="C50" s="41">
        <v>14</v>
      </c>
      <c r="D50" s="70">
        <v>43</v>
      </c>
      <c r="E50" s="38">
        <f t="shared" si="6"/>
        <v>7.1788413098236772</v>
      </c>
      <c r="F50" s="38">
        <f t="shared" si="7"/>
        <v>11.023622047244094</v>
      </c>
      <c r="G50" s="38">
        <f t="shared" si="8"/>
        <v>6.4467766116941529</v>
      </c>
    </row>
    <row r="51" spans="1:8" s="4" customFormat="1" ht="15" customHeight="1" x14ac:dyDescent="0.2">
      <c r="A51" s="12">
        <v>2007</v>
      </c>
      <c r="B51" s="57">
        <v>74</v>
      </c>
      <c r="C51" s="37">
        <v>16</v>
      </c>
      <c r="D51" s="57">
        <v>58</v>
      </c>
      <c r="E51" s="38">
        <f t="shared" si="6"/>
        <v>7.0142180094786726</v>
      </c>
      <c r="F51" s="38">
        <f t="shared" si="7"/>
        <v>8.2474226804123703</v>
      </c>
      <c r="G51" s="38">
        <f t="shared" si="8"/>
        <v>6.7363530778164922</v>
      </c>
    </row>
    <row r="52" spans="1:8" s="4" customFormat="1" ht="15" customHeight="1" x14ac:dyDescent="0.2">
      <c r="A52" s="12">
        <v>2008</v>
      </c>
      <c r="B52" s="57">
        <v>100</v>
      </c>
      <c r="C52" s="37">
        <v>23</v>
      </c>
      <c r="D52" s="57">
        <v>77</v>
      </c>
      <c r="E52" s="38">
        <f t="shared" si="6"/>
        <v>7.3637702503681881</v>
      </c>
      <c r="F52" s="38">
        <f t="shared" si="7"/>
        <v>8.2142857142857135</v>
      </c>
      <c r="G52" s="38">
        <f t="shared" si="8"/>
        <v>7.1428571428571432</v>
      </c>
    </row>
    <row r="53" spans="1:8" s="4" customFormat="1" ht="15" customHeight="1" x14ac:dyDescent="0.2">
      <c r="A53" s="12">
        <v>2009</v>
      </c>
      <c r="B53" s="57">
        <v>158</v>
      </c>
      <c r="C53" s="37">
        <v>38</v>
      </c>
      <c r="D53" s="57">
        <v>120</v>
      </c>
      <c r="E53" s="38">
        <f t="shared" si="6"/>
        <v>15.414634146341463</v>
      </c>
      <c r="F53" s="38">
        <f t="shared" si="7"/>
        <v>18.26923076923077</v>
      </c>
      <c r="G53" s="38">
        <f t="shared" si="8"/>
        <v>14.687882496940025</v>
      </c>
    </row>
    <row r="54" spans="1:8" s="4" customFormat="1" ht="15" customHeight="1" x14ac:dyDescent="0.2">
      <c r="A54" s="12">
        <v>2010</v>
      </c>
      <c r="B54" s="57">
        <v>178</v>
      </c>
      <c r="C54" s="37">
        <v>43</v>
      </c>
      <c r="D54" s="57">
        <v>135</v>
      </c>
      <c r="E54" s="38">
        <f t="shared" si="6"/>
        <v>24.021592442645073</v>
      </c>
      <c r="F54" s="38">
        <f t="shared" si="7"/>
        <v>29.861111111111111</v>
      </c>
      <c r="G54" s="38">
        <f t="shared" si="8"/>
        <v>22.613065326633166</v>
      </c>
    </row>
    <row r="55" spans="1:8" s="4" customFormat="1" ht="15" customHeight="1" x14ac:dyDescent="0.2">
      <c r="A55" s="12">
        <v>2011</v>
      </c>
      <c r="B55" s="57">
        <v>189</v>
      </c>
      <c r="C55" s="37">
        <v>48</v>
      </c>
      <c r="D55" s="57">
        <v>141</v>
      </c>
      <c r="E55" s="38">
        <f t="shared" si="6"/>
        <v>15.736885928393006</v>
      </c>
      <c r="F55" s="38">
        <f t="shared" si="7"/>
        <v>16.608996539792386</v>
      </c>
      <c r="G55" s="38">
        <f t="shared" si="8"/>
        <v>15.460526315789474</v>
      </c>
    </row>
    <row r="56" spans="1:8" s="4" customFormat="1" ht="15" customHeight="1" x14ac:dyDescent="0.2">
      <c r="A56" s="12">
        <v>2012</v>
      </c>
      <c r="B56" s="57">
        <v>175</v>
      </c>
      <c r="C56" s="37">
        <v>51</v>
      </c>
      <c r="D56" s="57">
        <v>124</v>
      </c>
      <c r="E56" s="38">
        <f t="shared" si="6"/>
        <v>11.246786632390746</v>
      </c>
      <c r="F56" s="38">
        <f t="shared" si="7"/>
        <v>13.212435233160623</v>
      </c>
      <c r="G56" s="38">
        <f t="shared" si="8"/>
        <v>10.598290598290598</v>
      </c>
    </row>
    <row r="57" spans="1:8" s="4" customFormat="1" ht="15" customHeight="1" x14ac:dyDescent="0.2">
      <c r="A57" s="12">
        <v>2013</v>
      </c>
      <c r="B57" s="57">
        <v>119</v>
      </c>
      <c r="C57" s="37">
        <v>32</v>
      </c>
      <c r="D57" s="57">
        <v>87</v>
      </c>
      <c r="E57" s="38">
        <f t="shared" si="6"/>
        <v>8.7307410124724871</v>
      </c>
      <c r="F57" s="38">
        <f t="shared" si="7"/>
        <v>10.423452768729641</v>
      </c>
      <c r="G57" s="38">
        <f t="shared" si="8"/>
        <v>8.2386363636363633</v>
      </c>
    </row>
    <row r="58" spans="1:8" s="4" customFormat="1" ht="15" customHeight="1" x14ac:dyDescent="0.2">
      <c r="A58" s="12">
        <v>2014</v>
      </c>
      <c r="B58" s="57">
        <v>102</v>
      </c>
      <c r="C58" s="37">
        <v>29</v>
      </c>
      <c r="D58" s="57">
        <v>73</v>
      </c>
      <c r="E58" s="38">
        <f t="shared" si="6"/>
        <v>8.5</v>
      </c>
      <c r="F58" s="38">
        <f t="shared" si="7"/>
        <v>10.431654676258994</v>
      </c>
      <c r="G58" s="38">
        <f t="shared" si="8"/>
        <v>7.917570498915401</v>
      </c>
    </row>
    <row r="59" spans="1:8" s="4" customFormat="1" ht="15" customHeight="1" x14ac:dyDescent="0.2">
      <c r="A59" s="12">
        <v>2015</v>
      </c>
      <c r="B59" s="57">
        <v>90</v>
      </c>
      <c r="C59" s="37">
        <v>32</v>
      </c>
      <c r="D59" s="57">
        <v>58</v>
      </c>
      <c r="E59" s="38">
        <f t="shared" si="6"/>
        <v>8.4985835694050991</v>
      </c>
      <c r="F59" s="38">
        <f t="shared" si="7"/>
        <v>10.996563573883162</v>
      </c>
      <c r="G59" s="38">
        <f t="shared" si="8"/>
        <v>7.552083333333333</v>
      </c>
    </row>
    <row r="60" spans="1:8" s="4" customFormat="1" ht="15" customHeight="1" x14ac:dyDescent="0.2">
      <c r="A60" s="12">
        <v>2016</v>
      </c>
      <c r="B60" s="57">
        <v>99</v>
      </c>
      <c r="C60" s="37">
        <v>34</v>
      </c>
      <c r="D60" s="57">
        <v>65</v>
      </c>
      <c r="E60" s="38">
        <f t="shared" si="6"/>
        <v>8.8235294117647065</v>
      </c>
      <c r="F60" s="38">
        <f t="shared" si="7"/>
        <v>10.429447852760736</v>
      </c>
      <c r="G60" s="38">
        <f t="shared" si="8"/>
        <v>8.1658291457286438</v>
      </c>
    </row>
    <row r="61" spans="1:8" ht="15" customHeight="1" x14ac:dyDescent="0.2">
      <c r="A61" s="12">
        <v>2017</v>
      </c>
      <c r="B61" s="57">
        <v>116</v>
      </c>
      <c r="C61" s="37">
        <v>33</v>
      </c>
      <c r="D61" s="57">
        <v>83</v>
      </c>
      <c r="E61" s="38">
        <f t="shared" si="6"/>
        <v>12.513484358144552</v>
      </c>
      <c r="F61" s="38">
        <f t="shared" si="7"/>
        <v>13.147410358565738</v>
      </c>
      <c r="G61" s="38">
        <f t="shared" si="8"/>
        <v>12.278106508875739</v>
      </c>
      <c r="H61" s="49"/>
    </row>
    <row r="62" spans="1:8" s="4" customFormat="1" ht="33" customHeight="1" x14ac:dyDescent="0.2">
      <c r="A62" s="6"/>
      <c r="B62" s="85" t="s">
        <v>7</v>
      </c>
      <c r="C62" s="85"/>
      <c r="D62" s="85"/>
      <c r="E62" s="85"/>
      <c r="F62" s="85"/>
      <c r="G62" s="85"/>
    </row>
    <row r="63" spans="1:8" s="4" customFormat="1" ht="15" customHeight="1" x14ac:dyDescent="0.2">
      <c r="A63" s="12">
        <v>2000</v>
      </c>
      <c r="B63" s="57">
        <v>307</v>
      </c>
      <c r="C63" s="37">
        <v>94</v>
      </c>
      <c r="D63" s="57">
        <v>213</v>
      </c>
      <c r="E63" s="38">
        <f t="shared" ref="E63:E80" si="9">B63*100/B6</f>
        <v>51.596638655462186</v>
      </c>
      <c r="F63" s="38">
        <f t="shared" ref="F63:F80" si="10">C63*100/C6</f>
        <v>65.734265734265733</v>
      </c>
      <c r="G63" s="38">
        <f t="shared" ref="G63:G80" si="11">D63*100/D6</f>
        <v>47.123893805309734</v>
      </c>
    </row>
    <row r="64" spans="1:8" s="4" customFormat="1" ht="15" customHeight="1" x14ac:dyDescent="0.2">
      <c r="A64" s="12">
        <v>2001</v>
      </c>
      <c r="B64" s="57">
        <v>274</v>
      </c>
      <c r="C64" s="37">
        <v>90</v>
      </c>
      <c r="D64" s="57">
        <v>184</v>
      </c>
      <c r="E64" s="38">
        <f t="shared" si="9"/>
        <v>49.81818181818182</v>
      </c>
      <c r="F64" s="38">
        <f t="shared" si="10"/>
        <v>69.767441860465112</v>
      </c>
      <c r="G64" s="38">
        <f t="shared" si="11"/>
        <v>43.705463182897866</v>
      </c>
    </row>
    <row r="65" spans="1:8" s="4" customFormat="1" ht="15" customHeight="1" x14ac:dyDescent="0.2">
      <c r="A65" s="12">
        <v>2002</v>
      </c>
      <c r="B65" s="57">
        <v>331</v>
      </c>
      <c r="C65" s="41">
        <v>105</v>
      </c>
      <c r="D65" s="70">
        <v>226</v>
      </c>
      <c r="E65" s="38">
        <f t="shared" si="9"/>
        <v>52.96</v>
      </c>
      <c r="F65" s="38">
        <f t="shared" si="10"/>
        <v>73.426573426573427</v>
      </c>
      <c r="G65" s="38">
        <f t="shared" si="11"/>
        <v>46.88796680497925</v>
      </c>
    </row>
    <row r="66" spans="1:8" s="4" customFormat="1" ht="15" customHeight="1" x14ac:dyDescent="0.2">
      <c r="A66" s="12">
        <v>2003</v>
      </c>
      <c r="B66" s="57">
        <v>290</v>
      </c>
      <c r="C66" s="41">
        <v>101</v>
      </c>
      <c r="D66" s="70">
        <v>189</v>
      </c>
      <c r="E66" s="38">
        <f t="shared" si="9"/>
        <v>45.74132492113565</v>
      </c>
      <c r="F66" s="38">
        <f t="shared" si="10"/>
        <v>61.212121212121211</v>
      </c>
      <c r="G66" s="38">
        <f t="shared" si="11"/>
        <v>40.298507462686565</v>
      </c>
    </row>
    <row r="67" spans="1:8" s="4" customFormat="1" ht="15" customHeight="1" x14ac:dyDescent="0.2">
      <c r="A67" s="12">
        <v>2004</v>
      </c>
      <c r="B67" s="57">
        <v>206</v>
      </c>
      <c r="C67" s="41">
        <v>82</v>
      </c>
      <c r="D67" s="70">
        <v>124</v>
      </c>
      <c r="E67" s="38">
        <f t="shared" si="9"/>
        <v>33.550488599348533</v>
      </c>
      <c r="F67" s="38">
        <f t="shared" si="10"/>
        <v>50.617283950617285</v>
      </c>
      <c r="G67" s="38">
        <f t="shared" si="11"/>
        <v>27.43362831858407</v>
      </c>
    </row>
    <row r="68" spans="1:8" s="4" customFormat="1" ht="15" customHeight="1" x14ac:dyDescent="0.2">
      <c r="A68" s="12">
        <v>2005</v>
      </c>
      <c r="B68" s="57">
        <v>234</v>
      </c>
      <c r="C68" s="41">
        <v>76</v>
      </c>
      <c r="D68" s="70">
        <v>158</v>
      </c>
      <c r="E68" s="38">
        <f t="shared" si="9"/>
        <v>31.075697211155379</v>
      </c>
      <c r="F68" s="38">
        <f t="shared" si="10"/>
        <v>52.777777777777779</v>
      </c>
      <c r="G68" s="38">
        <f t="shared" si="11"/>
        <v>25.94417077175698</v>
      </c>
    </row>
    <row r="69" spans="1:8" s="4" customFormat="1" ht="15" customHeight="1" x14ac:dyDescent="0.2">
      <c r="A69" s="12">
        <v>2006</v>
      </c>
      <c r="B69" s="57">
        <v>240</v>
      </c>
      <c r="C69" s="41">
        <v>65</v>
      </c>
      <c r="D69" s="70">
        <v>175</v>
      </c>
      <c r="E69" s="38">
        <f t="shared" si="9"/>
        <v>30.22670025188917</v>
      </c>
      <c r="F69" s="38">
        <f t="shared" si="10"/>
        <v>51.181102362204726</v>
      </c>
      <c r="G69" s="38">
        <f t="shared" si="11"/>
        <v>26.236881559220389</v>
      </c>
    </row>
    <row r="70" spans="1:8" s="4" customFormat="1" ht="15" customHeight="1" x14ac:dyDescent="0.2">
      <c r="A70" s="12">
        <v>2007</v>
      </c>
      <c r="B70" s="57">
        <v>427</v>
      </c>
      <c r="C70" s="37">
        <v>111</v>
      </c>
      <c r="D70" s="57">
        <v>316</v>
      </c>
      <c r="E70" s="38">
        <f t="shared" si="9"/>
        <v>40.473933649289101</v>
      </c>
      <c r="F70" s="38">
        <f t="shared" si="10"/>
        <v>57.216494845360828</v>
      </c>
      <c r="G70" s="38">
        <f t="shared" si="11"/>
        <v>36.70150987224158</v>
      </c>
    </row>
    <row r="71" spans="1:8" s="4" customFormat="1" ht="15" customHeight="1" x14ac:dyDescent="0.2">
      <c r="A71" s="12">
        <v>2008</v>
      </c>
      <c r="B71" s="57">
        <v>633</v>
      </c>
      <c r="C71" s="37">
        <v>174</v>
      </c>
      <c r="D71" s="57">
        <v>459</v>
      </c>
      <c r="E71" s="38">
        <f t="shared" si="9"/>
        <v>46.612665684830631</v>
      </c>
      <c r="F71" s="38">
        <f t="shared" si="10"/>
        <v>62.142857142857146</v>
      </c>
      <c r="G71" s="38">
        <f t="shared" si="11"/>
        <v>42.578849721706867</v>
      </c>
    </row>
    <row r="72" spans="1:8" s="4" customFormat="1" ht="15" customHeight="1" x14ac:dyDescent="0.2">
      <c r="A72" s="12">
        <v>2009</v>
      </c>
      <c r="B72" s="57">
        <v>389</v>
      </c>
      <c r="C72" s="37">
        <v>106</v>
      </c>
      <c r="D72" s="57">
        <v>283</v>
      </c>
      <c r="E72" s="38">
        <f t="shared" si="9"/>
        <v>37.951219512195124</v>
      </c>
      <c r="F72" s="38">
        <f t="shared" si="10"/>
        <v>50.96153846153846</v>
      </c>
      <c r="G72" s="38">
        <f t="shared" si="11"/>
        <v>34.638922888616889</v>
      </c>
    </row>
    <row r="73" spans="1:8" s="4" customFormat="1" ht="15" customHeight="1" x14ac:dyDescent="0.2">
      <c r="A73" s="12">
        <v>2010</v>
      </c>
      <c r="B73" s="57">
        <v>226</v>
      </c>
      <c r="C73" s="37">
        <v>64</v>
      </c>
      <c r="D73" s="57">
        <v>162</v>
      </c>
      <c r="E73" s="38">
        <f t="shared" si="9"/>
        <v>30.499325236167341</v>
      </c>
      <c r="F73" s="38">
        <f t="shared" si="10"/>
        <v>44.444444444444443</v>
      </c>
      <c r="G73" s="38">
        <f t="shared" si="11"/>
        <v>27.1356783919598</v>
      </c>
    </row>
    <row r="74" spans="1:8" s="4" customFormat="1" ht="15" customHeight="1" x14ac:dyDescent="0.2">
      <c r="A74" s="12">
        <v>2011</v>
      </c>
      <c r="B74" s="57">
        <v>555</v>
      </c>
      <c r="C74" s="37">
        <v>188</v>
      </c>
      <c r="D74" s="57">
        <v>367</v>
      </c>
      <c r="E74" s="38">
        <f t="shared" si="9"/>
        <v>46.211490424646129</v>
      </c>
      <c r="F74" s="38">
        <f t="shared" si="10"/>
        <v>65.051903114186857</v>
      </c>
      <c r="G74" s="38">
        <f t="shared" si="11"/>
        <v>40.241228070175438</v>
      </c>
    </row>
    <row r="75" spans="1:8" s="4" customFormat="1" ht="15" customHeight="1" x14ac:dyDescent="0.2">
      <c r="A75" s="12">
        <v>2012</v>
      </c>
      <c r="B75" s="57">
        <v>851</v>
      </c>
      <c r="C75" s="37">
        <v>266</v>
      </c>
      <c r="D75" s="57">
        <v>585</v>
      </c>
      <c r="E75" s="38">
        <f t="shared" si="9"/>
        <v>54.691516709511568</v>
      </c>
      <c r="F75" s="38">
        <f t="shared" si="10"/>
        <v>68.911917098445599</v>
      </c>
      <c r="G75" s="38">
        <f t="shared" si="11"/>
        <v>50</v>
      </c>
    </row>
    <row r="76" spans="1:8" s="4" customFormat="1" ht="15" customHeight="1" x14ac:dyDescent="0.2">
      <c r="A76" s="12">
        <v>2013</v>
      </c>
      <c r="B76" s="57">
        <v>788</v>
      </c>
      <c r="C76" s="37">
        <v>219</v>
      </c>
      <c r="D76" s="57">
        <v>569</v>
      </c>
      <c r="E76" s="38">
        <f t="shared" si="9"/>
        <v>57.813646368305207</v>
      </c>
      <c r="F76" s="38">
        <f t="shared" si="10"/>
        <v>71.335504885993487</v>
      </c>
      <c r="G76" s="38">
        <f t="shared" si="11"/>
        <v>53.882575757575758</v>
      </c>
    </row>
    <row r="77" spans="1:8" s="4" customFormat="1" ht="15" customHeight="1" x14ac:dyDescent="0.2">
      <c r="A77" s="12">
        <v>2014</v>
      </c>
      <c r="B77" s="57">
        <v>636</v>
      </c>
      <c r="C77" s="37">
        <v>199</v>
      </c>
      <c r="D77" s="57">
        <v>437</v>
      </c>
      <c r="E77" s="38">
        <f t="shared" si="9"/>
        <v>53</v>
      </c>
      <c r="F77" s="38">
        <f t="shared" si="10"/>
        <v>71.582733812949641</v>
      </c>
      <c r="G77" s="38">
        <f t="shared" si="11"/>
        <v>47.396963123644248</v>
      </c>
    </row>
    <row r="78" spans="1:8" s="4" customFormat="1" ht="15" customHeight="1" x14ac:dyDescent="0.2">
      <c r="A78" s="12">
        <v>2015</v>
      </c>
      <c r="B78" s="57">
        <v>556</v>
      </c>
      <c r="C78" s="37">
        <v>190</v>
      </c>
      <c r="D78" s="57">
        <v>366</v>
      </c>
      <c r="E78" s="38">
        <f t="shared" si="9"/>
        <v>52.502360717658171</v>
      </c>
      <c r="F78" s="38">
        <f t="shared" si="10"/>
        <v>65.292096219931267</v>
      </c>
      <c r="G78" s="38">
        <f t="shared" si="11"/>
        <v>47.65625</v>
      </c>
    </row>
    <row r="79" spans="1:8" s="4" customFormat="1" ht="15" customHeight="1" x14ac:dyDescent="0.2">
      <c r="A79" s="12">
        <v>2016</v>
      </c>
      <c r="B79" s="57">
        <v>611</v>
      </c>
      <c r="C79" s="37">
        <v>216</v>
      </c>
      <c r="D79" s="57">
        <v>395</v>
      </c>
      <c r="E79" s="38">
        <f t="shared" si="9"/>
        <v>54.456327985739748</v>
      </c>
      <c r="F79" s="38">
        <f t="shared" si="10"/>
        <v>66.257668711656436</v>
      </c>
      <c r="G79" s="38">
        <f t="shared" si="11"/>
        <v>49.62311557788945</v>
      </c>
    </row>
    <row r="80" spans="1:8" ht="15" customHeight="1" x14ac:dyDescent="0.2">
      <c r="A80" s="12">
        <v>2017</v>
      </c>
      <c r="B80" s="57">
        <v>457</v>
      </c>
      <c r="C80" s="37">
        <v>181</v>
      </c>
      <c r="D80" s="57">
        <v>276</v>
      </c>
      <c r="E80" s="38">
        <f t="shared" si="9"/>
        <v>49.298813376483281</v>
      </c>
      <c r="F80" s="38">
        <f t="shared" si="10"/>
        <v>72.111553784860561</v>
      </c>
      <c r="G80" s="38">
        <f t="shared" si="11"/>
        <v>40.828402366863905</v>
      </c>
      <c r="H80" s="49"/>
    </row>
    <row r="81" spans="1:7" s="4" customFormat="1" ht="33" customHeight="1" x14ac:dyDescent="0.2">
      <c r="A81" s="6"/>
      <c r="B81" s="85" t="s">
        <v>51</v>
      </c>
      <c r="C81" s="85"/>
      <c r="D81" s="85"/>
      <c r="E81" s="85"/>
      <c r="F81" s="85"/>
      <c r="G81" s="85"/>
    </row>
    <row r="82" spans="1:7" s="4" customFormat="1" ht="15" customHeight="1" x14ac:dyDescent="0.2">
      <c r="A82" s="12">
        <v>2000</v>
      </c>
      <c r="B82" s="57">
        <v>82</v>
      </c>
      <c r="C82" s="37">
        <v>7</v>
      </c>
      <c r="D82" s="57">
        <v>75</v>
      </c>
      <c r="E82" s="38">
        <f t="shared" ref="E82:E99" si="12">B82*100/B6</f>
        <v>13.781512605042018</v>
      </c>
      <c r="F82" s="38">
        <f t="shared" ref="F82:F99" si="13">C82*100/C6</f>
        <v>4.895104895104895</v>
      </c>
      <c r="G82" s="38">
        <f t="shared" ref="G82:G99" si="14">D82*100/D6</f>
        <v>16.592920353982301</v>
      </c>
    </row>
    <row r="83" spans="1:7" s="4" customFormat="1" ht="15" customHeight="1" x14ac:dyDescent="0.2">
      <c r="A83" s="12">
        <v>2001</v>
      </c>
      <c r="B83" s="57">
        <v>76</v>
      </c>
      <c r="C83" s="37">
        <v>4</v>
      </c>
      <c r="D83" s="57">
        <v>72</v>
      </c>
      <c r="E83" s="38">
        <f t="shared" si="12"/>
        <v>13.818181818181818</v>
      </c>
      <c r="F83" s="38">
        <f t="shared" si="13"/>
        <v>3.1007751937984498</v>
      </c>
      <c r="G83" s="38">
        <f t="shared" si="14"/>
        <v>17.102137767220903</v>
      </c>
    </row>
    <row r="84" spans="1:7" s="4" customFormat="1" ht="15" customHeight="1" x14ac:dyDescent="0.2">
      <c r="A84" s="12">
        <v>2002</v>
      </c>
      <c r="B84" s="57">
        <v>84</v>
      </c>
      <c r="C84" s="41">
        <v>8</v>
      </c>
      <c r="D84" s="70">
        <v>76</v>
      </c>
      <c r="E84" s="38">
        <f t="shared" si="12"/>
        <v>13.44</v>
      </c>
      <c r="F84" s="38">
        <f t="shared" si="13"/>
        <v>5.5944055944055942</v>
      </c>
      <c r="G84" s="38">
        <f t="shared" si="14"/>
        <v>15.767634854771785</v>
      </c>
    </row>
    <row r="85" spans="1:7" s="4" customFormat="1" ht="15" customHeight="1" x14ac:dyDescent="0.2">
      <c r="A85" s="12">
        <v>2003</v>
      </c>
      <c r="B85" s="57">
        <v>79</v>
      </c>
      <c r="C85" s="41">
        <v>8</v>
      </c>
      <c r="D85" s="70">
        <v>71</v>
      </c>
      <c r="E85" s="38">
        <f t="shared" si="12"/>
        <v>12.460567823343849</v>
      </c>
      <c r="F85" s="38">
        <f t="shared" si="13"/>
        <v>4.8484848484848486</v>
      </c>
      <c r="G85" s="38">
        <f t="shared" si="14"/>
        <v>15.138592750533048</v>
      </c>
    </row>
    <row r="86" spans="1:7" s="4" customFormat="1" ht="15" customHeight="1" x14ac:dyDescent="0.2">
      <c r="A86" s="12">
        <v>2004</v>
      </c>
      <c r="B86" s="57">
        <v>91</v>
      </c>
      <c r="C86" s="41">
        <v>14</v>
      </c>
      <c r="D86" s="70">
        <v>77</v>
      </c>
      <c r="E86" s="38">
        <f t="shared" si="12"/>
        <v>14.82084690553746</v>
      </c>
      <c r="F86" s="38">
        <f t="shared" si="13"/>
        <v>8.6419753086419746</v>
      </c>
      <c r="G86" s="38">
        <f t="shared" si="14"/>
        <v>17.035398230088497</v>
      </c>
    </row>
    <row r="87" spans="1:7" s="4" customFormat="1" ht="15" customHeight="1" x14ac:dyDescent="0.2">
      <c r="A87" s="12">
        <v>2005</v>
      </c>
      <c r="B87" s="57">
        <v>106</v>
      </c>
      <c r="C87" s="41">
        <v>16</v>
      </c>
      <c r="D87" s="70">
        <v>90</v>
      </c>
      <c r="E87" s="38">
        <f t="shared" si="12"/>
        <v>14.077025232403718</v>
      </c>
      <c r="F87" s="38">
        <f t="shared" si="13"/>
        <v>11.111111111111111</v>
      </c>
      <c r="G87" s="38">
        <f t="shared" si="14"/>
        <v>14.77832512315271</v>
      </c>
    </row>
    <row r="88" spans="1:7" s="4" customFormat="1" ht="15" customHeight="1" x14ac:dyDescent="0.2">
      <c r="A88" s="12">
        <v>2006</v>
      </c>
      <c r="B88" s="57">
        <v>101</v>
      </c>
      <c r="C88" s="41">
        <v>11</v>
      </c>
      <c r="D88" s="70">
        <v>90</v>
      </c>
      <c r="E88" s="38">
        <f t="shared" si="12"/>
        <v>12.720403022670025</v>
      </c>
      <c r="F88" s="38">
        <f t="shared" si="13"/>
        <v>8.6614173228346463</v>
      </c>
      <c r="G88" s="38">
        <f t="shared" si="14"/>
        <v>13.493253373313344</v>
      </c>
    </row>
    <row r="89" spans="1:7" s="4" customFormat="1" ht="15" customHeight="1" x14ac:dyDescent="0.2">
      <c r="A89" s="12">
        <v>2007</v>
      </c>
      <c r="B89" s="57">
        <v>82</v>
      </c>
      <c r="C89" s="37">
        <v>8</v>
      </c>
      <c r="D89" s="57">
        <v>74</v>
      </c>
      <c r="E89" s="38">
        <f t="shared" si="12"/>
        <v>7.7725118483412325</v>
      </c>
      <c r="F89" s="38">
        <f t="shared" si="13"/>
        <v>4.1237113402061851</v>
      </c>
      <c r="G89" s="38">
        <f t="shared" si="14"/>
        <v>8.5946573751451805</v>
      </c>
    </row>
    <row r="90" spans="1:7" s="4" customFormat="1" ht="15" customHeight="1" x14ac:dyDescent="0.2">
      <c r="A90" s="12">
        <v>2008</v>
      </c>
      <c r="B90" s="57">
        <v>90</v>
      </c>
      <c r="C90" s="37">
        <v>11</v>
      </c>
      <c r="D90" s="57">
        <v>79</v>
      </c>
      <c r="E90" s="38">
        <f t="shared" si="12"/>
        <v>6.6273932253313701</v>
      </c>
      <c r="F90" s="38">
        <f t="shared" si="13"/>
        <v>3.9285714285714284</v>
      </c>
      <c r="G90" s="38">
        <f t="shared" si="14"/>
        <v>7.3283858998144709</v>
      </c>
    </row>
    <row r="91" spans="1:7" s="4" customFormat="1" ht="15" customHeight="1" x14ac:dyDescent="0.2">
      <c r="A91" s="12">
        <v>2009</v>
      </c>
      <c r="B91" s="57">
        <v>91</v>
      </c>
      <c r="C91" s="37">
        <v>17</v>
      </c>
      <c r="D91" s="57">
        <v>74</v>
      </c>
      <c r="E91" s="38">
        <f t="shared" si="12"/>
        <v>8.8780487804878057</v>
      </c>
      <c r="F91" s="38">
        <f t="shared" si="13"/>
        <v>8.1730769230769234</v>
      </c>
      <c r="G91" s="38">
        <f t="shared" si="14"/>
        <v>9.0575275397796826</v>
      </c>
    </row>
    <row r="92" spans="1:7" s="4" customFormat="1" ht="15" customHeight="1" x14ac:dyDescent="0.2">
      <c r="A92" s="12">
        <v>2010</v>
      </c>
      <c r="B92" s="57">
        <v>78</v>
      </c>
      <c r="C92" s="37">
        <v>14</v>
      </c>
      <c r="D92" s="57">
        <v>64</v>
      </c>
      <c r="E92" s="38">
        <f t="shared" si="12"/>
        <v>10.526315789473685</v>
      </c>
      <c r="F92" s="38">
        <f t="shared" si="13"/>
        <v>9.7222222222222214</v>
      </c>
      <c r="G92" s="38">
        <f t="shared" si="14"/>
        <v>10.720268006700168</v>
      </c>
    </row>
    <row r="93" spans="1:7" s="4" customFormat="1" ht="15" customHeight="1" x14ac:dyDescent="0.2">
      <c r="A93" s="12">
        <v>2011</v>
      </c>
      <c r="B93" s="57">
        <v>93</v>
      </c>
      <c r="C93" s="37">
        <v>11</v>
      </c>
      <c r="D93" s="57">
        <v>82</v>
      </c>
      <c r="E93" s="38">
        <f t="shared" si="12"/>
        <v>7.7435470441298921</v>
      </c>
      <c r="F93" s="38">
        <f t="shared" si="13"/>
        <v>3.8062283737024223</v>
      </c>
      <c r="G93" s="38">
        <f t="shared" si="14"/>
        <v>8.9912280701754383</v>
      </c>
    </row>
    <row r="94" spans="1:7" s="4" customFormat="1" ht="15" customHeight="1" x14ac:dyDescent="0.2">
      <c r="A94" s="12">
        <v>2012</v>
      </c>
      <c r="B94" s="57">
        <v>80</v>
      </c>
      <c r="C94" s="37">
        <v>12</v>
      </c>
      <c r="D94" s="57">
        <v>68</v>
      </c>
      <c r="E94" s="38">
        <f t="shared" si="12"/>
        <v>5.1413881748071981</v>
      </c>
      <c r="F94" s="38">
        <f t="shared" si="13"/>
        <v>3.1088082901554404</v>
      </c>
      <c r="G94" s="38">
        <f t="shared" si="14"/>
        <v>5.8119658119658117</v>
      </c>
    </row>
    <row r="95" spans="1:7" s="4" customFormat="1" ht="15" customHeight="1" x14ac:dyDescent="0.2">
      <c r="A95" s="12">
        <v>2013</v>
      </c>
      <c r="B95" s="57">
        <v>68</v>
      </c>
      <c r="C95" s="37">
        <v>14</v>
      </c>
      <c r="D95" s="57">
        <v>54</v>
      </c>
      <c r="E95" s="38">
        <f t="shared" si="12"/>
        <v>4.9889948642699924</v>
      </c>
      <c r="F95" s="38">
        <f t="shared" si="13"/>
        <v>4.5602605863192185</v>
      </c>
      <c r="G95" s="38">
        <f t="shared" si="14"/>
        <v>5.1136363636363633</v>
      </c>
    </row>
    <row r="96" spans="1:7" s="4" customFormat="1" ht="15" customHeight="1" x14ac:dyDescent="0.2">
      <c r="A96" s="12">
        <v>2014</v>
      </c>
      <c r="B96" s="57">
        <v>83</v>
      </c>
      <c r="C96" s="37">
        <v>10</v>
      </c>
      <c r="D96" s="57">
        <v>73</v>
      </c>
      <c r="E96" s="38">
        <f t="shared" si="12"/>
        <v>6.916666666666667</v>
      </c>
      <c r="F96" s="38">
        <f t="shared" si="13"/>
        <v>3.5971223021582732</v>
      </c>
      <c r="G96" s="38">
        <f t="shared" si="14"/>
        <v>7.917570498915401</v>
      </c>
    </row>
    <row r="97" spans="1:8" s="4" customFormat="1" ht="15" customHeight="1" x14ac:dyDescent="0.2">
      <c r="A97" s="12">
        <v>2015</v>
      </c>
      <c r="B97" s="57">
        <v>65</v>
      </c>
      <c r="C97" s="37">
        <v>13</v>
      </c>
      <c r="D97" s="57">
        <v>52</v>
      </c>
      <c r="E97" s="38">
        <f t="shared" si="12"/>
        <v>6.1378659112370162</v>
      </c>
      <c r="F97" s="38">
        <f t="shared" si="13"/>
        <v>4.4673539518900345</v>
      </c>
      <c r="G97" s="38">
        <f t="shared" si="14"/>
        <v>6.770833333333333</v>
      </c>
    </row>
    <row r="98" spans="1:8" s="4" customFormat="1" ht="15" customHeight="1" x14ac:dyDescent="0.2">
      <c r="A98" s="12">
        <v>2016</v>
      </c>
      <c r="B98" s="57">
        <v>59</v>
      </c>
      <c r="C98" s="37">
        <v>9</v>
      </c>
      <c r="D98" s="57">
        <v>50</v>
      </c>
      <c r="E98" s="38">
        <f t="shared" si="12"/>
        <v>5.2584670231729058</v>
      </c>
      <c r="F98" s="38">
        <f t="shared" si="13"/>
        <v>2.7607361963190185</v>
      </c>
      <c r="G98" s="38">
        <f t="shared" si="14"/>
        <v>6.2814070351758797</v>
      </c>
    </row>
    <row r="99" spans="1:8" ht="15" customHeight="1" x14ac:dyDescent="0.2">
      <c r="A99" s="12">
        <v>2017</v>
      </c>
      <c r="B99" s="57">
        <v>27</v>
      </c>
      <c r="C99" s="37">
        <v>5</v>
      </c>
      <c r="D99" s="57">
        <v>22</v>
      </c>
      <c r="E99" s="38">
        <f t="shared" si="12"/>
        <v>2.912621359223301</v>
      </c>
      <c r="F99" s="38">
        <f t="shared" si="13"/>
        <v>1.9920318725099602</v>
      </c>
      <c r="G99" s="38">
        <f t="shared" si="14"/>
        <v>3.2544378698224854</v>
      </c>
      <c r="H99" s="49"/>
    </row>
    <row r="100" spans="1:8" s="4" customFormat="1" ht="33" customHeight="1" x14ac:dyDescent="0.2">
      <c r="A100" s="6"/>
      <c r="B100" s="85" t="s">
        <v>8</v>
      </c>
      <c r="C100" s="85"/>
      <c r="D100" s="85"/>
      <c r="E100" s="85"/>
      <c r="F100" s="85"/>
      <c r="G100" s="85"/>
    </row>
    <row r="101" spans="1:8" s="4" customFormat="1" ht="15" customHeight="1" x14ac:dyDescent="0.2">
      <c r="A101" s="12">
        <v>2000</v>
      </c>
      <c r="B101" s="57">
        <v>28</v>
      </c>
      <c r="C101" s="37">
        <v>10</v>
      </c>
      <c r="D101" s="57">
        <v>18</v>
      </c>
      <c r="E101" s="38">
        <v>4.7</v>
      </c>
      <c r="F101" s="38">
        <v>7</v>
      </c>
      <c r="G101" s="38">
        <v>4</v>
      </c>
      <c r="H101" s="9"/>
    </row>
    <row r="102" spans="1:8" s="4" customFormat="1" ht="15" customHeight="1" x14ac:dyDescent="0.2">
      <c r="A102" s="12">
        <v>2001</v>
      </c>
      <c r="B102" s="57">
        <v>77</v>
      </c>
      <c r="C102" s="37">
        <v>21</v>
      </c>
      <c r="D102" s="57">
        <v>56</v>
      </c>
      <c r="E102" s="38">
        <v>14</v>
      </c>
      <c r="F102" s="38">
        <v>16.3</v>
      </c>
      <c r="G102" s="38">
        <v>13.3</v>
      </c>
    </row>
    <row r="103" spans="1:8" s="4" customFormat="1" ht="15" customHeight="1" x14ac:dyDescent="0.2">
      <c r="A103" s="12">
        <v>2002</v>
      </c>
      <c r="B103" s="57">
        <v>91</v>
      </c>
      <c r="C103" s="41">
        <v>20</v>
      </c>
      <c r="D103" s="70">
        <v>71</v>
      </c>
      <c r="E103" s="38">
        <v>14.6</v>
      </c>
      <c r="F103" s="38">
        <v>14</v>
      </c>
      <c r="G103" s="38">
        <v>14.7</v>
      </c>
    </row>
    <row r="104" spans="1:8" s="4" customFormat="1" ht="15" customHeight="1" x14ac:dyDescent="0.2">
      <c r="A104" s="12">
        <v>2003</v>
      </c>
      <c r="B104" s="57">
        <v>107</v>
      </c>
      <c r="C104" s="41">
        <v>29</v>
      </c>
      <c r="D104" s="70">
        <v>78</v>
      </c>
      <c r="E104" s="38">
        <v>16.899999999999999</v>
      </c>
      <c r="F104" s="38">
        <v>17.600000000000001</v>
      </c>
      <c r="G104" s="38">
        <v>16.600000000000001</v>
      </c>
    </row>
    <row r="105" spans="1:8" ht="15" customHeight="1" x14ac:dyDescent="0.2">
      <c r="A105" s="12">
        <v>2004</v>
      </c>
      <c r="B105" s="57">
        <v>124</v>
      </c>
      <c r="C105" s="41">
        <v>35</v>
      </c>
      <c r="D105" s="70">
        <v>89</v>
      </c>
      <c r="E105" s="38">
        <v>20.2</v>
      </c>
      <c r="F105" s="38">
        <v>21.6</v>
      </c>
      <c r="G105" s="38">
        <v>19.7</v>
      </c>
    </row>
    <row r="106" spans="1:8" ht="15" customHeight="1" x14ac:dyDescent="0.2">
      <c r="A106" s="12">
        <v>2005</v>
      </c>
      <c r="B106" s="57">
        <v>121</v>
      </c>
      <c r="C106" s="41">
        <v>31</v>
      </c>
      <c r="D106" s="70">
        <v>90</v>
      </c>
      <c r="E106" s="38">
        <v>16.100000000000001</v>
      </c>
      <c r="F106" s="38">
        <v>21.5</v>
      </c>
      <c r="G106" s="38">
        <v>14.8</v>
      </c>
    </row>
    <row r="107" spans="1:8" ht="15" customHeight="1" x14ac:dyDescent="0.2">
      <c r="A107" s="12">
        <v>2006</v>
      </c>
      <c r="B107" s="57">
        <v>117</v>
      </c>
      <c r="C107" s="41">
        <v>28</v>
      </c>
      <c r="D107" s="70">
        <v>89</v>
      </c>
      <c r="E107" s="38">
        <v>14.7</v>
      </c>
      <c r="F107" s="38">
        <v>22</v>
      </c>
      <c r="G107" s="38">
        <v>13.3</v>
      </c>
      <c r="H107" s="4"/>
    </row>
    <row r="108" spans="1:8" ht="15" customHeight="1" x14ac:dyDescent="0.2">
      <c r="A108" s="12">
        <v>2007</v>
      </c>
      <c r="B108" s="57">
        <v>138</v>
      </c>
      <c r="C108" s="37">
        <v>38</v>
      </c>
      <c r="D108" s="57">
        <v>100</v>
      </c>
      <c r="E108" s="38">
        <v>13.1</v>
      </c>
      <c r="F108" s="38">
        <v>19.600000000000001</v>
      </c>
      <c r="G108" s="38">
        <v>11.6</v>
      </c>
      <c r="H108" s="4"/>
    </row>
    <row r="109" spans="1:8" ht="15" customHeight="1" x14ac:dyDescent="0.2">
      <c r="A109" s="12">
        <v>2008</v>
      </c>
      <c r="B109" s="57">
        <v>165</v>
      </c>
      <c r="C109" s="37">
        <v>49</v>
      </c>
      <c r="D109" s="57">
        <v>116</v>
      </c>
      <c r="E109" s="38">
        <v>12.2</v>
      </c>
      <c r="F109" s="38">
        <v>17.5</v>
      </c>
      <c r="G109" s="38">
        <v>10.8</v>
      </c>
      <c r="H109" s="4"/>
    </row>
    <row r="110" spans="1:8" ht="15" customHeight="1" x14ac:dyDescent="0.2">
      <c r="A110" s="12">
        <v>2009</v>
      </c>
      <c r="B110" s="57">
        <v>116</v>
      </c>
      <c r="C110" s="37">
        <v>36</v>
      </c>
      <c r="D110" s="57">
        <v>80</v>
      </c>
      <c r="E110" s="38">
        <v>11.3</v>
      </c>
      <c r="F110" s="38">
        <v>17.3</v>
      </c>
      <c r="G110" s="38">
        <v>9.8000000000000007</v>
      </c>
      <c r="H110" s="4"/>
    </row>
    <row r="111" spans="1:8" ht="15" customHeight="1" x14ac:dyDescent="0.2">
      <c r="A111" s="12">
        <v>2010</v>
      </c>
      <c r="B111" s="57">
        <v>79</v>
      </c>
      <c r="C111" s="37">
        <v>17</v>
      </c>
      <c r="D111" s="57">
        <v>62</v>
      </c>
      <c r="E111" s="38">
        <v>10.7</v>
      </c>
      <c r="F111" s="38">
        <v>11.8</v>
      </c>
      <c r="G111" s="38">
        <v>10.4</v>
      </c>
    </row>
    <row r="112" spans="1:8" s="4" customFormat="1" ht="15" customHeight="1" x14ac:dyDescent="0.2">
      <c r="A112" s="12">
        <v>2011</v>
      </c>
      <c r="B112" s="57">
        <v>102</v>
      </c>
      <c r="C112" s="37">
        <v>25</v>
      </c>
      <c r="D112" s="57">
        <v>77</v>
      </c>
      <c r="E112" s="38">
        <v>8.5</v>
      </c>
      <c r="F112" s="38">
        <v>8.6999999999999993</v>
      </c>
      <c r="G112" s="38">
        <v>8.4</v>
      </c>
    </row>
    <row r="113" spans="1:9" ht="15" customHeight="1" x14ac:dyDescent="0.2">
      <c r="A113" s="12">
        <v>2012</v>
      </c>
      <c r="B113" s="57">
        <v>122</v>
      </c>
      <c r="C113" s="37">
        <v>33</v>
      </c>
      <c r="D113" s="57">
        <v>89</v>
      </c>
      <c r="E113" s="38">
        <v>7.8</v>
      </c>
      <c r="F113" s="38">
        <v>8.5</v>
      </c>
      <c r="G113" s="38">
        <v>7.6</v>
      </c>
      <c r="I113" s="42"/>
    </row>
    <row r="114" spans="1:9" ht="15" customHeight="1" x14ac:dyDescent="0.2">
      <c r="A114" s="12">
        <v>2013</v>
      </c>
      <c r="B114" s="57">
        <v>107</v>
      </c>
      <c r="C114" s="37">
        <v>23</v>
      </c>
      <c r="D114" s="57">
        <v>84</v>
      </c>
      <c r="E114" s="38">
        <f t="shared" ref="E114:G118" si="15">B114*100/B19</f>
        <v>7.8503301540719006</v>
      </c>
      <c r="F114" s="38">
        <f t="shared" si="15"/>
        <v>7.4918566775244297</v>
      </c>
      <c r="G114" s="38">
        <f t="shared" si="15"/>
        <v>7.9545454545454541</v>
      </c>
      <c r="I114" s="42"/>
    </row>
    <row r="115" spans="1:9" ht="15" customHeight="1" x14ac:dyDescent="0.2">
      <c r="A115" s="12">
        <v>2014</v>
      </c>
      <c r="B115" s="57">
        <v>119</v>
      </c>
      <c r="C115" s="37">
        <v>21</v>
      </c>
      <c r="D115" s="57">
        <v>98</v>
      </c>
      <c r="E115" s="38">
        <f t="shared" si="15"/>
        <v>9.9166666666666661</v>
      </c>
      <c r="F115" s="38">
        <f t="shared" si="15"/>
        <v>7.5539568345323742</v>
      </c>
      <c r="G115" s="38">
        <f t="shared" si="15"/>
        <v>10.629067245119305</v>
      </c>
    </row>
    <row r="116" spans="1:9" ht="15" customHeight="1" x14ac:dyDescent="0.2">
      <c r="A116" s="12">
        <v>2015</v>
      </c>
      <c r="B116" s="57">
        <v>118</v>
      </c>
      <c r="C116" s="37">
        <v>31</v>
      </c>
      <c r="D116" s="57">
        <v>87</v>
      </c>
      <c r="E116" s="38">
        <f t="shared" si="15"/>
        <v>11.142587346553352</v>
      </c>
      <c r="F116" s="38">
        <f t="shared" si="15"/>
        <v>10.652920962199312</v>
      </c>
      <c r="G116" s="38">
        <f t="shared" si="15"/>
        <v>11.328125</v>
      </c>
    </row>
    <row r="117" spans="1:9" ht="15" customHeight="1" x14ac:dyDescent="0.2">
      <c r="A117" s="12">
        <v>2016</v>
      </c>
      <c r="B117" s="57">
        <v>135</v>
      </c>
      <c r="C117" s="37">
        <v>46</v>
      </c>
      <c r="D117" s="57">
        <v>89</v>
      </c>
      <c r="E117" s="38">
        <f t="shared" si="15"/>
        <v>12.032085561497325</v>
      </c>
      <c r="F117" s="38">
        <f t="shared" si="15"/>
        <v>14.110429447852761</v>
      </c>
      <c r="G117" s="38">
        <f t="shared" si="15"/>
        <v>11.180904522613066</v>
      </c>
    </row>
    <row r="118" spans="1:9" ht="15" customHeight="1" x14ac:dyDescent="0.2">
      <c r="A118" s="12">
        <v>2017</v>
      </c>
      <c r="B118" s="57">
        <v>68</v>
      </c>
      <c r="C118" s="37">
        <v>11</v>
      </c>
      <c r="D118" s="57">
        <v>57</v>
      </c>
      <c r="E118" s="38">
        <f t="shared" si="15"/>
        <v>7.3354908306364619</v>
      </c>
      <c r="F118" s="38">
        <f t="shared" si="15"/>
        <v>4.382470119521912</v>
      </c>
      <c r="G118" s="38">
        <f t="shared" si="15"/>
        <v>8.4319526627218941</v>
      </c>
      <c r="H118" s="49"/>
    </row>
  </sheetData>
  <mergeCells count="12">
    <mergeCell ref="A1:G1"/>
    <mergeCell ref="A3:A4"/>
    <mergeCell ref="B62:G62"/>
    <mergeCell ref="B81:G81"/>
    <mergeCell ref="B100:G100"/>
    <mergeCell ref="B3:B4"/>
    <mergeCell ref="C3:C4"/>
    <mergeCell ref="D3:D4"/>
    <mergeCell ref="E3:G3"/>
    <mergeCell ref="B5:G5"/>
    <mergeCell ref="B24:G24"/>
    <mergeCell ref="B43:G4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B III 2 -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118"/>
  <sheetViews>
    <sheetView showGridLines="0" zoomScaleNormal="100" workbookViewId="0">
      <selection activeCell="B46" sqref="B46"/>
    </sheetView>
  </sheetViews>
  <sheetFormatPr baseColWidth="10" defaultRowHeight="12.75" x14ac:dyDescent="0.2"/>
  <cols>
    <col min="1" max="1" width="16.7109375" customWidth="1"/>
    <col min="2" max="7" width="11.7109375" customWidth="1"/>
  </cols>
  <sheetData>
    <row r="1" spans="1:7" ht="16.5" customHeight="1" x14ac:dyDescent="0.2">
      <c r="A1" s="95" t="s">
        <v>91</v>
      </c>
      <c r="B1" s="95"/>
      <c r="C1" s="95"/>
      <c r="D1" s="95"/>
      <c r="E1" s="95"/>
      <c r="F1" s="95"/>
      <c r="G1" s="95"/>
    </row>
    <row r="2" spans="1:7" x14ac:dyDescent="0.2">
      <c r="A2" s="26"/>
      <c r="B2" s="26"/>
      <c r="C2" s="26"/>
      <c r="D2" s="26"/>
      <c r="E2" s="26"/>
      <c r="F2" s="26"/>
      <c r="G2" s="26"/>
    </row>
    <row r="3" spans="1:7" s="1" customFormat="1" ht="14.25" customHeight="1" x14ac:dyDescent="0.2">
      <c r="A3" s="96" t="s">
        <v>3</v>
      </c>
      <c r="B3" s="86" t="s">
        <v>4</v>
      </c>
      <c r="C3" s="86" t="s">
        <v>9</v>
      </c>
      <c r="D3" s="86" t="s">
        <v>10</v>
      </c>
      <c r="E3" s="88" t="s">
        <v>56</v>
      </c>
      <c r="F3" s="88"/>
      <c r="G3" s="89"/>
    </row>
    <row r="4" spans="1:7" s="1" customFormat="1" ht="14.25" customHeight="1" x14ac:dyDescent="0.2">
      <c r="A4" s="97"/>
      <c r="B4" s="87"/>
      <c r="C4" s="87"/>
      <c r="D4" s="87"/>
      <c r="E4" s="2" t="s">
        <v>0</v>
      </c>
      <c r="F4" s="2" t="s">
        <v>1</v>
      </c>
      <c r="G4" s="3" t="s">
        <v>2</v>
      </c>
    </row>
    <row r="5" spans="1:7" s="4" customFormat="1" ht="33" customHeight="1" x14ac:dyDescent="0.2">
      <c r="A5" s="50"/>
      <c r="B5" s="98" t="s">
        <v>4</v>
      </c>
      <c r="C5" s="98"/>
      <c r="D5" s="98"/>
      <c r="E5" s="98"/>
      <c r="F5" s="98"/>
      <c r="G5" s="98"/>
    </row>
    <row r="6" spans="1:7" s="8" customFormat="1" ht="15" customHeight="1" x14ac:dyDescent="0.2">
      <c r="A6" s="30">
        <v>2000</v>
      </c>
      <c r="B6" s="84">
        <v>308</v>
      </c>
      <c r="C6" s="83">
        <v>67</v>
      </c>
      <c r="D6" s="83">
        <v>241</v>
      </c>
      <c r="E6" s="43">
        <v>100</v>
      </c>
      <c r="F6" s="43">
        <v>100</v>
      </c>
      <c r="G6" s="43">
        <v>100</v>
      </c>
    </row>
    <row r="7" spans="1:7" s="8" customFormat="1" ht="15" customHeight="1" x14ac:dyDescent="0.2">
      <c r="A7" s="30">
        <v>2001</v>
      </c>
      <c r="B7" s="84">
        <v>308</v>
      </c>
      <c r="C7" s="83">
        <v>80</v>
      </c>
      <c r="D7" s="83">
        <v>228</v>
      </c>
      <c r="E7" s="43">
        <v>100</v>
      </c>
      <c r="F7" s="43">
        <v>100</v>
      </c>
      <c r="G7" s="43">
        <v>100</v>
      </c>
    </row>
    <row r="8" spans="1:7" s="8" customFormat="1" ht="15" customHeight="1" x14ac:dyDescent="0.2">
      <c r="A8" s="30">
        <v>2002</v>
      </c>
      <c r="B8" s="84">
        <v>266</v>
      </c>
      <c r="C8" s="83">
        <v>60</v>
      </c>
      <c r="D8" s="83">
        <v>206</v>
      </c>
      <c r="E8" s="43">
        <v>100</v>
      </c>
      <c r="F8" s="43">
        <v>100</v>
      </c>
      <c r="G8" s="43">
        <v>100</v>
      </c>
    </row>
    <row r="9" spans="1:7" s="8" customFormat="1" ht="15" customHeight="1" x14ac:dyDescent="0.2">
      <c r="A9" s="30">
        <v>2003</v>
      </c>
      <c r="B9" s="84">
        <f t="shared" ref="B9:D15" si="0">SUM(B28,B47,B66,B85,B104)</f>
        <v>247</v>
      </c>
      <c r="C9" s="83">
        <f t="shared" si="0"/>
        <v>57</v>
      </c>
      <c r="D9" s="83">
        <f t="shared" si="0"/>
        <v>190</v>
      </c>
      <c r="E9" s="43">
        <v>100</v>
      </c>
      <c r="F9" s="43">
        <v>100</v>
      </c>
      <c r="G9" s="43">
        <v>100</v>
      </c>
    </row>
    <row r="10" spans="1:7" s="8" customFormat="1" ht="15" customHeight="1" x14ac:dyDescent="0.2">
      <c r="A10" s="30">
        <v>2004</v>
      </c>
      <c r="B10" s="84">
        <f t="shared" si="0"/>
        <v>243</v>
      </c>
      <c r="C10" s="83">
        <f t="shared" si="0"/>
        <v>52</v>
      </c>
      <c r="D10" s="83">
        <f t="shared" si="0"/>
        <v>191</v>
      </c>
      <c r="E10" s="43">
        <v>100</v>
      </c>
      <c r="F10" s="43">
        <v>100</v>
      </c>
      <c r="G10" s="43">
        <v>100</v>
      </c>
    </row>
    <row r="11" spans="1:7" s="1" customFormat="1" ht="15" customHeight="1" x14ac:dyDescent="0.2">
      <c r="A11" s="30">
        <v>2005</v>
      </c>
      <c r="B11" s="84">
        <f t="shared" si="0"/>
        <v>288</v>
      </c>
      <c r="C11" s="83">
        <f t="shared" si="0"/>
        <v>86</v>
      </c>
      <c r="D11" s="83">
        <f t="shared" si="0"/>
        <v>202</v>
      </c>
      <c r="E11" s="43">
        <v>100</v>
      </c>
      <c r="F11" s="43">
        <v>100</v>
      </c>
      <c r="G11" s="43">
        <v>100</v>
      </c>
    </row>
    <row r="12" spans="1:7" s="1" customFormat="1" ht="15" customHeight="1" x14ac:dyDescent="0.2">
      <c r="A12" s="30">
        <v>2006</v>
      </c>
      <c r="B12" s="84">
        <f t="shared" si="0"/>
        <v>264</v>
      </c>
      <c r="C12" s="83">
        <f t="shared" si="0"/>
        <v>65</v>
      </c>
      <c r="D12" s="83">
        <f t="shared" si="0"/>
        <v>199</v>
      </c>
      <c r="E12" s="43">
        <v>100</v>
      </c>
      <c r="F12" s="43">
        <v>100</v>
      </c>
      <c r="G12" s="43">
        <v>100</v>
      </c>
    </row>
    <row r="13" spans="1:7" s="1" customFormat="1" ht="15" customHeight="1" x14ac:dyDescent="0.2">
      <c r="A13" s="30">
        <v>2007</v>
      </c>
      <c r="B13" s="84">
        <f t="shared" si="0"/>
        <v>388</v>
      </c>
      <c r="C13" s="83">
        <f t="shared" si="0"/>
        <v>69</v>
      </c>
      <c r="D13" s="83">
        <f t="shared" si="0"/>
        <v>319</v>
      </c>
      <c r="E13" s="43">
        <v>100</v>
      </c>
      <c r="F13" s="43">
        <v>100</v>
      </c>
      <c r="G13" s="43">
        <v>100</v>
      </c>
    </row>
    <row r="14" spans="1:7" s="1" customFormat="1" ht="15" customHeight="1" x14ac:dyDescent="0.2">
      <c r="A14" s="30">
        <v>2008</v>
      </c>
      <c r="B14" s="84">
        <f t="shared" si="0"/>
        <v>341</v>
      </c>
      <c r="C14" s="83">
        <f t="shared" si="0"/>
        <v>62</v>
      </c>
      <c r="D14" s="83">
        <f t="shared" si="0"/>
        <v>279</v>
      </c>
      <c r="E14" s="43">
        <v>100</v>
      </c>
      <c r="F14" s="43">
        <v>100</v>
      </c>
      <c r="G14" s="43">
        <v>100</v>
      </c>
    </row>
    <row r="15" spans="1:7" s="1" customFormat="1" ht="15" customHeight="1" x14ac:dyDescent="0.2">
      <c r="A15" s="30">
        <v>2009</v>
      </c>
      <c r="B15" s="84">
        <f t="shared" si="0"/>
        <v>563</v>
      </c>
      <c r="C15" s="83">
        <f t="shared" si="0"/>
        <v>129</v>
      </c>
      <c r="D15" s="83">
        <f t="shared" si="0"/>
        <v>434</v>
      </c>
      <c r="E15" s="43">
        <v>100</v>
      </c>
      <c r="F15" s="43">
        <v>100</v>
      </c>
      <c r="G15" s="43">
        <v>100</v>
      </c>
    </row>
    <row r="16" spans="1:7" s="1" customFormat="1" ht="15" customHeight="1" x14ac:dyDescent="0.2">
      <c r="A16" s="30">
        <v>2010</v>
      </c>
      <c r="B16" s="84">
        <v>629</v>
      </c>
      <c r="C16" s="83">
        <v>136</v>
      </c>
      <c r="D16" s="83">
        <v>493</v>
      </c>
      <c r="E16" s="43">
        <v>100</v>
      </c>
      <c r="F16" s="43">
        <v>100</v>
      </c>
      <c r="G16" s="43">
        <v>100</v>
      </c>
    </row>
    <row r="17" spans="1:7" s="1" customFormat="1" ht="15" customHeight="1" x14ac:dyDescent="0.2">
      <c r="A17" s="30">
        <v>2011</v>
      </c>
      <c r="B17" s="84">
        <v>359</v>
      </c>
      <c r="C17" s="83">
        <v>71</v>
      </c>
      <c r="D17" s="83">
        <v>288</v>
      </c>
      <c r="E17" s="43">
        <v>100</v>
      </c>
      <c r="F17" s="43">
        <v>100</v>
      </c>
      <c r="G17" s="43">
        <v>100</v>
      </c>
    </row>
    <row r="18" spans="1:7" s="1" customFormat="1" ht="15" customHeight="1" x14ac:dyDescent="0.2">
      <c r="A18" s="30">
        <v>2012</v>
      </c>
      <c r="B18" s="84">
        <v>339</v>
      </c>
      <c r="C18" s="83">
        <v>68</v>
      </c>
      <c r="D18" s="83">
        <v>271</v>
      </c>
      <c r="E18" s="43">
        <v>100</v>
      </c>
      <c r="F18" s="43">
        <v>100</v>
      </c>
      <c r="G18" s="43">
        <v>100</v>
      </c>
    </row>
    <row r="19" spans="1:7" s="1" customFormat="1" ht="15" customHeight="1" x14ac:dyDescent="0.2">
      <c r="A19" s="30">
        <v>2013</v>
      </c>
      <c r="B19" s="84">
        <v>857</v>
      </c>
      <c r="C19" s="83">
        <v>227</v>
      </c>
      <c r="D19" s="83">
        <v>630</v>
      </c>
      <c r="E19" s="43">
        <v>100</v>
      </c>
      <c r="F19" s="43">
        <v>100</v>
      </c>
      <c r="G19" s="43">
        <v>100</v>
      </c>
    </row>
    <row r="20" spans="1:7" s="1" customFormat="1" ht="15" customHeight="1" x14ac:dyDescent="0.2">
      <c r="A20" s="30">
        <v>2014</v>
      </c>
      <c r="B20" s="84">
        <v>879</v>
      </c>
      <c r="C20" s="83">
        <v>195</v>
      </c>
      <c r="D20" s="83">
        <v>684</v>
      </c>
      <c r="E20" s="43">
        <v>100</v>
      </c>
      <c r="F20" s="43">
        <v>100</v>
      </c>
      <c r="G20" s="43">
        <v>100</v>
      </c>
    </row>
    <row r="21" spans="1:7" s="1" customFormat="1" ht="15" customHeight="1" x14ac:dyDescent="0.2">
      <c r="A21" s="20">
        <v>2015</v>
      </c>
      <c r="B21" s="65">
        <f>SUM(C21:D21)</f>
        <v>833</v>
      </c>
      <c r="C21" s="83">
        <v>184</v>
      </c>
      <c r="D21" s="83">
        <v>649</v>
      </c>
      <c r="E21" s="43">
        <v>100</v>
      </c>
      <c r="F21" s="43">
        <v>100</v>
      </c>
      <c r="G21" s="43">
        <v>100</v>
      </c>
    </row>
    <row r="22" spans="1:7" s="1" customFormat="1" ht="15" customHeight="1" x14ac:dyDescent="0.2">
      <c r="A22" s="67">
        <v>2016</v>
      </c>
      <c r="B22" s="65">
        <v>848</v>
      </c>
      <c r="C22" s="83">
        <v>223</v>
      </c>
      <c r="D22" s="83">
        <v>625</v>
      </c>
      <c r="E22" s="43">
        <v>100</v>
      </c>
      <c r="F22" s="43">
        <v>100</v>
      </c>
      <c r="G22" s="43">
        <v>100</v>
      </c>
    </row>
    <row r="23" spans="1:7" ht="15" customHeight="1" x14ac:dyDescent="0.2">
      <c r="A23" s="67">
        <v>2017</v>
      </c>
      <c r="B23" s="65">
        <v>1091</v>
      </c>
      <c r="C23" s="83">
        <v>316</v>
      </c>
      <c r="D23" s="83">
        <v>775</v>
      </c>
      <c r="E23" s="43">
        <v>100</v>
      </c>
      <c r="F23" s="43">
        <v>100</v>
      </c>
      <c r="G23" s="43">
        <v>100</v>
      </c>
    </row>
    <row r="24" spans="1:7" s="4" customFormat="1" ht="33" customHeight="1" x14ac:dyDescent="0.2">
      <c r="A24" s="51"/>
      <c r="B24" s="94" t="s">
        <v>5</v>
      </c>
      <c r="C24" s="94"/>
      <c r="D24" s="94"/>
      <c r="E24" s="94"/>
      <c r="F24" s="94"/>
      <c r="G24" s="94"/>
    </row>
    <row r="25" spans="1:7" s="4" customFormat="1" ht="15" customHeight="1" x14ac:dyDescent="0.2">
      <c r="A25" s="29">
        <v>2000</v>
      </c>
      <c r="B25" s="57">
        <v>77</v>
      </c>
      <c r="C25" s="37">
        <v>1</v>
      </c>
      <c r="D25" s="37">
        <v>76</v>
      </c>
      <c r="E25" s="38">
        <f t="shared" ref="E25:E40" si="1">B25*100/B6</f>
        <v>25</v>
      </c>
      <c r="F25" s="38">
        <f t="shared" ref="F25:F40" si="2">C25*100/C6</f>
        <v>1.4925373134328359</v>
      </c>
      <c r="G25" s="38">
        <f t="shared" ref="G25:G40" si="3">D25*100/D6</f>
        <v>31.53526970954357</v>
      </c>
    </row>
    <row r="26" spans="1:7" s="4" customFormat="1" ht="15" customHeight="1" x14ac:dyDescent="0.2">
      <c r="A26" s="29">
        <v>2001</v>
      </c>
      <c r="B26" s="57">
        <v>36</v>
      </c>
      <c r="C26" s="37">
        <v>0</v>
      </c>
      <c r="D26" s="37">
        <v>36</v>
      </c>
      <c r="E26" s="38">
        <f t="shared" si="1"/>
        <v>11.688311688311689</v>
      </c>
      <c r="F26" s="38">
        <f t="shared" si="2"/>
        <v>0</v>
      </c>
      <c r="G26" s="38">
        <f t="shared" si="3"/>
        <v>15.789473684210526</v>
      </c>
    </row>
    <row r="27" spans="1:7" s="4" customFormat="1" ht="15" customHeight="1" x14ac:dyDescent="0.2">
      <c r="A27" s="29">
        <v>2002</v>
      </c>
      <c r="B27" s="57">
        <v>49</v>
      </c>
      <c r="C27" s="41">
        <v>3</v>
      </c>
      <c r="D27" s="41">
        <v>46</v>
      </c>
      <c r="E27" s="38">
        <f t="shared" si="1"/>
        <v>18.421052631578949</v>
      </c>
      <c r="F27" s="38">
        <f t="shared" si="2"/>
        <v>5</v>
      </c>
      <c r="G27" s="38">
        <f t="shared" si="3"/>
        <v>22.33009708737864</v>
      </c>
    </row>
    <row r="28" spans="1:7" s="4" customFormat="1" ht="15" customHeight="1" x14ac:dyDescent="0.2">
      <c r="A28" s="29">
        <v>2003</v>
      </c>
      <c r="B28" s="57">
        <v>33</v>
      </c>
      <c r="C28" s="41">
        <v>1</v>
      </c>
      <c r="D28" s="41">
        <v>32</v>
      </c>
      <c r="E28" s="38">
        <f t="shared" si="1"/>
        <v>13.360323886639677</v>
      </c>
      <c r="F28" s="38">
        <f t="shared" si="2"/>
        <v>1.7543859649122806</v>
      </c>
      <c r="G28" s="38">
        <f t="shared" si="3"/>
        <v>16.842105263157894</v>
      </c>
    </row>
    <row r="29" spans="1:7" s="4" customFormat="1" ht="15" customHeight="1" x14ac:dyDescent="0.2">
      <c r="A29" s="29">
        <v>2004</v>
      </c>
      <c r="B29" s="57">
        <v>40</v>
      </c>
      <c r="C29" s="41">
        <v>1</v>
      </c>
      <c r="D29" s="41">
        <v>39</v>
      </c>
      <c r="E29" s="38">
        <f t="shared" si="1"/>
        <v>16.460905349794238</v>
      </c>
      <c r="F29" s="38">
        <f t="shared" si="2"/>
        <v>1.9230769230769231</v>
      </c>
      <c r="G29" s="38">
        <f t="shared" si="3"/>
        <v>20.418848167539267</v>
      </c>
    </row>
    <row r="30" spans="1:7" s="4" customFormat="1" ht="15" customHeight="1" x14ac:dyDescent="0.2">
      <c r="A30" s="29">
        <v>2005</v>
      </c>
      <c r="B30" s="57">
        <v>63</v>
      </c>
      <c r="C30" s="37">
        <v>5</v>
      </c>
      <c r="D30" s="37">
        <v>58</v>
      </c>
      <c r="E30" s="38">
        <f t="shared" si="1"/>
        <v>21.875</v>
      </c>
      <c r="F30" s="38">
        <f t="shared" si="2"/>
        <v>5.8139534883720927</v>
      </c>
      <c r="G30" s="38">
        <f t="shared" si="3"/>
        <v>28.712871287128714</v>
      </c>
    </row>
    <row r="31" spans="1:7" s="4" customFormat="1" ht="15" customHeight="1" x14ac:dyDescent="0.2">
      <c r="A31" s="29">
        <v>2006</v>
      </c>
      <c r="B31" s="57">
        <v>67</v>
      </c>
      <c r="C31" s="37">
        <v>4</v>
      </c>
      <c r="D31" s="37">
        <v>63</v>
      </c>
      <c r="E31" s="38">
        <f t="shared" si="1"/>
        <v>25.378787878787879</v>
      </c>
      <c r="F31" s="38">
        <f t="shared" si="2"/>
        <v>6.1538461538461542</v>
      </c>
      <c r="G31" s="38">
        <f t="shared" si="3"/>
        <v>31.658291457286431</v>
      </c>
    </row>
    <row r="32" spans="1:7" s="4" customFormat="1" ht="15" customHeight="1" x14ac:dyDescent="0.2">
      <c r="A32" s="29">
        <v>2007</v>
      </c>
      <c r="B32" s="57">
        <v>129</v>
      </c>
      <c r="C32" s="37">
        <v>4</v>
      </c>
      <c r="D32" s="37">
        <v>125</v>
      </c>
      <c r="E32" s="38">
        <f t="shared" si="1"/>
        <v>33.24742268041237</v>
      </c>
      <c r="F32" s="38">
        <f t="shared" si="2"/>
        <v>5.7971014492753623</v>
      </c>
      <c r="G32" s="38">
        <f t="shared" si="3"/>
        <v>39.18495297805643</v>
      </c>
    </row>
    <row r="33" spans="1:7" s="4" customFormat="1" ht="15" customHeight="1" x14ac:dyDescent="0.2">
      <c r="A33" s="29">
        <v>2008</v>
      </c>
      <c r="B33" s="57">
        <v>118</v>
      </c>
      <c r="C33" s="37">
        <v>4</v>
      </c>
      <c r="D33" s="37">
        <v>114</v>
      </c>
      <c r="E33" s="38">
        <f t="shared" si="1"/>
        <v>34.604105571847505</v>
      </c>
      <c r="F33" s="38">
        <f t="shared" si="2"/>
        <v>6.4516129032258061</v>
      </c>
      <c r="G33" s="38">
        <f t="shared" si="3"/>
        <v>40.86021505376344</v>
      </c>
    </row>
    <row r="34" spans="1:7" s="4" customFormat="1" ht="15" customHeight="1" x14ac:dyDescent="0.2">
      <c r="A34" s="29">
        <v>2009</v>
      </c>
      <c r="B34" s="57">
        <v>157</v>
      </c>
      <c r="C34" s="37">
        <v>14</v>
      </c>
      <c r="D34" s="37">
        <v>143</v>
      </c>
      <c r="E34" s="38">
        <f t="shared" si="1"/>
        <v>27.886323268206038</v>
      </c>
      <c r="F34" s="38">
        <f t="shared" si="2"/>
        <v>10.852713178294573</v>
      </c>
      <c r="G34" s="38">
        <f t="shared" si="3"/>
        <v>32.94930875576037</v>
      </c>
    </row>
    <row r="35" spans="1:7" s="4" customFormat="1" ht="15" customHeight="1" x14ac:dyDescent="0.2">
      <c r="A35" s="29">
        <v>2010</v>
      </c>
      <c r="B35" s="57">
        <v>165</v>
      </c>
      <c r="C35" s="37">
        <v>7</v>
      </c>
      <c r="D35" s="37">
        <v>158</v>
      </c>
      <c r="E35" s="38">
        <f t="shared" si="1"/>
        <v>26.232114467408586</v>
      </c>
      <c r="F35" s="38">
        <f t="shared" si="2"/>
        <v>5.1470588235294121</v>
      </c>
      <c r="G35" s="38">
        <f t="shared" si="3"/>
        <v>32.048681541582148</v>
      </c>
    </row>
    <row r="36" spans="1:7" s="4" customFormat="1" ht="15" customHeight="1" x14ac:dyDescent="0.2">
      <c r="A36" s="29">
        <v>2011</v>
      </c>
      <c r="B36" s="57">
        <v>90</v>
      </c>
      <c r="C36" s="37">
        <v>3</v>
      </c>
      <c r="D36" s="37">
        <v>87</v>
      </c>
      <c r="E36" s="38">
        <f t="shared" si="1"/>
        <v>25.069637883008358</v>
      </c>
      <c r="F36" s="38">
        <f t="shared" si="2"/>
        <v>4.225352112676056</v>
      </c>
      <c r="G36" s="38">
        <f t="shared" si="3"/>
        <v>30.208333333333332</v>
      </c>
    </row>
    <row r="37" spans="1:7" s="4" customFormat="1" ht="15" customHeight="1" x14ac:dyDescent="0.2">
      <c r="A37" s="29">
        <v>2012</v>
      </c>
      <c r="B37" s="57">
        <v>76</v>
      </c>
      <c r="C37" s="37">
        <v>3</v>
      </c>
      <c r="D37" s="37">
        <v>73</v>
      </c>
      <c r="E37" s="38">
        <f t="shared" si="1"/>
        <v>22.418879056047199</v>
      </c>
      <c r="F37" s="38">
        <f t="shared" si="2"/>
        <v>4.4117647058823533</v>
      </c>
      <c r="G37" s="38">
        <f t="shared" si="3"/>
        <v>26.937269372693727</v>
      </c>
    </row>
    <row r="38" spans="1:7" s="4" customFormat="1" ht="15" customHeight="1" x14ac:dyDescent="0.2">
      <c r="A38" s="29">
        <v>2013</v>
      </c>
      <c r="B38" s="57">
        <v>201</v>
      </c>
      <c r="C38" s="37">
        <v>13</v>
      </c>
      <c r="D38" s="37">
        <v>188</v>
      </c>
      <c r="E38" s="38">
        <f t="shared" si="1"/>
        <v>23.453908984830804</v>
      </c>
      <c r="F38" s="38">
        <f t="shared" si="2"/>
        <v>5.7268722466960353</v>
      </c>
      <c r="G38" s="38">
        <f t="shared" si="3"/>
        <v>29.841269841269842</v>
      </c>
    </row>
    <row r="39" spans="1:7" s="4" customFormat="1" ht="15" customHeight="1" x14ac:dyDescent="0.2">
      <c r="A39" s="29">
        <v>2014</v>
      </c>
      <c r="B39" s="57">
        <v>197</v>
      </c>
      <c r="C39" s="37">
        <v>13</v>
      </c>
      <c r="D39" s="37">
        <v>184</v>
      </c>
      <c r="E39" s="38">
        <f t="shared" si="1"/>
        <v>22.411831626848691</v>
      </c>
      <c r="F39" s="38">
        <f t="shared" si="2"/>
        <v>6.666666666666667</v>
      </c>
      <c r="G39" s="38">
        <f t="shared" si="3"/>
        <v>26.900584795321638</v>
      </c>
    </row>
    <row r="40" spans="1:7" s="4" customFormat="1" ht="15" customHeight="1" x14ac:dyDescent="0.2">
      <c r="A40" s="29">
        <v>2015</v>
      </c>
      <c r="B40" s="57">
        <v>181</v>
      </c>
      <c r="C40" s="37">
        <v>11</v>
      </c>
      <c r="D40" s="37">
        <v>170</v>
      </c>
      <c r="E40" s="38">
        <f t="shared" si="1"/>
        <v>21.728691476590637</v>
      </c>
      <c r="F40" s="38">
        <f t="shared" si="2"/>
        <v>5.9782608695652177</v>
      </c>
      <c r="G40" s="38">
        <f t="shared" si="3"/>
        <v>26.194144838212633</v>
      </c>
    </row>
    <row r="41" spans="1:7" s="4" customFormat="1" ht="15" customHeight="1" x14ac:dyDescent="0.2">
      <c r="A41" s="29">
        <v>2016</v>
      </c>
      <c r="B41" s="57">
        <v>199</v>
      </c>
      <c r="C41" s="37">
        <v>24</v>
      </c>
      <c r="D41" s="37">
        <v>175</v>
      </c>
      <c r="E41" s="38">
        <f t="shared" ref="E41:G42" si="4">B41*E20/B22</f>
        <v>23.466981132075471</v>
      </c>
      <c r="F41" s="38">
        <f t="shared" si="4"/>
        <v>10.762331838565023</v>
      </c>
      <c r="G41" s="38">
        <f t="shared" si="4"/>
        <v>28</v>
      </c>
    </row>
    <row r="42" spans="1:7" s="4" customFormat="1" ht="15" customHeight="1" x14ac:dyDescent="0.2">
      <c r="A42" s="29">
        <v>2017</v>
      </c>
      <c r="B42" s="57">
        <v>215</v>
      </c>
      <c r="C42" s="37">
        <v>21</v>
      </c>
      <c r="D42" s="37">
        <v>194</v>
      </c>
      <c r="E42" s="38">
        <f t="shared" si="4"/>
        <v>19.706691109074242</v>
      </c>
      <c r="F42" s="38">
        <f t="shared" si="4"/>
        <v>6.6455696202531644</v>
      </c>
      <c r="G42" s="38">
        <f t="shared" si="4"/>
        <v>25.032258064516128</v>
      </c>
    </row>
    <row r="43" spans="1:7" s="4" customFormat="1" ht="33" customHeight="1" x14ac:dyDescent="0.2">
      <c r="A43" s="51"/>
      <c r="B43" s="94" t="s">
        <v>6</v>
      </c>
      <c r="C43" s="94"/>
      <c r="D43" s="94"/>
      <c r="E43" s="94"/>
      <c r="F43" s="94"/>
      <c r="G43" s="94"/>
    </row>
    <row r="44" spans="1:7" s="4" customFormat="1" ht="15" customHeight="1" x14ac:dyDescent="0.2">
      <c r="A44" s="29">
        <v>2000</v>
      </c>
      <c r="B44" s="57">
        <v>31</v>
      </c>
      <c r="C44" s="37">
        <v>12</v>
      </c>
      <c r="D44" s="37">
        <v>19</v>
      </c>
      <c r="E44" s="38">
        <f t="shared" ref="E44:E61" si="5">B44*100/B6</f>
        <v>10.064935064935066</v>
      </c>
      <c r="F44" s="38">
        <f t="shared" ref="F44:F61" si="6">C44*100/C6</f>
        <v>17.910447761194028</v>
      </c>
      <c r="G44" s="38">
        <f t="shared" ref="G44:G61" si="7">D44*100/D6</f>
        <v>7.8838174273858925</v>
      </c>
    </row>
    <row r="45" spans="1:7" s="4" customFormat="1" ht="15" customHeight="1" x14ac:dyDescent="0.2">
      <c r="A45" s="29">
        <v>2001</v>
      </c>
      <c r="B45" s="57">
        <v>63</v>
      </c>
      <c r="C45" s="37">
        <v>23</v>
      </c>
      <c r="D45" s="37">
        <v>40</v>
      </c>
      <c r="E45" s="38">
        <f t="shared" si="5"/>
        <v>20.454545454545453</v>
      </c>
      <c r="F45" s="38">
        <f t="shared" si="6"/>
        <v>28.75</v>
      </c>
      <c r="G45" s="38">
        <f t="shared" si="7"/>
        <v>17.543859649122808</v>
      </c>
    </row>
    <row r="46" spans="1:7" s="4" customFormat="1" ht="15" customHeight="1" x14ac:dyDescent="0.2">
      <c r="A46" s="29">
        <v>2002</v>
      </c>
      <c r="B46" s="57">
        <v>18</v>
      </c>
      <c r="C46" s="41">
        <v>5</v>
      </c>
      <c r="D46" s="41">
        <v>13</v>
      </c>
      <c r="E46" s="38">
        <f t="shared" si="5"/>
        <v>6.7669172932330826</v>
      </c>
      <c r="F46" s="38">
        <f t="shared" si="6"/>
        <v>8.3333333333333339</v>
      </c>
      <c r="G46" s="38">
        <f t="shared" si="7"/>
        <v>6.3106796116504853</v>
      </c>
    </row>
    <row r="47" spans="1:7" s="4" customFormat="1" ht="15" customHeight="1" x14ac:dyDescent="0.2">
      <c r="A47" s="29">
        <v>2003</v>
      </c>
      <c r="B47" s="57">
        <v>14</v>
      </c>
      <c r="C47" s="41">
        <v>3</v>
      </c>
      <c r="D47" s="41">
        <v>11</v>
      </c>
      <c r="E47" s="38">
        <f t="shared" si="5"/>
        <v>5.668016194331984</v>
      </c>
      <c r="F47" s="38">
        <f t="shared" si="6"/>
        <v>5.2631578947368425</v>
      </c>
      <c r="G47" s="38">
        <f t="shared" si="7"/>
        <v>5.7894736842105265</v>
      </c>
    </row>
    <row r="48" spans="1:7" s="4" customFormat="1" ht="15" customHeight="1" x14ac:dyDescent="0.2">
      <c r="A48" s="29">
        <v>2004</v>
      </c>
      <c r="B48" s="57">
        <v>17</v>
      </c>
      <c r="C48" s="41">
        <v>4</v>
      </c>
      <c r="D48" s="41">
        <v>13</v>
      </c>
      <c r="E48" s="38">
        <f t="shared" si="5"/>
        <v>6.9958847736625511</v>
      </c>
      <c r="F48" s="38">
        <f t="shared" si="6"/>
        <v>7.6923076923076925</v>
      </c>
      <c r="G48" s="38">
        <f t="shared" si="7"/>
        <v>6.8062827225130889</v>
      </c>
    </row>
    <row r="49" spans="1:7" s="4" customFormat="1" ht="15" customHeight="1" x14ac:dyDescent="0.2">
      <c r="A49" s="29">
        <v>2005</v>
      </c>
      <c r="B49" s="57">
        <v>22</v>
      </c>
      <c r="C49" s="37">
        <v>14</v>
      </c>
      <c r="D49" s="37">
        <v>8</v>
      </c>
      <c r="E49" s="38">
        <f t="shared" si="5"/>
        <v>7.6388888888888893</v>
      </c>
      <c r="F49" s="38">
        <f t="shared" si="6"/>
        <v>16.279069767441861</v>
      </c>
      <c r="G49" s="38">
        <f t="shared" si="7"/>
        <v>3.9603960396039604</v>
      </c>
    </row>
    <row r="50" spans="1:7" s="4" customFormat="1" ht="15" customHeight="1" x14ac:dyDescent="0.2">
      <c r="A50" s="29">
        <v>2006</v>
      </c>
      <c r="B50" s="57">
        <v>26</v>
      </c>
      <c r="C50" s="37">
        <v>7</v>
      </c>
      <c r="D50" s="37">
        <v>19</v>
      </c>
      <c r="E50" s="38">
        <f t="shared" si="5"/>
        <v>9.8484848484848477</v>
      </c>
      <c r="F50" s="38">
        <f t="shared" si="6"/>
        <v>10.76923076923077</v>
      </c>
      <c r="G50" s="38">
        <f t="shared" si="7"/>
        <v>9.5477386934673358</v>
      </c>
    </row>
    <row r="51" spans="1:7" s="4" customFormat="1" ht="15" customHeight="1" x14ac:dyDescent="0.2">
      <c r="A51" s="29">
        <v>2007</v>
      </c>
      <c r="B51" s="57">
        <v>23</v>
      </c>
      <c r="C51" s="37">
        <v>5</v>
      </c>
      <c r="D51" s="37">
        <v>18</v>
      </c>
      <c r="E51" s="38">
        <f t="shared" si="5"/>
        <v>5.927835051546392</v>
      </c>
      <c r="F51" s="38">
        <f t="shared" si="6"/>
        <v>7.2463768115942031</v>
      </c>
      <c r="G51" s="38">
        <f t="shared" si="7"/>
        <v>5.6426332288401255</v>
      </c>
    </row>
    <row r="52" spans="1:7" s="4" customFormat="1" ht="15" customHeight="1" x14ac:dyDescent="0.2">
      <c r="A52" s="29">
        <v>2008</v>
      </c>
      <c r="B52" s="57">
        <v>31</v>
      </c>
      <c r="C52" s="37">
        <v>9</v>
      </c>
      <c r="D52" s="37">
        <v>22</v>
      </c>
      <c r="E52" s="38">
        <f t="shared" si="5"/>
        <v>9.0909090909090917</v>
      </c>
      <c r="F52" s="38">
        <f t="shared" si="6"/>
        <v>14.516129032258064</v>
      </c>
      <c r="G52" s="38">
        <f t="shared" si="7"/>
        <v>7.8853046594982077</v>
      </c>
    </row>
    <row r="53" spans="1:7" s="4" customFormat="1" ht="15" customHeight="1" x14ac:dyDescent="0.2">
      <c r="A53" s="29">
        <v>2009</v>
      </c>
      <c r="B53" s="57">
        <v>34</v>
      </c>
      <c r="C53" s="37">
        <v>7</v>
      </c>
      <c r="D53" s="37">
        <v>27</v>
      </c>
      <c r="E53" s="38">
        <f t="shared" si="5"/>
        <v>6.0390763765541742</v>
      </c>
      <c r="F53" s="38">
        <f t="shared" si="6"/>
        <v>5.4263565891472867</v>
      </c>
      <c r="G53" s="38">
        <f t="shared" si="7"/>
        <v>6.2211981566820276</v>
      </c>
    </row>
    <row r="54" spans="1:7" s="4" customFormat="1" ht="15" customHeight="1" x14ac:dyDescent="0.2">
      <c r="A54" s="29">
        <v>2010</v>
      </c>
      <c r="B54" s="57">
        <v>60</v>
      </c>
      <c r="C54" s="37">
        <v>15</v>
      </c>
      <c r="D54" s="37">
        <v>45</v>
      </c>
      <c r="E54" s="38">
        <f t="shared" si="5"/>
        <v>9.5389507154213042</v>
      </c>
      <c r="F54" s="38">
        <f t="shared" si="6"/>
        <v>11.029411764705882</v>
      </c>
      <c r="G54" s="38">
        <f t="shared" si="7"/>
        <v>9.1277890466531435</v>
      </c>
    </row>
    <row r="55" spans="1:7" s="4" customFormat="1" ht="15" customHeight="1" x14ac:dyDescent="0.2">
      <c r="A55" s="29">
        <v>2011</v>
      </c>
      <c r="B55" s="57">
        <v>88</v>
      </c>
      <c r="C55" s="37">
        <v>22</v>
      </c>
      <c r="D55" s="37">
        <v>66</v>
      </c>
      <c r="E55" s="38">
        <f t="shared" si="5"/>
        <v>24.512534818941504</v>
      </c>
      <c r="F55" s="38">
        <f t="shared" si="6"/>
        <v>30.985915492957748</v>
      </c>
      <c r="G55" s="38">
        <f t="shared" si="7"/>
        <v>22.916666666666668</v>
      </c>
    </row>
    <row r="56" spans="1:7" s="4" customFormat="1" ht="15" customHeight="1" x14ac:dyDescent="0.2">
      <c r="A56" s="29">
        <v>2012</v>
      </c>
      <c r="B56" s="57">
        <v>82</v>
      </c>
      <c r="C56" s="37">
        <v>19</v>
      </c>
      <c r="D56" s="37">
        <v>63</v>
      </c>
      <c r="E56" s="38">
        <f t="shared" si="5"/>
        <v>24.188790560471976</v>
      </c>
      <c r="F56" s="38">
        <f t="shared" si="6"/>
        <v>27.941176470588236</v>
      </c>
      <c r="G56" s="38">
        <f t="shared" si="7"/>
        <v>23.247232472324722</v>
      </c>
    </row>
    <row r="57" spans="1:7" s="4" customFormat="1" ht="15" customHeight="1" x14ac:dyDescent="0.2">
      <c r="A57" s="29">
        <v>2013</v>
      </c>
      <c r="B57" s="57">
        <v>101</v>
      </c>
      <c r="C57" s="37">
        <v>29</v>
      </c>
      <c r="D57" s="37">
        <v>72</v>
      </c>
      <c r="E57" s="38">
        <f t="shared" si="5"/>
        <v>11.785297549591599</v>
      </c>
      <c r="F57" s="38">
        <f t="shared" si="6"/>
        <v>12.775330396475772</v>
      </c>
      <c r="G57" s="38">
        <f t="shared" si="7"/>
        <v>11.428571428571429</v>
      </c>
    </row>
    <row r="58" spans="1:7" s="4" customFormat="1" ht="15" customHeight="1" x14ac:dyDescent="0.2">
      <c r="A58" s="29">
        <v>2014</v>
      </c>
      <c r="B58" s="57">
        <v>77</v>
      </c>
      <c r="C58" s="37">
        <v>20</v>
      </c>
      <c r="D58" s="37">
        <v>57</v>
      </c>
      <c r="E58" s="38">
        <f t="shared" si="5"/>
        <v>8.7599544937428888</v>
      </c>
      <c r="F58" s="38">
        <f t="shared" si="6"/>
        <v>10.256410256410257</v>
      </c>
      <c r="G58" s="38">
        <f t="shared" si="7"/>
        <v>8.3333333333333339</v>
      </c>
    </row>
    <row r="59" spans="1:7" s="4" customFormat="1" ht="15" customHeight="1" x14ac:dyDescent="0.2">
      <c r="A59" s="29">
        <v>2015</v>
      </c>
      <c r="B59" s="57">
        <f>SUM(C59:D59)</f>
        <v>62</v>
      </c>
      <c r="C59" s="37">
        <v>18</v>
      </c>
      <c r="D59" s="37">
        <v>44</v>
      </c>
      <c r="E59" s="38">
        <f t="shared" si="5"/>
        <v>7.4429771908763502</v>
      </c>
      <c r="F59" s="38">
        <f t="shared" si="6"/>
        <v>9.7826086956521738</v>
      </c>
      <c r="G59" s="38">
        <f t="shared" si="7"/>
        <v>6.7796610169491522</v>
      </c>
    </row>
    <row r="60" spans="1:7" s="4" customFormat="1" ht="15" customHeight="1" x14ac:dyDescent="0.2">
      <c r="A60" s="61">
        <v>2016</v>
      </c>
      <c r="B60" s="57">
        <v>67</v>
      </c>
      <c r="C60" s="37">
        <v>22</v>
      </c>
      <c r="D60" s="37">
        <v>45</v>
      </c>
      <c r="E60" s="38">
        <f t="shared" si="5"/>
        <v>7.9009433962264151</v>
      </c>
      <c r="F60" s="38">
        <f t="shared" si="6"/>
        <v>9.8654708520179373</v>
      </c>
      <c r="G60" s="38">
        <f t="shared" si="7"/>
        <v>7.2</v>
      </c>
    </row>
    <row r="61" spans="1:7" ht="15" customHeight="1" x14ac:dyDescent="0.2">
      <c r="A61" s="61">
        <v>2017</v>
      </c>
      <c r="B61" s="57">
        <v>97</v>
      </c>
      <c r="C61" s="37">
        <v>33</v>
      </c>
      <c r="D61" s="37">
        <v>64</v>
      </c>
      <c r="E61" s="38">
        <f t="shared" si="5"/>
        <v>8.8909257561869843</v>
      </c>
      <c r="F61" s="38">
        <f t="shared" si="6"/>
        <v>10.443037974683545</v>
      </c>
      <c r="G61" s="38">
        <f t="shared" si="7"/>
        <v>8.258064516129032</v>
      </c>
    </row>
    <row r="62" spans="1:7" s="4" customFormat="1" ht="33" customHeight="1" x14ac:dyDescent="0.2">
      <c r="A62" s="51"/>
      <c r="B62" s="94" t="s">
        <v>7</v>
      </c>
      <c r="C62" s="94"/>
      <c r="D62" s="94"/>
      <c r="E62" s="94"/>
      <c r="F62" s="94"/>
      <c r="G62" s="94"/>
    </row>
    <row r="63" spans="1:7" s="4" customFormat="1" ht="15" customHeight="1" x14ac:dyDescent="0.2">
      <c r="A63" s="29">
        <v>2000</v>
      </c>
      <c r="B63" s="57">
        <v>157</v>
      </c>
      <c r="C63" s="37">
        <v>44</v>
      </c>
      <c r="D63" s="37">
        <v>113</v>
      </c>
      <c r="E63" s="38">
        <f t="shared" ref="E63:E76" si="8">B63*100/B6</f>
        <v>50.974025974025977</v>
      </c>
      <c r="F63" s="38">
        <f t="shared" ref="F63:F76" si="9">C63*100/C6</f>
        <v>65.671641791044777</v>
      </c>
      <c r="G63" s="38">
        <f t="shared" ref="G63:G76" si="10">D63*100/D6</f>
        <v>46.88796680497925</v>
      </c>
    </row>
    <row r="64" spans="1:7" s="4" customFormat="1" ht="15" customHeight="1" x14ac:dyDescent="0.2">
      <c r="A64" s="29">
        <v>2001</v>
      </c>
      <c r="B64" s="57">
        <v>154</v>
      </c>
      <c r="C64" s="37">
        <v>47</v>
      </c>
      <c r="D64" s="37">
        <v>107</v>
      </c>
      <c r="E64" s="38">
        <f t="shared" si="8"/>
        <v>50</v>
      </c>
      <c r="F64" s="38">
        <f t="shared" si="9"/>
        <v>58.75</v>
      </c>
      <c r="G64" s="38">
        <f t="shared" si="10"/>
        <v>46.929824561403507</v>
      </c>
    </row>
    <row r="65" spans="1:7" s="4" customFormat="1" ht="15" customHeight="1" x14ac:dyDescent="0.2">
      <c r="A65" s="29">
        <v>2002</v>
      </c>
      <c r="B65" s="57">
        <v>139</v>
      </c>
      <c r="C65" s="41">
        <v>44</v>
      </c>
      <c r="D65" s="41">
        <v>95</v>
      </c>
      <c r="E65" s="38">
        <f t="shared" si="8"/>
        <v>52.255639097744364</v>
      </c>
      <c r="F65" s="38">
        <f t="shared" si="9"/>
        <v>73.333333333333329</v>
      </c>
      <c r="G65" s="38">
        <f t="shared" si="10"/>
        <v>46.116504854368934</v>
      </c>
    </row>
    <row r="66" spans="1:7" s="4" customFormat="1" ht="15" customHeight="1" x14ac:dyDescent="0.2">
      <c r="A66" s="29">
        <v>2003</v>
      </c>
      <c r="B66" s="57">
        <v>116</v>
      </c>
      <c r="C66" s="41">
        <v>40</v>
      </c>
      <c r="D66" s="41">
        <v>76</v>
      </c>
      <c r="E66" s="38">
        <f t="shared" si="8"/>
        <v>46.963562753036435</v>
      </c>
      <c r="F66" s="38">
        <f t="shared" si="9"/>
        <v>70.175438596491233</v>
      </c>
      <c r="G66" s="38">
        <f t="shared" si="10"/>
        <v>40</v>
      </c>
    </row>
    <row r="67" spans="1:7" s="4" customFormat="1" ht="15" customHeight="1" x14ac:dyDescent="0.2">
      <c r="A67" s="29">
        <v>2004</v>
      </c>
      <c r="B67" s="57">
        <v>109</v>
      </c>
      <c r="C67" s="41">
        <v>33</v>
      </c>
      <c r="D67" s="41">
        <v>76</v>
      </c>
      <c r="E67" s="38">
        <f t="shared" si="8"/>
        <v>44.855967078189302</v>
      </c>
      <c r="F67" s="38">
        <f t="shared" si="9"/>
        <v>63.46153846153846</v>
      </c>
      <c r="G67" s="38">
        <f t="shared" si="10"/>
        <v>39.790575916230367</v>
      </c>
    </row>
    <row r="68" spans="1:7" s="4" customFormat="1" ht="15" customHeight="1" x14ac:dyDescent="0.2">
      <c r="A68" s="29">
        <v>2005</v>
      </c>
      <c r="B68" s="57">
        <v>111</v>
      </c>
      <c r="C68" s="37">
        <v>46</v>
      </c>
      <c r="D68" s="37">
        <v>65</v>
      </c>
      <c r="E68" s="38">
        <f t="shared" si="8"/>
        <v>38.541666666666664</v>
      </c>
      <c r="F68" s="38">
        <f t="shared" si="9"/>
        <v>53.488372093023258</v>
      </c>
      <c r="G68" s="38">
        <f t="shared" si="10"/>
        <v>32.178217821782177</v>
      </c>
    </row>
    <row r="69" spans="1:7" s="4" customFormat="1" ht="15" customHeight="1" x14ac:dyDescent="0.2">
      <c r="A69" s="29">
        <v>2006</v>
      </c>
      <c r="B69" s="57">
        <v>74</v>
      </c>
      <c r="C69" s="37">
        <v>29</v>
      </c>
      <c r="D69" s="37">
        <v>45</v>
      </c>
      <c r="E69" s="38">
        <f t="shared" si="8"/>
        <v>28.030303030303031</v>
      </c>
      <c r="F69" s="38">
        <f t="shared" si="9"/>
        <v>44.615384615384613</v>
      </c>
      <c r="G69" s="38">
        <f t="shared" si="10"/>
        <v>22.613065326633166</v>
      </c>
    </row>
    <row r="70" spans="1:7" s="4" customFormat="1" ht="15" customHeight="1" x14ac:dyDescent="0.2">
      <c r="A70" s="29">
        <v>2007</v>
      </c>
      <c r="B70" s="57">
        <v>142</v>
      </c>
      <c r="C70" s="37">
        <v>40</v>
      </c>
      <c r="D70" s="37">
        <v>102</v>
      </c>
      <c r="E70" s="38">
        <f t="shared" si="8"/>
        <v>36.597938144329895</v>
      </c>
      <c r="F70" s="38">
        <f t="shared" si="9"/>
        <v>57.971014492753625</v>
      </c>
      <c r="G70" s="38">
        <f t="shared" si="10"/>
        <v>31.974921630094045</v>
      </c>
    </row>
    <row r="71" spans="1:7" s="4" customFormat="1" ht="15" customHeight="1" x14ac:dyDescent="0.2">
      <c r="A71" s="29">
        <v>2008</v>
      </c>
      <c r="B71" s="57">
        <v>81</v>
      </c>
      <c r="C71" s="37">
        <v>27</v>
      </c>
      <c r="D71" s="37">
        <v>54</v>
      </c>
      <c r="E71" s="38">
        <f t="shared" si="8"/>
        <v>23.75366568914956</v>
      </c>
      <c r="F71" s="38">
        <f t="shared" si="9"/>
        <v>43.548387096774192</v>
      </c>
      <c r="G71" s="38">
        <f t="shared" si="10"/>
        <v>19.35483870967742</v>
      </c>
    </row>
    <row r="72" spans="1:7" s="4" customFormat="1" ht="15" customHeight="1" x14ac:dyDescent="0.2">
      <c r="A72" s="29">
        <v>2009</v>
      </c>
      <c r="B72" s="57">
        <v>263</v>
      </c>
      <c r="C72" s="37">
        <v>80</v>
      </c>
      <c r="D72" s="37">
        <v>183</v>
      </c>
      <c r="E72" s="38">
        <f t="shared" si="8"/>
        <v>46.714031971580816</v>
      </c>
      <c r="F72" s="38">
        <f t="shared" si="9"/>
        <v>62.015503875968989</v>
      </c>
      <c r="G72" s="38">
        <f t="shared" si="10"/>
        <v>42.165898617511523</v>
      </c>
    </row>
    <row r="73" spans="1:7" s="4" customFormat="1" ht="15" customHeight="1" x14ac:dyDescent="0.2">
      <c r="A73" s="29">
        <v>2010</v>
      </c>
      <c r="B73" s="57">
        <v>291</v>
      </c>
      <c r="C73" s="37">
        <v>85</v>
      </c>
      <c r="D73" s="37">
        <v>206</v>
      </c>
      <c r="E73" s="38">
        <f t="shared" si="8"/>
        <v>46.263910969793322</v>
      </c>
      <c r="F73" s="38">
        <f t="shared" si="9"/>
        <v>62.5</v>
      </c>
      <c r="G73" s="38">
        <f t="shared" si="10"/>
        <v>41.784989858012167</v>
      </c>
    </row>
    <row r="74" spans="1:7" s="4" customFormat="1" ht="15" customHeight="1" x14ac:dyDescent="0.2">
      <c r="A74" s="29">
        <v>2011</v>
      </c>
      <c r="B74" s="57">
        <v>101</v>
      </c>
      <c r="C74" s="37">
        <v>24</v>
      </c>
      <c r="D74" s="37">
        <v>77</v>
      </c>
      <c r="E74" s="38">
        <f t="shared" si="8"/>
        <v>28.133704735376046</v>
      </c>
      <c r="F74" s="38">
        <f t="shared" si="9"/>
        <v>33.802816901408448</v>
      </c>
      <c r="G74" s="38">
        <f t="shared" si="10"/>
        <v>26.736111111111111</v>
      </c>
    </row>
    <row r="75" spans="1:7" s="4" customFormat="1" ht="15" customHeight="1" x14ac:dyDescent="0.2">
      <c r="A75" s="29">
        <v>2012</v>
      </c>
      <c r="B75" s="57">
        <v>116</v>
      </c>
      <c r="C75" s="37">
        <v>38</v>
      </c>
      <c r="D75" s="37">
        <v>78</v>
      </c>
      <c r="E75" s="38">
        <f t="shared" si="8"/>
        <v>34.21828908554572</v>
      </c>
      <c r="F75" s="38">
        <f t="shared" si="9"/>
        <v>55.882352941176471</v>
      </c>
      <c r="G75" s="38">
        <f t="shared" si="10"/>
        <v>28.782287822878228</v>
      </c>
    </row>
    <row r="76" spans="1:7" s="4" customFormat="1" ht="15" customHeight="1" x14ac:dyDescent="0.2">
      <c r="A76" s="29">
        <v>2013</v>
      </c>
      <c r="B76" s="57">
        <v>431</v>
      </c>
      <c r="C76" s="37">
        <v>157</v>
      </c>
      <c r="D76" s="37">
        <v>274</v>
      </c>
      <c r="E76" s="38">
        <f t="shared" si="8"/>
        <v>50.291715285880983</v>
      </c>
      <c r="F76" s="38">
        <f t="shared" si="9"/>
        <v>69.162995594713649</v>
      </c>
      <c r="G76" s="38">
        <f t="shared" si="10"/>
        <v>43.492063492063494</v>
      </c>
    </row>
    <row r="77" spans="1:7" s="4" customFormat="1" ht="15" customHeight="1" x14ac:dyDescent="0.2">
      <c r="A77" s="29">
        <v>2014</v>
      </c>
      <c r="B77" s="57">
        <v>507</v>
      </c>
      <c r="C77" s="37">
        <v>138</v>
      </c>
      <c r="D77" s="37">
        <v>369</v>
      </c>
      <c r="E77" s="38">
        <f>B77*100/B20</f>
        <v>57.679180887372013</v>
      </c>
      <c r="F77" s="38">
        <v>70.8</v>
      </c>
      <c r="G77" s="38">
        <f>D77*100/D20</f>
        <v>53.94736842105263</v>
      </c>
    </row>
    <row r="78" spans="1:7" s="4" customFormat="1" ht="15" customHeight="1" x14ac:dyDescent="0.2">
      <c r="A78" s="29">
        <v>2015</v>
      </c>
      <c r="B78" s="57">
        <f>SUM(C78:D78)</f>
        <v>437</v>
      </c>
      <c r="C78" s="37">
        <v>128</v>
      </c>
      <c r="D78" s="37">
        <v>309</v>
      </c>
      <c r="E78" s="38">
        <f>B78*100/B21</f>
        <v>52.460984393757506</v>
      </c>
      <c r="F78" s="38">
        <f>C78*100/C21</f>
        <v>69.565217391304344</v>
      </c>
      <c r="G78" s="38">
        <f>D78*100/D21</f>
        <v>47.611710323574734</v>
      </c>
    </row>
    <row r="79" spans="1:7" s="4" customFormat="1" ht="15" customHeight="1" x14ac:dyDescent="0.2">
      <c r="A79" s="61">
        <v>2016</v>
      </c>
      <c r="B79" s="57">
        <v>428</v>
      </c>
      <c r="C79" s="37">
        <v>141</v>
      </c>
      <c r="D79" s="37">
        <v>287</v>
      </c>
      <c r="E79" s="38">
        <f>B79*100/B22</f>
        <v>50.471698113207545</v>
      </c>
      <c r="F79" s="38">
        <f>C79*100/C22</f>
        <v>63.228699551569505</v>
      </c>
      <c r="G79" s="38">
        <f>D79*100/D22</f>
        <v>45.92</v>
      </c>
    </row>
    <row r="80" spans="1:7" ht="15" customHeight="1" x14ac:dyDescent="0.2">
      <c r="A80" s="61">
        <v>2017</v>
      </c>
      <c r="B80" s="57">
        <v>591</v>
      </c>
      <c r="C80" s="37">
        <v>211</v>
      </c>
      <c r="D80" s="37">
        <v>380</v>
      </c>
      <c r="E80" s="38">
        <f>B80*100/B23</f>
        <v>54.170485792850599</v>
      </c>
      <c r="F80" s="38">
        <f>C80*100/C23</f>
        <v>66.77215189873418</v>
      </c>
      <c r="G80" s="38">
        <f>D80*100/D23</f>
        <v>49.032258064516128</v>
      </c>
    </row>
    <row r="81" spans="1:7" s="4" customFormat="1" ht="33" customHeight="1" x14ac:dyDescent="0.2">
      <c r="A81" s="51"/>
      <c r="B81" s="94" t="s">
        <v>51</v>
      </c>
      <c r="C81" s="94"/>
      <c r="D81" s="94"/>
      <c r="E81" s="94"/>
      <c r="F81" s="94"/>
      <c r="G81" s="94"/>
    </row>
    <row r="82" spans="1:7" s="4" customFormat="1" ht="15" customHeight="1" x14ac:dyDescent="0.2">
      <c r="A82" s="29">
        <v>2000</v>
      </c>
      <c r="B82" s="57">
        <v>24</v>
      </c>
      <c r="C82" s="37">
        <v>1</v>
      </c>
      <c r="D82" s="37">
        <v>23</v>
      </c>
      <c r="E82" s="38">
        <f t="shared" ref="E82:E99" si="11">B82*100/B6</f>
        <v>7.7922077922077921</v>
      </c>
      <c r="F82" s="38">
        <f t="shared" ref="F82:F99" si="12">C82*100/C6</f>
        <v>1.4925373134328359</v>
      </c>
      <c r="G82" s="38">
        <f t="shared" ref="G82:G99" si="13">D82*100/D6</f>
        <v>9.5435684647302903</v>
      </c>
    </row>
    <row r="83" spans="1:7" s="4" customFormat="1" ht="15" customHeight="1" x14ac:dyDescent="0.2">
      <c r="A83" s="29">
        <v>2001</v>
      </c>
      <c r="B83" s="57">
        <v>38</v>
      </c>
      <c r="C83" s="37">
        <v>5</v>
      </c>
      <c r="D83" s="37">
        <v>33</v>
      </c>
      <c r="E83" s="38">
        <f t="shared" si="11"/>
        <v>12.337662337662337</v>
      </c>
      <c r="F83" s="38">
        <f t="shared" si="12"/>
        <v>6.25</v>
      </c>
      <c r="G83" s="38">
        <f t="shared" si="13"/>
        <v>14.473684210526315</v>
      </c>
    </row>
    <row r="84" spans="1:7" s="4" customFormat="1" ht="15" customHeight="1" x14ac:dyDescent="0.2">
      <c r="A84" s="29">
        <v>2002</v>
      </c>
      <c r="B84" s="57">
        <v>36</v>
      </c>
      <c r="C84" s="41">
        <v>1</v>
      </c>
      <c r="D84" s="41">
        <v>35</v>
      </c>
      <c r="E84" s="38">
        <f t="shared" si="11"/>
        <v>13.533834586466165</v>
      </c>
      <c r="F84" s="38">
        <f t="shared" si="12"/>
        <v>1.6666666666666667</v>
      </c>
      <c r="G84" s="38">
        <f t="shared" si="13"/>
        <v>16.990291262135923</v>
      </c>
    </row>
    <row r="85" spans="1:7" s="4" customFormat="1" ht="15" customHeight="1" x14ac:dyDescent="0.2">
      <c r="A85" s="29">
        <v>2003</v>
      </c>
      <c r="B85" s="57">
        <v>40</v>
      </c>
      <c r="C85" s="41">
        <v>4</v>
      </c>
      <c r="D85" s="41">
        <v>36</v>
      </c>
      <c r="E85" s="38">
        <f t="shared" si="11"/>
        <v>16.194331983805668</v>
      </c>
      <c r="F85" s="38">
        <f t="shared" si="12"/>
        <v>7.0175438596491224</v>
      </c>
      <c r="G85" s="38">
        <f t="shared" si="13"/>
        <v>18.94736842105263</v>
      </c>
    </row>
    <row r="86" spans="1:7" s="4" customFormat="1" ht="15" customHeight="1" x14ac:dyDescent="0.2">
      <c r="A86" s="29">
        <v>2004</v>
      </c>
      <c r="B86" s="57">
        <v>35</v>
      </c>
      <c r="C86" s="41">
        <v>4</v>
      </c>
      <c r="D86" s="41">
        <v>31</v>
      </c>
      <c r="E86" s="38">
        <f t="shared" si="11"/>
        <v>14.403292181069959</v>
      </c>
      <c r="F86" s="38">
        <f t="shared" si="12"/>
        <v>7.6923076923076925</v>
      </c>
      <c r="G86" s="38">
        <f t="shared" si="13"/>
        <v>16.230366492146597</v>
      </c>
    </row>
    <row r="87" spans="1:7" s="4" customFormat="1" ht="15" customHeight="1" x14ac:dyDescent="0.2">
      <c r="A87" s="29">
        <v>2005</v>
      </c>
      <c r="B87" s="57">
        <v>37</v>
      </c>
      <c r="C87" s="41">
        <v>4</v>
      </c>
      <c r="D87" s="41">
        <v>33</v>
      </c>
      <c r="E87" s="38">
        <f t="shared" si="11"/>
        <v>12.847222222222221</v>
      </c>
      <c r="F87" s="38">
        <f t="shared" si="12"/>
        <v>4.6511627906976747</v>
      </c>
      <c r="G87" s="38">
        <f t="shared" si="13"/>
        <v>16.336633663366335</v>
      </c>
    </row>
    <row r="88" spans="1:7" s="4" customFormat="1" ht="15" customHeight="1" x14ac:dyDescent="0.2">
      <c r="A88" s="29">
        <v>2006</v>
      </c>
      <c r="B88" s="57">
        <v>43</v>
      </c>
      <c r="C88" s="41">
        <v>10</v>
      </c>
      <c r="D88" s="41">
        <v>33</v>
      </c>
      <c r="E88" s="38">
        <f t="shared" si="11"/>
        <v>16.287878787878789</v>
      </c>
      <c r="F88" s="38">
        <f t="shared" si="12"/>
        <v>15.384615384615385</v>
      </c>
      <c r="G88" s="38">
        <f t="shared" si="13"/>
        <v>16.582914572864322</v>
      </c>
    </row>
    <row r="89" spans="1:7" s="4" customFormat="1" ht="15" customHeight="1" x14ac:dyDescent="0.2">
      <c r="A89" s="29">
        <v>2007</v>
      </c>
      <c r="B89" s="57">
        <v>40</v>
      </c>
      <c r="C89" s="37">
        <v>6</v>
      </c>
      <c r="D89" s="37">
        <v>34</v>
      </c>
      <c r="E89" s="38">
        <f t="shared" si="11"/>
        <v>10.309278350515465</v>
      </c>
      <c r="F89" s="38">
        <f t="shared" si="12"/>
        <v>8.695652173913043</v>
      </c>
      <c r="G89" s="38">
        <f t="shared" si="13"/>
        <v>10.658307210031348</v>
      </c>
    </row>
    <row r="90" spans="1:7" s="4" customFormat="1" ht="15" customHeight="1" x14ac:dyDescent="0.2">
      <c r="A90" s="29">
        <v>2008</v>
      </c>
      <c r="B90" s="57">
        <v>41</v>
      </c>
      <c r="C90" s="37">
        <v>3</v>
      </c>
      <c r="D90" s="37">
        <v>38</v>
      </c>
      <c r="E90" s="38">
        <f t="shared" si="11"/>
        <v>12.023460410557185</v>
      </c>
      <c r="F90" s="38">
        <f t="shared" si="12"/>
        <v>4.838709677419355</v>
      </c>
      <c r="G90" s="38">
        <f t="shared" si="13"/>
        <v>13.620071684587813</v>
      </c>
    </row>
    <row r="91" spans="1:7" s="4" customFormat="1" ht="15" customHeight="1" x14ac:dyDescent="0.2">
      <c r="A91" s="29">
        <v>2009</v>
      </c>
      <c r="B91" s="57">
        <v>30</v>
      </c>
      <c r="C91" s="37">
        <v>4</v>
      </c>
      <c r="D91" s="37">
        <v>26</v>
      </c>
      <c r="E91" s="38">
        <f t="shared" si="11"/>
        <v>5.3285968028419184</v>
      </c>
      <c r="F91" s="38">
        <f t="shared" si="12"/>
        <v>3.1007751937984498</v>
      </c>
      <c r="G91" s="38">
        <f t="shared" si="13"/>
        <v>5.9907834101382491</v>
      </c>
    </row>
    <row r="92" spans="1:7" s="4" customFormat="1" ht="15" customHeight="1" x14ac:dyDescent="0.2">
      <c r="A92" s="29">
        <v>2010</v>
      </c>
      <c r="B92" s="57">
        <v>44</v>
      </c>
      <c r="C92" s="37">
        <v>7</v>
      </c>
      <c r="D92" s="37">
        <v>37</v>
      </c>
      <c r="E92" s="38">
        <f t="shared" si="11"/>
        <v>6.995230524642289</v>
      </c>
      <c r="F92" s="38">
        <f t="shared" si="12"/>
        <v>5.1470588235294121</v>
      </c>
      <c r="G92" s="38">
        <f t="shared" si="13"/>
        <v>7.5050709939148073</v>
      </c>
    </row>
    <row r="93" spans="1:7" s="4" customFormat="1" ht="15" customHeight="1" x14ac:dyDescent="0.2">
      <c r="A93" s="29">
        <v>2011</v>
      </c>
      <c r="B93" s="57">
        <v>93</v>
      </c>
      <c r="C93" s="37">
        <v>9</v>
      </c>
      <c r="D93" s="37">
        <v>29</v>
      </c>
      <c r="E93" s="38">
        <f t="shared" si="11"/>
        <v>25.905292479108635</v>
      </c>
      <c r="F93" s="38">
        <f t="shared" si="12"/>
        <v>12.67605633802817</v>
      </c>
      <c r="G93" s="38">
        <f t="shared" si="13"/>
        <v>10.069444444444445</v>
      </c>
    </row>
    <row r="94" spans="1:7" s="4" customFormat="1" ht="15" customHeight="1" x14ac:dyDescent="0.2">
      <c r="A94" s="29">
        <v>2012</v>
      </c>
      <c r="B94" s="57">
        <v>35</v>
      </c>
      <c r="C94" s="37">
        <v>4</v>
      </c>
      <c r="D94" s="37">
        <v>31</v>
      </c>
      <c r="E94" s="38">
        <f t="shared" si="11"/>
        <v>10.32448377581121</v>
      </c>
      <c r="F94" s="38">
        <f t="shared" si="12"/>
        <v>5.882352941176471</v>
      </c>
      <c r="G94" s="38">
        <f t="shared" si="13"/>
        <v>11.439114391143912</v>
      </c>
    </row>
    <row r="95" spans="1:7" s="4" customFormat="1" ht="15" customHeight="1" x14ac:dyDescent="0.2">
      <c r="A95" s="29">
        <v>2013</v>
      </c>
      <c r="B95" s="57">
        <v>62</v>
      </c>
      <c r="C95" s="37">
        <v>9</v>
      </c>
      <c r="D95" s="37">
        <v>53</v>
      </c>
      <c r="E95" s="38">
        <f t="shared" si="11"/>
        <v>7.2345390898483082</v>
      </c>
      <c r="F95" s="38">
        <f t="shared" si="12"/>
        <v>3.9647577092511015</v>
      </c>
      <c r="G95" s="38">
        <f t="shared" si="13"/>
        <v>8.412698412698413</v>
      </c>
    </row>
    <row r="96" spans="1:7" s="4" customFormat="1" ht="15" customHeight="1" x14ac:dyDescent="0.2">
      <c r="A96" s="29">
        <v>2014</v>
      </c>
      <c r="B96" s="57">
        <v>46</v>
      </c>
      <c r="C96" s="37">
        <v>10</v>
      </c>
      <c r="D96" s="37">
        <v>36</v>
      </c>
      <c r="E96" s="38">
        <f t="shared" si="11"/>
        <v>5.2332195676905577</v>
      </c>
      <c r="F96" s="38">
        <f t="shared" si="12"/>
        <v>5.1282051282051286</v>
      </c>
      <c r="G96" s="38">
        <f t="shared" si="13"/>
        <v>5.2631578947368425</v>
      </c>
    </row>
    <row r="97" spans="1:7" s="4" customFormat="1" ht="15" customHeight="1" x14ac:dyDescent="0.2">
      <c r="A97" s="29">
        <v>2015</v>
      </c>
      <c r="B97" s="57">
        <f>SUM(C97:D97)</f>
        <v>75</v>
      </c>
      <c r="C97" s="37">
        <v>10</v>
      </c>
      <c r="D97" s="37">
        <v>65</v>
      </c>
      <c r="E97" s="38">
        <f t="shared" si="11"/>
        <v>9.0036014405762312</v>
      </c>
      <c r="F97" s="38">
        <f t="shared" si="12"/>
        <v>5.4347826086956523</v>
      </c>
      <c r="G97" s="38">
        <f t="shared" si="13"/>
        <v>10.015408320493066</v>
      </c>
    </row>
    <row r="98" spans="1:7" s="4" customFormat="1" ht="15" customHeight="1" x14ac:dyDescent="0.2">
      <c r="A98" s="61">
        <v>2016</v>
      </c>
      <c r="B98" s="57">
        <v>54</v>
      </c>
      <c r="C98" s="37">
        <v>10</v>
      </c>
      <c r="D98" s="37">
        <v>44</v>
      </c>
      <c r="E98" s="38">
        <f t="shared" si="11"/>
        <v>6.367924528301887</v>
      </c>
      <c r="F98" s="38">
        <f t="shared" si="12"/>
        <v>4.4843049327354256</v>
      </c>
      <c r="G98" s="38">
        <f t="shared" si="13"/>
        <v>7.04</v>
      </c>
    </row>
    <row r="99" spans="1:7" ht="15" customHeight="1" x14ac:dyDescent="0.2">
      <c r="A99" s="61">
        <v>2017</v>
      </c>
      <c r="B99" s="57">
        <v>54</v>
      </c>
      <c r="C99" s="37">
        <v>8</v>
      </c>
      <c r="D99" s="37">
        <v>46</v>
      </c>
      <c r="E99" s="38">
        <f t="shared" si="11"/>
        <v>4.9495875343721361</v>
      </c>
      <c r="F99" s="38">
        <f t="shared" si="12"/>
        <v>2.5316455696202533</v>
      </c>
      <c r="G99" s="38">
        <f t="shared" si="13"/>
        <v>5.935483870967742</v>
      </c>
    </row>
    <row r="100" spans="1:7" s="4" customFormat="1" ht="33" customHeight="1" x14ac:dyDescent="0.2">
      <c r="A100" s="51"/>
      <c r="B100" s="94" t="s">
        <v>8</v>
      </c>
      <c r="C100" s="94"/>
      <c r="D100" s="94"/>
      <c r="E100" s="94"/>
      <c r="F100" s="94"/>
      <c r="G100" s="94"/>
    </row>
    <row r="101" spans="1:7" s="4" customFormat="1" ht="15" customHeight="1" x14ac:dyDescent="0.2">
      <c r="A101" s="29">
        <v>2000</v>
      </c>
      <c r="B101" s="57">
        <v>19</v>
      </c>
      <c r="C101" s="37">
        <v>9</v>
      </c>
      <c r="D101" s="37">
        <v>10</v>
      </c>
      <c r="E101" s="38">
        <f t="shared" ref="E101:E118" si="14">B101*100/B6</f>
        <v>6.1688311688311686</v>
      </c>
      <c r="F101" s="38">
        <f t="shared" ref="F101:F118" si="15">C101*100/C6</f>
        <v>13.432835820895523</v>
      </c>
      <c r="G101" s="38">
        <f t="shared" ref="G101:G118" si="16">D101*100/D6</f>
        <v>4.1493775933609962</v>
      </c>
    </row>
    <row r="102" spans="1:7" s="4" customFormat="1" ht="15" customHeight="1" x14ac:dyDescent="0.2">
      <c r="A102" s="29">
        <v>2001</v>
      </c>
      <c r="B102" s="57">
        <v>17</v>
      </c>
      <c r="C102" s="37">
        <v>5</v>
      </c>
      <c r="D102" s="37">
        <v>12</v>
      </c>
      <c r="E102" s="38">
        <f t="shared" si="14"/>
        <v>5.5194805194805197</v>
      </c>
      <c r="F102" s="38">
        <f t="shared" si="15"/>
        <v>6.25</v>
      </c>
      <c r="G102" s="38">
        <f t="shared" si="16"/>
        <v>5.2631578947368425</v>
      </c>
    </row>
    <row r="103" spans="1:7" s="4" customFormat="1" ht="15" customHeight="1" x14ac:dyDescent="0.2">
      <c r="A103" s="29">
        <v>2002</v>
      </c>
      <c r="B103" s="57">
        <v>24</v>
      </c>
      <c r="C103" s="41">
        <v>7</v>
      </c>
      <c r="D103" s="41">
        <v>17</v>
      </c>
      <c r="E103" s="38">
        <f t="shared" si="14"/>
        <v>9.022556390977444</v>
      </c>
      <c r="F103" s="38">
        <f t="shared" si="15"/>
        <v>11.666666666666666</v>
      </c>
      <c r="G103" s="38">
        <f t="shared" si="16"/>
        <v>8.2524271844660202</v>
      </c>
    </row>
    <row r="104" spans="1:7" s="4" customFormat="1" ht="15" customHeight="1" x14ac:dyDescent="0.2">
      <c r="A104" s="29">
        <v>2003</v>
      </c>
      <c r="B104" s="57">
        <v>44</v>
      </c>
      <c r="C104" s="41">
        <v>9</v>
      </c>
      <c r="D104" s="41">
        <v>35</v>
      </c>
      <c r="E104" s="38">
        <f t="shared" si="14"/>
        <v>17.813765182186234</v>
      </c>
      <c r="F104" s="38">
        <f t="shared" si="15"/>
        <v>15.789473684210526</v>
      </c>
      <c r="G104" s="38">
        <f t="shared" si="16"/>
        <v>18.421052631578949</v>
      </c>
    </row>
    <row r="105" spans="1:7" s="4" customFormat="1" ht="15" customHeight="1" x14ac:dyDescent="0.2">
      <c r="A105" s="29">
        <v>2004</v>
      </c>
      <c r="B105" s="57">
        <v>42</v>
      </c>
      <c r="C105" s="41">
        <v>10</v>
      </c>
      <c r="D105" s="41">
        <v>32</v>
      </c>
      <c r="E105" s="38">
        <f t="shared" si="14"/>
        <v>17.283950617283949</v>
      </c>
      <c r="F105" s="38">
        <f t="shared" si="15"/>
        <v>19.23076923076923</v>
      </c>
      <c r="G105" s="38">
        <f t="shared" si="16"/>
        <v>16.753926701570681</v>
      </c>
    </row>
    <row r="106" spans="1:7" ht="15" customHeight="1" x14ac:dyDescent="0.2">
      <c r="A106" s="29">
        <v>2005</v>
      </c>
      <c r="B106" s="57">
        <v>55</v>
      </c>
      <c r="C106" s="41">
        <v>17</v>
      </c>
      <c r="D106" s="41">
        <v>38</v>
      </c>
      <c r="E106" s="38">
        <f t="shared" si="14"/>
        <v>19.097222222222221</v>
      </c>
      <c r="F106" s="38">
        <f t="shared" si="15"/>
        <v>19.767441860465116</v>
      </c>
      <c r="G106" s="38">
        <f t="shared" si="16"/>
        <v>18.811881188118811</v>
      </c>
    </row>
    <row r="107" spans="1:7" ht="15" customHeight="1" x14ac:dyDescent="0.2">
      <c r="A107" s="29">
        <v>2006</v>
      </c>
      <c r="B107" s="57">
        <v>54</v>
      </c>
      <c r="C107" s="41">
        <v>15</v>
      </c>
      <c r="D107" s="41">
        <v>39</v>
      </c>
      <c r="E107" s="38">
        <f t="shared" si="14"/>
        <v>20.454545454545453</v>
      </c>
      <c r="F107" s="38">
        <f t="shared" si="15"/>
        <v>23.076923076923077</v>
      </c>
      <c r="G107" s="38">
        <f t="shared" si="16"/>
        <v>19.597989949748744</v>
      </c>
    </row>
    <row r="108" spans="1:7" ht="15" customHeight="1" x14ac:dyDescent="0.2">
      <c r="A108" s="29">
        <v>2007</v>
      </c>
      <c r="B108" s="57">
        <v>54</v>
      </c>
      <c r="C108" s="37">
        <v>14</v>
      </c>
      <c r="D108" s="37">
        <v>40</v>
      </c>
      <c r="E108" s="38">
        <f t="shared" si="14"/>
        <v>13.917525773195877</v>
      </c>
      <c r="F108" s="38">
        <f t="shared" si="15"/>
        <v>20.289855072463769</v>
      </c>
      <c r="G108" s="38">
        <f t="shared" si="16"/>
        <v>12.539184952978056</v>
      </c>
    </row>
    <row r="109" spans="1:7" ht="15" customHeight="1" x14ac:dyDescent="0.2">
      <c r="A109" s="29">
        <v>2008</v>
      </c>
      <c r="B109" s="57">
        <v>70</v>
      </c>
      <c r="C109" s="37">
        <v>19</v>
      </c>
      <c r="D109" s="37">
        <v>51</v>
      </c>
      <c r="E109" s="38">
        <f t="shared" si="14"/>
        <v>20.527859237536656</v>
      </c>
      <c r="F109" s="38">
        <f t="shared" si="15"/>
        <v>30.64516129032258</v>
      </c>
      <c r="G109" s="38">
        <f t="shared" si="16"/>
        <v>18.27956989247312</v>
      </c>
    </row>
    <row r="110" spans="1:7" ht="15" customHeight="1" x14ac:dyDescent="0.2">
      <c r="A110" s="29">
        <v>2009</v>
      </c>
      <c r="B110" s="57">
        <v>79</v>
      </c>
      <c r="C110" s="37">
        <v>24</v>
      </c>
      <c r="D110" s="37">
        <v>55</v>
      </c>
      <c r="E110" s="38">
        <f t="shared" si="14"/>
        <v>14.031971580817052</v>
      </c>
      <c r="F110" s="38">
        <f t="shared" si="15"/>
        <v>18.604651162790699</v>
      </c>
      <c r="G110" s="38">
        <f t="shared" si="16"/>
        <v>12.672811059907835</v>
      </c>
    </row>
    <row r="111" spans="1:7" ht="15" customHeight="1" x14ac:dyDescent="0.2">
      <c r="A111" s="29">
        <v>2010</v>
      </c>
      <c r="B111" s="57">
        <v>69</v>
      </c>
      <c r="C111" s="37">
        <v>22</v>
      </c>
      <c r="D111" s="37">
        <v>47</v>
      </c>
      <c r="E111" s="38">
        <f t="shared" si="14"/>
        <v>10.9697933227345</v>
      </c>
      <c r="F111" s="38">
        <f t="shared" si="15"/>
        <v>16.176470588235293</v>
      </c>
      <c r="G111" s="38">
        <f t="shared" si="16"/>
        <v>9.5334685598377273</v>
      </c>
    </row>
    <row r="112" spans="1:7" ht="15" customHeight="1" x14ac:dyDescent="0.2">
      <c r="A112" s="29">
        <v>2011</v>
      </c>
      <c r="B112" s="57">
        <v>42</v>
      </c>
      <c r="C112" s="37">
        <v>13</v>
      </c>
      <c r="D112" s="37">
        <v>29</v>
      </c>
      <c r="E112" s="38">
        <f t="shared" si="14"/>
        <v>11.699164345403899</v>
      </c>
      <c r="F112" s="38">
        <f t="shared" si="15"/>
        <v>18.309859154929576</v>
      </c>
      <c r="G112" s="38">
        <f t="shared" si="16"/>
        <v>10.069444444444445</v>
      </c>
    </row>
    <row r="113" spans="1:7" ht="15" customHeight="1" x14ac:dyDescent="0.2">
      <c r="A113" s="29">
        <v>2012</v>
      </c>
      <c r="B113" s="57">
        <v>30</v>
      </c>
      <c r="C113" s="37">
        <v>4</v>
      </c>
      <c r="D113" s="37">
        <v>26</v>
      </c>
      <c r="E113" s="38">
        <f t="shared" si="14"/>
        <v>8.8495575221238933</v>
      </c>
      <c r="F113" s="38">
        <f t="shared" si="15"/>
        <v>5.882352941176471</v>
      </c>
      <c r="G113" s="38">
        <f t="shared" si="16"/>
        <v>9.5940959409594093</v>
      </c>
    </row>
    <row r="114" spans="1:7" ht="15" customHeight="1" x14ac:dyDescent="0.2">
      <c r="A114" s="29">
        <v>2013</v>
      </c>
      <c r="B114" s="57">
        <v>62</v>
      </c>
      <c r="C114" s="37">
        <v>19</v>
      </c>
      <c r="D114" s="37">
        <v>43</v>
      </c>
      <c r="E114" s="38">
        <f t="shared" si="14"/>
        <v>7.2345390898483082</v>
      </c>
      <c r="F114" s="38">
        <f t="shared" si="15"/>
        <v>8.3700440528634363</v>
      </c>
      <c r="G114" s="38">
        <f t="shared" si="16"/>
        <v>6.8253968253968251</v>
      </c>
    </row>
    <row r="115" spans="1:7" ht="15" customHeight="1" x14ac:dyDescent="0.2">
      <c r="A115" s="29">
        <v>2014</v>
      </c>
      <c r="B115" s="57">
        <v>52</v>
      </c>
      <c r="C115" s="37">
        <v>14</v>
      </c>
      <c r="D115" s="37">
        <v>38</v>
      </c>
      <c r="E115" s="38">
        <f t="shared" si="14"/>
        <v>5.9158134243458473</v>
      </c>
      <c r="F115" s="38">
        <f t="shared" si="15"/>
        <v>7.1794871794871797</v>
      </c>
      <c r="G115" s="38">
        <f t="shared" si="16"/>
        <v>5.5555555555555554</v>
      </c>
    </row>
    <row r="116" spans="1:7" s="4" customFormat="1" ht="15" customHeight="1" x14ac:dyDescent="0.2">
      <c r="A116" s="29">
        <v>2015</v>
      </c>
      <c r="B116" s="57">
        <f>SUM(C116:D116)</f>
        <v>78</v>
      </c>
      <c r="C116" s="37">
        <v>17</v>
      </c>
      <c r="D116" s="37">
        <v>61</v>
      </c>
      <c r="E116" s="38">
        <f t="shared" si="14"/>
        <v>9.3637454981992789</v>
      </c>
      <c r="F116" s="38">
        <f t="shared" si="15"/>
        <v>9.2391304347826093</v>
      </c>
      <c r="G116" s="38">
        <f t="shared" si="16"/>
        <v>9.3990755007704152</v>
      </c>
    </row>
    <row r="117" spans="1:7" s="4" customFormat="1" ht="15" customHeight="1" x14ac:dyDescent="0.2">
      <c r="A117" s="61">
        <v>2016</v>
      </c>
      <c r="B117" s="57">
        <v>100</v>
      </c>
      <c r="C117" s="37">
        <v>26</v>
      </c>
      <c r="D117" s="37">
        <v>74</v>
      </c>
      <c r="E117" s="38">
        <f t="shared" si="14"/>
        <v>11.79245283018868</v>
      </c>
      <c r="F117" s="38">
        <f t="shared" si="15"/>
        <v>11.659192825112108</v>
      </c>
      <c r="G117" s="38">
        <f t="shared" si="16"/>
        <v>11.84</v>
      </c>
    </row>
    <row r="118" spans="1:7" ht="15" customHeight="1" x14ac:dyDescent="0.2">
      <c r="A118" s="61">
        <v>2017</v>
      </c>
      <c r="B118" s="57">
        <v>134</v>
      </c>
      <c r="C118" s="37">
        <v>43</v>
      </c>
      <c r="D118" s="37">
        <v>91</v>
      </c>
      <c r="E118" s="38">
        <f t="shared" si="14"/>
        <v>12.28230980751604</v>
      </c>
      <c r="F118" s="38">
        <f t="shared" si="15"/>
        <v>13.60759493670886</v>
      </c>
      <c r="G118" s="38">
        <f t="shared" si="16"/>
        <v>11.741935483870968</v>
      </c>
    </row>
  </sheetData>
  <mergeCells count="12">
    <mergeCell ref="B43:G43"/>
    <mergeCell ref="A1:G1"/>
    <mergeCell ref="B100:G100"/>
    <mergeCell ref="A3:A4"/>
    <mergeCell ref="E3:G3"/>
    <mergeCell ref="B81:G81"/>
    <mergeCell ref="B3:B4"/>
    <mergeCell ref="C3:C4"/>
    <mergeCell ref="D3:D4"/>
    <mergeCell ref="B62:G62"/>
    <mergeCell ref="B5:G5"/>
    <mergeCell ref="B24:G2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B III 2 - j/17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D122"/>
  <sheetViews>
    <sheetView showGridLines="0" zoomScaleNormal="100" workbookViewId="0">
      <selection activeCell="B46" sqref="B46"/>
    </sheetView>
  </sheetViews>
  <sheetFormatPr baseColWidth="10" defaultRowHeight="12.75" x14ac:dyDescent="0.2"/>
  <cols>
    <col min="1" max="1" width="22.28515625" style="13" customWidth="1"/>
    <col min="2" max="4" width="21.42578125" customWidth="1"/>
  </cols>
  <sheetData>
    <row r="1" spans="1:4" ht="30.2" customHeight="1" x14ac:dyDescent="0.2">
      <c r="A1" s="99" t="s">
        <v>92</v>
      </c>
      <c r="B1" s="100"/>
      <c r="C1" s="100"/>
      <c r="D1" s="100"/>
    </row>
    <row r="2" spans="1:4" ht="12.75" customHeight="1" x14ac:dyDescent="0.2">
      <c r="A2" s="28"/>
      <c r="B2" s="28"/>
      <c r="C2" s="28"/>
      <c r="D2" s="28"/>
    </row>
    <row r="3" spans="1:4" s="1" customFormat="1" ht="28.5" customHeight="1" x14ac:dyDescent="0.2">
      <c r="A3" s="21" t="s">
        <v>48</v>
      </c>
      <c r="B3" s="16" t="s">
        <v>4</v>
      </c>
      <c r="C3" s="16" t="s">
        <v>9</v>
      </c>
      <c r="D3" s="17" t="s">
        <v>10</v>
      </c>
    </row>
    <row r="4" spans="1:4" s="4" customFormat="1" ht="45" customHeight="1" x14ac:dyDescent="0.2">
      <c r="A4" s="23"/>
      <c r="B4" s="103" t="s">
        <v>60</v>
      </c>
      <c r="C4" s="102"/>
      <c r="D4" s="104"/>
    </row>
    <row r="5" spans="1:4" s="8" customFormat="1" ht="15" customHeight="1" x14ac:dyDescent="0.2">
      <c r="A5" s="30" t="s">
        <v>12</v>
      </c>
      <c r="B5" s="83">
        <f>SUM(B9,B13,B17,B21,B25)</f>
        <v>391</v>
      </c>
      <c r="C5" s="83">
        <f>SUM(C9,C13,C17,C21,C25)</f>
        <v>127</v>
      </c>
      <c r="D5" s="83">
        <f>SUM(D9,D13,D17,D21,D25)</f>
        <v>264</v>
      </c>
    </row>
    <row r="6" spans="1:4" s="8" customFormat="1" ht="15" customHeight="1" x14ac:dyDescent="0.2">
      <c r="A6" s="30" t="s">
        <v>13</v>
      </c>
      <c r="B6" s="83">
        <f t="shared" ref="B6:D7" si="0">SUM(B10,B14,B18,B22,B26)</f>
        <v>536</v>
      </c>
      <c r="C6" s="83">
        <f t="shared" si="0"/>
        <v>124</v>
      </c>
      <c r="D6" s="83">
        <f t="shared" si="0"/>
        <v>412</v>
      </c>
    </row>
    <row r="7" spans="1:4" s="8" customFormat="1" ht="15" customHeight="1" x14ac:dyDescent="0.2">
      <c r="A7" s="30" t="s">
        <v>4</v>
      </c>
      <c r="B7" s="83">
        <f t="shared" si="0"/>
        <v>927</v>
      </c>
      <c r="C7" s="83">
        <f t="shared" si="0"/>
        <v>251</v>
      </c>
      <c r="D7" s="83">
        <f t="shared" si="0"/>
        <v>676</v>
      </c>
    </row>
    <row r="8" spans="1:4" s="4" customFormat="1" ht="45" customHeight="1" x14ac:dyDescent="0.2">
      <c r="A8" s="23"/>
      <c r="B8" s="101" t="s">
        <v>61</v>
      </c>
      <c r="C8" s="102"/>
      <c r="D8" s="102"/>
    </row>
    <row r="9" spans="1:4" s="4" customFormat="1" ht="15" customHeight="1" x14ac:dyDescent="0.2">
      <c r="A9" s="29" t="s">
        <v>12</v>
      </c>
      <c r="B9" s="37">
        <v>56</v>
      </c>
      <c r="C9" s="41">
        <v>8</v>
      </c>
      <c r="D9" s="41">
        <v>48</v>
      </c>
    </row>
    <row r="10" spans="1:4" s="4" customFormat="1" ht="15" customHeight="1" x14ac:dyDescent="0.2">
      <c r="A10" s="29" t="s">
        <v>13</v>
      </c>
      <c r="B10" s="37">
        <v>203</v>
      </c>
      <c r="C10" s="41">
        <v>13</v>
      </c>
      <c r="D10" s="41">
        <v>190</v>
      </c>
    </row>
    <row r="11" spans="1:4" s="8" customFormat="1" ht="15" customHeight="1" x14ac:dyDescent="0.2">
      <c r="A11" s="30" t="s">
        <v>15</v>
      </c>
      <c r="B11" s="83">
        <f>SUM(B9:B10)</f>
        <v>259</v>
      </c>
      <c r="C11" s="83">
        <f t="shared" ref="C11:D11" si="1">SUM(C9:C10)</f>
        <v>21</v>
      </c>
      <c r="D11" s="83">
        <f t="shared" si="1"/>
        <v>238</v>
      </c>
    </row>
    <row r="12" spans="1:4" s="4" customFormat="1" ht="45" customHeight="1" x14ac:dyDescent="0.2">
      <c r="A12" s="23"/>
      <c r="B12" s="101" t="s">
        <v>62</v>
      </c>
      <c r="C12" s="102"/>
      <c r="D12" s="102"/>
    </row>
    <row r="13" spans="1:4" s="4" customFormat="1" ht="15" customHeight="1" x14ac:dyDescent="0.2">
      <c r="A13" s="29" t="s">
        <v>12</v>
      </c>
      <c r="B13" s="37">
        <v>82</v>
      </c>
      <c r="C13" s="41">
        <v>22</v>
      </c>
      <c r="D13" s="41">
        <v>60</v>
      </c>
    </row>
    <row r="14" spans="1:4" s="4" customFormat="1" ht="15" customHeight="1" x14ac:dyDescent="0.2">
      <c r="A14" s="29" t="s">
        <v>13</v>
      </c>
      <c r="B14" s="37">
        <v>34</v>
      </c>
      <c r="C14" s="41">
        <v>11</v>
      </c>
      <c r="D14" s="41">
        <v>23</v>
      </c>
    </row>
    <row r="15" spans="1:4" s="8" customFormat="1" ht="15" customHeight="1" x14ac:dyDescent="0.2">
      <c r="A15" s="30" t="s">
        <v>15</v>
      </c>
      <c r="B15" s="83">
        <f>SUM(B13:B14)</f>
        <v>116</v>
      </c>
      <c r="C15" s="83">
        <f t="shared" ref="C15" si="2">SUM(C13:C14)</f>
        <v>33</v>
      </c>
      <c r="D15" s="83">
        <f t="shared" ref="D15" si="3">SUM(D13:D14)</f>
        <v>83</v>
      </c>
    </row>
    <row r="16" spans="1:4" s="4" customFormat="1" ht="45" customHeight="1" x14ac:dyDescent="0.2">
      <c r="A16" s="23"/>
      <c r="B16" s="101" t="s">
        <v>63</v>
      </c>
      <c r="C16" s="102"/>
      <c r="D16" s="102"/>
    </row>
    <row r="17" spans="1:4" s="4" customFormat="1" ht="15" customHeight="1" x14ac:dyDescent="0.2">
      <c r="A17" s="29" t="s">
        <v>12</v>
      </c>
      <c r="B17" s="37">
        <v>221</v>
      </c>
      <c r="C17" s="41">
        <v>88</v>
      </c>
      <c r="D17" s="41">
        <v>133</v>
      </c>
    </row>
    <row r="18" spans="1:4" s="4" customFormat="1" ht="15" customHeight="1" x14ac:dyDescent="0.2">
      <c r="A18" s="29" t="s">
        <v>13</v>
      </c>
      <c r="B18" s="37">
        <v>236</v>
      </c>
      <c r="C18" s="41">
        <v>93</v>
      </c>
      <c r="D18" s="41">
        <v>143</v>
      </c>
    </row>
    <row r="19" spans="1:4" s="8" customFormat="1" ht="15" customHeight="1" x14ac:dyDescent="0.2">
      <c r="A19" s="30" t="s">
        <v>15</v>
      </c>
      <c r="B19" s="83">
        <f>SUM(B17:B18)</f>
        <v>457</v>
      </c>
      <c r="C19" s="83">
        <f t="shared" ref="C19" si="4">SUM(C17:C18)</f>
        <v>181</v>
      </c>
      <c r="D19" s="83">
        <f t="shared" ref="D19" si="5">SUM(D17:D18)</f>
        <v>276</v>
      </c>
    </row>
    <row r="20" spans="1:4" s="4" customFormat="1" ht="45" customHeight="1" x14ac:dyDescent="0.2">
      <c r="A20" s="23"/>
      <c r="B20" s="101" t="s">
        <v>64</v>
      </c>
      <c r="C20" s="102"/>
      <c r="D20" s="102"/>
    </row>
    <row r="21" spans="1:4" s="4" customFormat="1" ht="15" customHeight="1" x14ac:dyDescent="0.2">
      <c r="A21" s="23" t="s">
        <v>12</v>
      </c>
      <c r="B21" s="68">
        <v>7</v>
      </c>
      <c r="C21" s="41">
        <v>3</v>
      </c>
      <c r="D21" s="41">
        <v>4</v>
      </c>
    </row>
    <row r="22" spans="1:4" s="4" customFormat="1" ht="15" customHeight="1" x14ac:dyDescent="0.2">
      <c r="A22" s="64" t="s">
        <v>13</v>
      </c>
      <c r="B22" s="68">
        <v>20</v>
      </c>
      <c r="C22" s="41">
        <v>2</v>
      </c>
      <c r="D22" s="41">
        <v>18</v>
      </c>
    </row>
    <row r="23" spans="1:4" s="8" customFormat="1" ht="15" customHeight="1" x14ac:dyDescent="0.2">
      <c r="A23" s="30" t="s">
        <v>15</v>
      </c>
      <c r="B23" s="83">
        <f>SUM(B21:B22)</f>
        <v>27</v>
      </c>
      <c r="C23" s="83">
        <f t="shared" ref="C23" si="6">SUM(C21:C22)</f>
        <v>5</v>
      </c>
      <c r="D23" s="83">
        <f t="shared" ref="D23" si="7">SUM(D21:D22)</f>
        <v>22</v>
      </c>
    </row>
    <row r="24" spans="1:4" s="4" customFormat="1" ht="45" customHeight="1" x14ac:dyDescent="0.2">
      <c r="A24" s="23"/>
      <c r="B24" s="101" t="s">
        <v>65</v>
      </c>
      <c r="C24" s="102"/>
      <c r="D24" s="102"/>
    </row>
    <row r="25" spans="1:4" s="4" customFormat="1" ht="15" customHeight="1" x14ac:dyDescent="0.2">
      <c r="A25" s="29" t="s">
        <v>12</v>
      </c>
      <c r="B25" s="37">
        <v>25</v>
      </c>
      <c r="C25" s="41">
        <v>6</v>
      </c>
      <c r="D25" s="41">
        <v>19</v>
      </c>
    </row>
    <row r="26" spans="1:4" s="4" customFormat="1" ht="15" customHeight="1" x14ac:dyDescent="0.2">
      <c r="A26" s="29" t="s">
        <v>13</v>
      </c>
      <c r="B26" s="37">
        <v>43</v>
      </c>
      <c r="C26" s="41">
        <v>5</v>
      </c>
      <c r="D26" s="41">
        <v>38</v>
      </c>
    </row>
    <row r="27" spans="1:4" s="8" customFormat="1" ht="15" customHeight="1" x14ac:dyDescent="0.2">
      <c r="A27" s="30" t="s">
        <v>15</v>
      </c>
      <c r="B27" s="83">
        <f>SUM(B25:B26)</f>
        <v>68</v>
      </c>
      <c r="C27" s="83">
        <f t="shared" ref="C27" si="8">SUM(C25:C26)</f>
        <v>11</v>
      </c>
      <c r="D27" s="83">
        <f t="shared" ref="D27" si="9">SUM(D25:D26)</f>
        <v>57</v>
      </c>
    </row>
    <row r="28" spans="1:4" s="4" customFormat="1" ht="12.75" customHeight="1" x14ac:dyDescent="0.2">
      <c r="A28" s="23"/>
    </row>
    <row r="29" spans="1:4" s="4" customFormat="1" ht="12.75" customHeight="1" x14ac:dyDescent="0.2">
      <c r="A29" s="23"/>
    </row>
    <row r="30" spans="1:4" s="4" customFormat="1" ht="14.25" customHeight="1" x14ac:dyDescent="0.2">
      <c r="A30" s="23"/>
    </row>
    <row r="31" spans="1:4" s="4" customFormat="1" ht="14.25" customHeight="1" x14ac:dyDescent="0.2">
      <c r="A31" s="15"/>
    </row>
    <row r="32" spans="1:4" s="4" customFormat="1" ht="14.25" customHeight="1" x14ac:dyDescent="0.2">
      <c r="A32" s="15"/>
    </row>
    <row r="33" spans="1:1" s="4" customFormat="1" ht="14.25" customHeight="1" x14ac:dyDescent="0.2">
      <c r="A33" s="15"/>
    </row>
    <row r="34" spans="1:1" s="4" customFormat="1" ht="14.25" customHeight="1" x14ac:dyDescent="0.2">
      <c r="A34" s="15"/>
    </row>
    <row r="35" spans="1:1" s="4" customFormat="1" ht="14.25" customHeight="1" x14ac:dyDescent="0.2">
      <c r="A35" s="15"/>
    </row>
    <row r="36" spans="1:1" s="4" customFormat="1" ht="14.25" customHeight="1" x14ac:dyDescent="0.2">
      <c r="A36" s="15"/>
    </row>
    <row r="49" customFormat="1" x14ac:dyDescent="0.2"/>
    <row r="50" customFormat="1" x14ac:dyDescent="0.2"/>
    <row r="51" customFormat="1" x14ac:dyDescent="0.2"/>
    <row r="52" customFormat="1" x14ac:dyDescent="0.2"/>
    <row r="53" customFormat="1" x14ac:dyDescent="0.2"/>
    <row r="54" customFormat="1" x14ac:dyDescent="0.2"/>
    <row r="55" customFormat="1" x14ac:dyDescent="0.2"/>
    <row r="56" customFormat="1" x14ac:dyDescent="0.2"/>
    <row r="57" customFormat="1" x14ac:dyDescent="0.2"/>
    <row r="58" customFormat="1" x14ac:dyDescent="0.2"/>
    <row r="59" customFormat="1" x14ac:dyDescent="0.2"/>
    <row r="60" customFormat="1" x14ac:dyDescent="0.2"/>
    <row r="61" customFormat="1" x14ac:dyDescent="0.2"/>
    <row r="62" customFormat="1" x14ac:dyDescent="0.2"/>
    <row r="63" customFormat="1" x14ac:dyDescent="0.2"/>
    <row r="64" customFormat="1" x14ac:dyDescent="0.2"/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</sheetData>
  <mergeCells count="7">
    <mergeCell ref="A1:D1"/>
    <mergeCell ref="B20:D20"/>
    <mergeCell ref="B24:D24"/>
    <mergeCell ref="B4:D4"/>
    <mergeCell ref="B8:D8"/>
    <mergeCell ref="B12:D12"/>
    <mergeCell ref="B16:D16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B III 2 - j/17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G120"/>
  <sheetViews>
    <sheetView showGridLines="0" zoomScaleNormal="100" workbookViewId="0">
      <selection activeCell="B46" sqref="B46"/>
    </sheetView>
  </sheetViews>
  <sheetFormatPr baseColWidth="10" defaultRowHeight="12.75" x14ac:dyDescent="0.2"/>
  <cols>
    <col min="1" max="1" width="26.5703125" customWidth="1"/>
    <col min="2" max="4" width="20.140625" customWidth="1"/>
    <col min="5" max="7" width="8.7109375" customWidth="1"/>
  </cols>
  <sheetData>
    <row r="1" spans="1:7" s="14" customFormat="1" ht="16.5" customHeight="1" x14ac:dyDescent="0.2">
      <c r="A1" s="100" t="s">
        <v>94</v>
      </c>
      <c r="B1" s="100"/>
      <c r="C1" s="100"/>
      <c r="D1" s="100"/>
    </row>
    <row r="2" spans="1:7" s="14" customFormat="1" x14ac:dyDescent="0.2">
      <c r="A2" s="31" t="s">
        <v>46</v>
      </c>
      <c r="B2" s="11"/>
      <c r="C2" s="11"/>
      <c r="D2" s="11"/>
    </row>
    <row r="3" spans="1:7" s="1" customFormat="1" ht="28.5" customHeight="1" x14ac:dyDescent="0.2">
      <c r="A3" s="21" t="s">
        <v>44</v>
      </c>
      <c r="B3" s="16" t="s">
        <v>4</v>
      </c>
      <c r="C3" s="16" t="s">
        <v>9</v>
      </c>
      <c r="D3" s="17" t="s">
        <v>10</v>
      </c>
    </row>
    <row r="4" spans="1:7" s="53" customFormat="1" ht="36" customHeight="1" x14ac:dyDescent="0.2">
      <c r="A4" s="52"/>
      <c r="B4" s="106" t="s">
        <v>4</v>
      </c>
      <c r="C4" s="107"/>
      <c r="D4" s="107"/>
    </row>
    <row r="5" spans="1:7" s="8" customFormat="1" ht="12.95" customHeight="1" x14ac:dyDescent="0.2">
      <c r="A5" s="36" t="s">
        <v>22</v>
      </c>
      <c r="B5" s="83">
        <f t="shared" ref="B5:D21" si="0">SUM(B24,B43,B62,B81,B100)</f>
        <v>124</v>
      </c>
      <c r="C5" s="83">
        <f t="shared" si="0"/>
        <v>12</v>
      </c>
      <c r="D5" s="83">
        <f t="shared" si="0"/>
        <v>112</v>
      </c>
      <c r="E5" s="71"/>
      <c r="F5" s="71"/>
      <c r="G5" s="71"/>
    </row>
    <row r="6" spans="1:7" s="8" customFormat="1" ht="12.95" customHeight="1" x14ac:dyDescent="0.2">
      <c r="A6" s="30">
        <v>25</v>
      </c>
      <c r="B6" s="83">
        <f t="shared" si="0"/>
        <v>119</v>
      </c>
      <c r="C6" s="83">
        <f t="shared" si="0"/>
        <v>22</v>
      </c>
      <c r="D6" s="83">
        <f t="shared" si="0"/>
        <v>97</v>
      </c>
      <c r="E6" s="71"/>
      <c r="F6" s="71"/>
      <c r="G6" s="71"/>
    </row>
    <row r="7" spans="1:7" s="8" customFormat="1" ht="12.95" customHeight="1" x14ac:dyDescent="0.2">
      <c r="A7" s="30">
        <v>26</v>
      </c>
      <c r="B7" s="83">
        <f t="shared" si="0"/>
        <v>136</v>
      </c>
      <c r="C7" s="83">
        <f t="shared" si="0"/>
        <v>38</v>
      </c>
      <c r="D7" s="83">
        <f t="shared" si="0"/>
        <v>98</v>
      </c>
      <c r="E7" s="71"/>
      <c r="F7" s="71"/>
      <c r="G7" s="71"/>
    </row>
    <row r="8" spans="1:7" s="8" customFormat="1" ht="12.95" customHeight="1" x14ac:dyDescent="0.2">
      <c r="A8" s="30">
        <v>27</v>
      </c>
      <c r="B8" s="83">
        <f t="shared" si="0"/>
        <v>146</v>
      </c>
      <c r="C8" s="83">
        <f t="shared" si="0"/>
        <v>51</v>
      </c>
      <c r="D8" s="83">
        <f t="shared" si="0"/>
        <v>95</v>
      </c>
      <c r="E8" s="71"/>
      <c r="F8" s="71"/>
      <c r="G8" s="71"/>
    </row>
    <row r="9" spans="1:7" s="8" customFormat="1" ht="12.95" customHeight="1" x14ac:dyDescent="0.2">
      <c r="A9" s="30">
        <v>28</v>
      </c>
      <c r="B9" s="83">
        <f t="shared" si="0"/>
        <v>101</v>
      </c>
      <c r="C9" s="83">
        <f t="shared" si="0"/>
        <v>34</v>
      </c>
      <c r="D9" s="83">
        <f t="shared" si="0"/>
        <v>67</v>
      </c>
      <c r="E9" s="71"/>
      <c r="F9" s="71"/>
      <c r="G9" s="71"/>
    </row>
    <row r="10" spans="1:7" s="8" customFormat="1" ht="12.95" customHeight="1" x14ac:dyDescent="0.2">
      <c r="A10" s="30">
        <v>29</v>
      </c>
      <c r="B10" s="83">
        <f t="shared" si="0"/>
        <v>58</v>
      </c>
      <c r="C10" s="83">
        <f t="shared" si="0"/>
        <v>16</v>
      </c>
      <c r="D10" s="83">
        <f t="shared" si="0"/>
        <v>42</v>
      </c>
      <c r="E10" s="71"/>
      <c r="F10" s="71"/>
      <c r="G10" s="71"/>
    </row>
    <row r="11" spans="1:7" s="8" customFormat="1" ht="12.95" customHeight="1" x14ac:dyDescent="0.2">
      <c r="A11" s="30">
        <v>30</v>
      </c>
      <c r="B11" s="83">
        <f t="shared" si="0"/>
        <v>44</v>
      </c>
      <c r="C11" s="83">
        <f t="shared" si="0"/>
        <v>15</v>
      </c>
      <c r="D11" s="83">
        <f t="shared" si="0"/>
        <v>29</v>
      </c>
      <c r="E11" s="71"/>
      <c r="F11" s="71"/>
      <c r="G11" s="71"/>
    </row>
    <row r="12" spans="1:7" s="8" customFormat="1" ht="12.95" customHeight="1" x14ac:dyDescent="0.2">
      <c r="A12" s="30">
        <v>31</v>
      </c>
      <c r="B12" s="83">
        <f t="shared" si="0"/>
        <v>43</v>
      </c>
      <c r="C12" s="83">
        <f t="shared" si="0"/>
        <v>17</v>
      </c>
      <c r="D12" s="83">
        <f t="shared" si="0"/>
        <v>26</v>
      </c>
      <c r="E12" s="71"/>
      <c r="F12" s="71"/>
      <c r="G12" s="71"/>
    </row>
    <row r="13" spans="1:7" s="8" customFormat="1" ht="12.95" customHeight="1" x14ac:dyDescent="0.2">
      <c r="A13" s="30">
        <v>32</v>
      </c>
      <c r="B13" s="83">
        <f t="shared" si="0"/>
        <v>31</v>
      </c>
      <c r="C13" s="83">
        <f t="shared" si="0"/>
        <v>5</v>
      </c>
      <c r="D13" s="83">
        <f t="shared" si="0"/>
        <v>26</v>
      </c>
      <c r="E13" s="71"/>
      <c r="F13" s="71"/>
      <c r="G13" s="71"/>
    </row>
    <row r="14" spans="1:7" s="8" customFormat="1" ht="12.95" customHeight="1" x14ac:dyDescent="0.2">
      <c r="A14" s="30">
        <v>33</v>
      </c>
      <c r="B14" s="83">
        <f t="shared" si="0"/>
        <v>19</v>
      </c>
      <c r="C14" s="83">
        <f t="shared" si="0"/>
        <v>11</v>
      </c>
      <c r="D14" s="83">
        <f t="shared" si="0"/>
        <v>8</v>
      </c>
      <c r="E14" s="71"/>
      <c r="F14" s="71"/>
      <c r="G14" s="71"/>
    </row>
    <row r="15" spans="1:7" s="8" customFormat="1" ht="12.75" customHeight="1" x14ac:dyDescent="0.2">
      <c r="A15" s="30">
        <v>34</v>
      </c>
      <c r="B15" s="83">
        <f t="shared" si="0"/>
        <v>22</v>
      </c>
      <c r="C15" s="83">
        <f t="shared" si="0"/>
        <v>5</v>
      </c>
      <c r="D15" s="83">
        <f t="shared" si="0"/>
        <v>17</v>
      </c>
      <c r="E15" s="71"/>
      <c r="F15" s="71"/>
      <c r="G15" s="71"/>
    </row>
    <row r="16" spans="1:7" s="8" customFormat="1" ht="12.75" customHeight="1" x14ac:dyDescent="0.2">
      <c r="A16" s="30">
        <v>35</v>
      </c>
      <c r="B16" s="83">
        <f t="shared" si="0"/>
        <v>23</v>
      </c>
      <c r="C16" s="83">
        <f t="shared" si="0"/>
        <v>7</v>
      </c>
      <c r="D16" s="83">
        <f t="shared" si="0"/>
        <v>16</v>
      </c>
      <c r="E16" s="71"/>
      <c r="F16" s="71"/>
      <c r="G16" s="71"/>
    </row>
    <row r="17" spans="1:7" s="8" customFormat="1" ht="12.75" customHeight="1" x14ac:dyDescent="0.2">
      <c r="A17" s="30">
        <v>36</v>
      </c>
      <c r="B17" s="83">
        <f t="shared" si="0"/>
        <v>8</v>
      </c>
      <c r="C17" s="83">
        <f t="shared" si="0"/>
        <v>3</v>
      </c>
      <c r="D17" s="83">
        <f t="shared" si="0"/>
        <v>5</v>
      </c>
      <c r="E17" s="71"/>
      <c r="F17" s="71"/>
      <c r="G17" s="71"/>
    </row>
    <row r="18" spans="1:7" s="8" customFormat="1" ht="12.75" customHeight="1" x14ac:dyDescent="0.2">
      <c r="A18" s="30">
        <v>37</v>
      </c>
      <c r="B18" s="83">
        <f t="shared" si="0"/>
        <v>7</v>
      </c>
      <c r="C18" s="83">
        <f t="shared" si="0"/>
        <v>2</v>
      </c>
      <c r="D18" s="83">
        <f t="shared" si="0"/>
        <v>5</v>
      </c>
      <c r="E18" s="71"/>
      <c r="F18" s="71"/>
      <c r="G18" s="71"/>
    </row>
    <row r="19" spans="1:7" s="8" customFormat="1" ht="12.75" customHeight="1" x14ac:dyDescent="0.2">
      <c r="A19" s="30">
        <v>38</v>
      </c>
      <c r="B19" s="83">
        <f t="shared" si="0"/>
        <v>7</v>
      </c>
      <c r="C19" s="83">
        <f t="shared" si="0"/>
        <v>1</v>
      </c>
      <c r="D19" s="83">
        <f t="shared" si="0"/>
        <v>6</v>
      </c>
      <c r="E19" s="71"/>
      <c r="F19" s="71"/>
      <c r="G19" s="71"/>
    </row>
    <row r="20" spans="1:7" s="8" customFormat="1" ht="12.75" customHeight="1" x14ac:dyDescent="0.2">
      <c r="A20" s="30">
        <v>39</v>
      </c>
      <c r="B20" s="83">
        <f t="shared" si="0"/>
        <v>7</v>
      </c>
      <c r="C20" s="83">
        <f t="shared" si="0"/>
        <v>2</v>
      </c>
      <c r="D20" s="83">
        <f t="shared" si="0"/>
        <v>5</v>
      </c>
      <c r="E20" s="71"/>
      <c r="F20" s="71"/>
      <c r="G20" s="71"/>
    </row>
    <row r="21" spans="1:7" s="8" customFormat="1" ht="12.95" customHeight="1" x14ac:dyDescent="0.2">
      <c r="A21" s="30" t="s">
        <v>93</v>
      </c>
      <c r="B21" s="83">
        <f t="shared" si="0"/>
        <v>32</v>
      </c>
      <c r="C21" s="83">
        <f t="shared" si="0"/>
        <v>10</v>
      </c>
      <c r="D21" s="83">
        <f t="shared" si="0"/>
        <v>22</v>
      </c>
      <c r="E21" s="71"/>
      <c r="F21" s="71"/>
      <c r="G21" s="71"/>
    </row>
    <row r="22" spans="1:7" s="8" customFormat="1" ht="18" customHeight="1" x14ac:dyDescent="0.2">
      <c r="A22" s="30" t="s">
        <v>4</v>
      </c>
      <c r="B22" s="83">
        <f>SUM(B5:B21)</f>
        <v>927</v>
      </c>
      <c r="C22" s="83">
        <f t="shared" ref="C22" si="1">SUM(C5:C21)</f>
        <v>251</v>
      </c>
      <c r="D22" s="83">
        <f t="shared" ref="D22" si="2">SUM(D5:D21)</f>
        <v>676</v>
      </c>
      <c r="E22" s="71"/>
      <c r="F22" s="71"/>
      <c r="G22" s="71"/>
    </row>
    <row r="23" spans="1:7" s="4" customFormat="1" ht="36" customHeight="1" x14ac:dyDescent="0.2">
      <c r="A23" s="22"/>
      <c r="B23" s="98" t="s">
        <v>5</v>
      </c>
      <c r="C23" s="98"/>
      <c r="D23" s="98"/>
    </row>
    <row r="24" spans="1:7" s="4" customFormat="1" ht="12.95" customHeight="1" x14ac:dyDescent="0.2">
      <c r="A24" s="12" t="s">
        <v>22</v>
      </c>
      <c r="B24" s="37">
        <v>80</v>
      </c>
      <c r="C24" s="37">
        <v>4</v>
      </c>
      <c r="D24" s="37">
        <v>76</v>
      </c>
      <c r="E24" s="62"/>
      <c r="F24" s="62"/>
      <c r="G24" s="62"/>
    </row>
    <row r="25" spans="1:7" s="4" customFormat="1" ht="12.95" customHeight="1" x14ac:dyDescent="0.2">
      <c r="A25" s="29">
        <v>25</v>
      </c>
      <c r="B25" s="37">
        <v>49</v>
      </c>
      <c r="C25" s="37">
        <v>3</v>
      </c>
      <c r="D25" s="37">
        <v>46</v>
      </c>
      <c r="E25" s="62"/>
      <c r="F25" s="62"/>
      <c r="G25" s="62"/>
    </row>
    <row r="26" spans="1:7" s="4" customFormat="1" ht="12.95" customHeight="1" x14ac:dyDescent="0.2">
      <c r="A26" s="29">
        <v>26</v>
      </c>
      <c r="B26" s="37">
        <v>32</v>
      </c>
      <c r="C26" s="37">
        <v>3</v>
      </c>
      <c r="D26" s="37">
        <v>29</v>
      </c>
      <c r="E26" s="62"/>
      <c r="F26" s="62"/>
      <c r="G26" s="62"/>
    </row>
    <row r="27" spans="1:7" s="4" customFormat="1" ht="12.95" customHeight="1" x14ac:dyDescent="0.2">
      <c r="A27" s="29">
        <v>27</v>
      </c>
      <c r="B27" s="37">
        <v>28</v>
      </c>
      <c r="C27" s="37">
        <v>1</v>
      </c>
      <c r="D27" s="37">
        <v>27</v>
      </c>
      <c r="E27" s="62"/>
      <c r="F27" s="62"/>
      <c r="G27" s="62"/>
    </row>
    <row r="28" spans="1:7" s="4" customFormat="1" ht="12.95" customHeight="1" x14ac:dyDescent="0.2">
      <c r="A28" s="29">
        <v>28</v>
      </c>
      <c r="B28" s="37">
        <v>17</v>
      </c>
      <c r="C28" s="37">
        <v>1</v>
      </c>
      <c r="D28" s="37">
        <v>16</v>
      </c>
      <c r="E28" s="62"/>
      <c r="F28" s="62"/>
      <c r="G28" s="62"/>
    </row>
    <row r="29" spans="1:7" s="4" customFormat="1" ht="12.95" customHeight="1" x14ac:dyDescent="0.2">
      <c r="A29" s="29">
        <v>29</v>
      </c>
      <c r="B29" s="37">
        <v>10</v>
      </c>
      <c r="C29" s="37">
        <v>2</v>
      </c>
      <c r="D29" s="37">
        <v>8</v>
      </c>
      <c r="E29" s="62"/>
      <c r="F29" s="62"/>
      <c r="G29" s="62"/>
    </row>
    <row r="30" spans="1:7" s="4" customFormat="1" ht="12.95" customHeight="1" x14ac:dyDescent="0.2">
      <c r="A30" s="29">
        <v>30</v>
      </c>
      <c r="B30" s="37">
        <v>9</v>
      </c>
      <c r="C30" s="37">
        <v>1</v>
      </c>
      <c r="D30" s="37">
        <v>8</v>
      </c>
      <c r="E30" s="62"/>
      <c r="F30" s="62"/>
      <c r="G30" s="62"/>
    </row>
    <row r="31" spans="1:7" s="4" customFormat="1" ht="12.95" customHeight="1" x14ac:dyDescent="0.2">
      <c r="A31" s="29">
        <v>31</v>
      </c>
      <c r="B31" s="37">
        <v>7</v>
      </c>
      <c r="C31" s="37">
        <v>1</v>
      </c>
      <c r="D31" s="37">
        <v>6</v>
      </c>
      <c r="E31" s="62"/>
      <c r="F31" s="62"/>
      <c r="G31" s="62"/>
    </row>
    <row r="32" spans="1:7" s="4" customFormat="1" ht="12.95" customHeight="1" x14ac:dyDescent="0.2">
      <c r="A32" s="29">
        <v>32</v>
      </c>
      <c r="B32" s="37">
        <v>6</v>
      </c>
      <c r="C32" s="37">
        <v>0</v>
      </c>
      <c r="D32" s="37">
        <v>6</v>
      </c>
      <c r="E32" s="62"/>
      <c r="F32" s="62"/>
      <c r="G32" s="62"/>
    </row>
    <row r="33" spans="1:7" s="4" customFormat="1" ht="12.95" customHeight="1" x14ac:dyDescent="0.2">
      <c r="A33" s="29">
        <v>33</v>
      </c>
      <c r="B33" s="37">
        <v>1</v>
      </c>
      <c r="C33" s="37">
        <v>1</v>
      </c>
      <c r="D33" s="37">
        <v>0</v>
      </c>
      <c r="E33" s="62"/>
      <c r="F33" s="62"/>
      <c r="G33" s="62"/>
    </row>
    <row r="34" spans="1:7" s="4" customFormat="1" ht="12.75" customHeight="1" x14ac:dyDescent="0.2">
      <c r="A34" s="29">
        <v>34</v>
      </c>
      <c r="B34" s="37">
        <v>4</v>
      </c>
      <c r="C34" s="37">
        <v>1</v>
      </c>
      <c r="D34" s="37">
        <v>3</v>
      </c>
      <c r="E34" s="62"/>
      <c r="F34" s="62"/>
      <c r="G34" s="62"/>
    </row>
    <row r="35" spans="1:7" s="4" customFormat="1" ht="12.75" customHeight="1" x14ac:dyDescent="0.2">
      <c r="A35" s="29">
        <v>35</v>
      </c>
      <c r="B35" s="37">
        <v>4</v>
      </c>
      <c r="C35" s="37">
        <v>0</v>
      </c>
      <c r="D35" s="37">
        <v>4</v>
      </c>
      <c r="E35" s="62"/>
      <c r="F35" s="62"/>
      <c r="G35" s="62"/>
    </row>
    <row r="36" spans="1:7" s="4" customFormat="1" ht="12.75" customHeight="1" x14ac:dyDescent="0.2">
      <c r="A36" s="29">
        <v>36</v>
      </c>
      <c r="B36" s="37">
        <v>3</v>
      </c>
      <c r="C36" s="37">
        <v>1</v>
      </c>
      <c r="D36" s="37">
        <v>2</v>
      </c>
      <c r="E36" s="62"/>
      <c r="F36" s="62"/>
      <c r="G36" s="62"/>
    </row>
    <row r="37" spans="1:7" s="4" customFormat="1" ht="12.75" customHeight="1" x14ac:dyDescent="0.2">
      <c r="A37" s="29">
        <v>37</v>
      </c>
      <c r="B37" s="37">
        <v>1</v>
      </c>
      <c r="C37" s="37">
        <v>0</v>
      </c>
      <c r="D37" s="37">
        <v>1</v>
      </c>
      <c r="E37" s="62"/>
      <c r="F37" s="62"/>
      <c r="G37" s="62"/>
    </row>
    <row r="38" spans="1:7" s="4" customFormat="1" ht="12.75" customHeight="1" x14ac:dyDescent="0.2">
      <c r="A38" s="29">
        <v>38</v>
      </c>
      <c r="B38" s="37">
        <v>2</v>
      </c>
      <c r="C38" s="37">
        <v>1</v>
      </c>
      <c r="D38" s="37">
        <v>1</v>
      </c>
      <c r="E38" s="62"/>
      <c r="F38" s="62"/>
      <c r="G38" s="62"/>
    </row>
    <row r="39" spans="1:7" s="4" customFormat="1" ht="12.75" customHeight="1" x14ac:dyDescent="0.2">
      <c r="A39" s="29">
        <v>39</v>
      </c>
      <c r="B39" s="37">
        <v>0</v>
      </c>
      <c r="C39" s="37">
        <v>0</v>
      </c>
      <c r="D39" s="37">
        <v>0</v>
      </c>
      <c r="E39" s="62"/>
      <c r="F39" s="62"/>
      <c r="G39" s="62"/>
    </row>
    <row r="40" spans="1:7" s="4" customFormat="1" ht="12.95" customHeight="1" x14ac:dyDescent="0.2">
      <c r="A40" s="29" t="s">
        <v>93</v>
      </c>
      <c r="B40" s="37">
        <v>6</v>
      </c>
      <c r="C40" s="37">
        <v>1</v>
      </c>
      <c r="D40" s="37">
        <v>5</v>
      </c>
      <c r="E40" s="62"/>
      <c r="F40" s="62"/>
      <c r="G40" s="62"/>
    </row>
    <row r="41" spans="1:7" s="8" customFormat="1" ht="18" customHeight="1" x14ac:dyDescent="0.2">
      <c r="A41" s="30" t="s">
        <v>15</v>
      </c>
      <c r="B41" s="83">
        <v>259</v>
      </c>
      <c r="C41" s="83">
        <v>21</v>
      </c>
      <c r="D41" s="83">
        <v>238</v>
      </c>
    </row>
    <row r="42" spans="1:7" s="8" customFormat="1" ht="36" customHeight="1" x14ac:dyDescent="0.2">
      <c r="A42" s="20"/>
      <c r="B42" s="105" t="s">
        <v>6</v>
      </c>
      <c r="C42" s="94"/>
      <c r="D42" s="94"/>
    </row>
    <row r="43" spans="1:7" s="4" customFormat="1" ht="12.95" customHeight="1" x14ac:dyDescent="0.2">
      <c r="A43" s="12" t="s">
        <v>22</v>
      </c>
      <c r="B43" s="37">
        <v>21</v>
      </c>
      <c r="C43" s="37">
        <v>1</v>
      </c>
      <c r="D43" s="37">
        <v>20</v>
      </c>
      <c r="E43" s="62"/>
      <c r="F43" s="62"/>
      <c r="G43" s="62"/>
    </row>
    <row r="44" spans="1:7" s="4" customFormat="1" ht="12.95" customHeight="1" x14ac:dyDescent="0.2">
      <c r="A44" s="29">
        <v>25</v>
      </c>
      <c r="B44" s="37">
        <v>13</v>
      </c>
      <c r="C44" s="37">
        <v>4</v>
      </c>
      <c r="D44" s="37">
        <v>9</v>
      </c>
      <c r="E44" s="62"/>
      <c r="F44" s="62"/>
      <c r="G44" s="62"/>
    </row>
    <row r="45" spans="1:7" s="4" customFormat="1" ht="12.95" customHeight="1" x14ac:dyDescent="0.2">
      <c r="A45" s="29">
        <v>26</v>
      </c>
      <c r="B45" s="37">
        <v>20</v>
      </c>
      <c r="C45" s="37">
        <v>5</v>
      </c>
      <c r="D45" s="37">
        <v>15</v>
      </c>
      <c r="E45" s="62"/>
      <c r="F45" s="62"/>
      <c r="G45" s="62"/>
    </row>
    <row r="46" spans="1:7" s="4" customFormat="1" ht="12.95" customHeight="1" x14ac:dyDescent="0.2">
      <c r="A46" s="29">
        <v>27</v>
      </c>
      <c r="B46" s="37">
        <v>19</v>
      </c>
      <c r="C46" s="37">
        <v>10</v>
      </c>
      <c r="D46" s="37">
        <v>9</v>
      </c>
      <c r="E46" s="62"/>
      <c r="F46" s="62"/>
      <c r="G46" s="62"/>
    </row>
    <row r="47" spans="1:7" s="4" customFormat="1" ht="12.95" customHeight="1" x14ac:dyDescent="0.2">
      <c r="A47" s="29">
        <v>28</v>
      </c>
      <c r="B47" s="37">
        <v>9</v>
      </c>
      <c r="C47" s="37">
        <v>1</v>
      </c>
      <c r="D47" s="37">
        <v>8</v>
      </c>
      <c r="E47" s="62"/>
      <c r="F47" s="62"/>
      <c r="G47" s="62"/>
    </row>
    <row r="48" spans="1:7" s="4" customFormat="1" ht="12.95" customHeight="1" x14ac:dyDescent="0.2">
      <c r="A48" s="29">
        <v>29</v>
      </c>
      <c r="B48" s="37">
        <v>5</v>
      </c>
      <c r="C48" s="37">
        <v>1</v>
      </c>
      <c r="D48" s="37">
        <v>4</v>
      </c>
      <c r="E48" s="62"/>
      <c r="F48" s="62"/>
      <c r="G48" s="62"/>
    </row>
    <row r="49" spans="1:7" s="4" customFormat="1" ht="12.95" customHeight="1" x14ac:dyDescent="0.2">
      <c r="A49" s="29">
        <v>30</v>
      </c>
      <c r="B49" s="37">
        <v>2</v>
      </c>
      <c r="C49" s="37">
        <v>1</v>
      </c>
      <c r="D49" s="37">
        <v>1</v>
      </c>
      <c r="E49" s="62"/>
      <c r="F49" s="62"/>
      <c r="G49" s="62"/>
    </row>
    <row r="50" spans="1:7" s="4" customFormat="1" ht="12.95" customHeight="1" x14ac:dyDescent="0.2">
      <c r="A50" s="29">
        <v>31</v>
      </c>
      <c r="B50" s="37">
        <v>5</v>
      </c>
      <c r="C50" s="37">
        <v>4</v>
      </c>
      <c r="D50" s="37">
        <v>1</v>
      </c>
      <c r="E50" s="62"/>
      <c r="F50" s="62"/>
      <c r="G50" s="62"/>
    </row>
    <row r="51" spans="1:7" s="4" customFormat="1" ht="12.95" customHeight="1" x14ac:dyDescent="0.2">
      <c r="A51" s="29">
        <v>32</v>
      </c>
      <c r="B51" s="37">
        <v>2</v>
      </c>
      <c r="C51" s="37">
        <v>0</v>
      </c>
      <c r="D51" s="37">
        <v>2</v>
      </c>
      <c r="E51" s="62"/>
      <c r="F51" s="62"/>
      <c r="G51" s="62"/>
    </row>
    <row r="52" spans="1:7" s="4" customFormat="1" ht="12.95" customHeight="1" x14ac:dyDescent="0.2">
      <c r="A52" s="29">
        <v>33</v>
      </c>
      <c r="B52" s="37">
        <v>2</v>
      </c>
      <c r="C52" s="37">
        <v>1</v>
      </c>
      <c r="D52" s="37">
        <v>1</v>
      </c>
      <c r="E52" s="62"/>
      <c r="F52" s="62"/>
      <c r="G52" s="62"/>
    </row>
    <row r="53" spans="1:7" s="4" customFormat="1" ht="12.75" customHeight="1" x14ac:dyDescent="0.2">
      <c r="A53" s="29">
        <v>34</v>
      </c>
      <c r="B53" s="37">
        <v>2</v>
      </c>
      <c r="C53" s="37">
        <v>1</v>
      </c>
      <c r="D53" s="37">
        <v>1</v>
      </c>
      <c r="E53" s="62"/>
      <c r="F53" s="62"/>
      <c r="G53" s="62"/>
    </row>
    <row r="54" spans="1:7" s="4" customFormat="1" ht="12.75" customHeight="1" x14ac:dyDescent="0.2">
      <c r="A54" s="29">
        <v>35</v>
      </c>
      <c r="B54" s="37">
        <v>4</v>
      </c>
      <c r="C54" s="37">
        <v>2</v>
      </c>
      <c r="D54" s="37">
        <v>2</v>
      </c>
      <c r="E54" s="62"/>
      <c r="F54" s="62"/>
      <c r="G54" s="62"/>
    </row>
    <row r="55" spans="1:7" s="4" customFormat="1" ht="12.75" customHeight="1" x14ac:dyDescent="0.2">
      <c r="A55" s="29">
        <v>36</v>
      </c>
      <c r="B55" s="37">
        <v>1</v>
      </c>
      <c r="C55" s="37">
        <v>0</v>
      </c>
      <c r="D55" s="37">
        <v>1</v>
      </c>
      <c r="E55" s="62"/>
      <c r="F55" s="62"/>
      <c r="G55" s="62"/>
    </row>
    <row r="56" spans="1:7" s="4" customFormat="1" ht="12.75" customHeight="1" x14ac:dyDescent="0.2">
      <c r="A56" s="29">
        <v>37</v>
      </c>
      <c r="B56" s="37">
        <v>2</v>
      </c>
      <c r="C56" s="37">
        <v>0</v>
      </c>
      <c r="D56" s="37">
        <v>2</v>
      </c>
      <c r="E56" s="62"/>
      <c r="F56" s="62"/>
      <c r="G56" s="62"/>
    </row>
    <row r="57" spans="1:7" s="4" customFormat="1" ht="12.75" customHeight="1" x14ac:dyDescent="0.2">
      <c r="A57" s="29">
        <v>38</v>
      </c>
      <c r="B57" s="37">
        <v>2</v>
      </c>
      <c r="C57" s="37">
        <v>0</v>
      </c>
      <c r="D57" s="37">
        <v>2</v>
      </c>
      <c r="E57" s="62"/>
      <c r="F57" s="62"/>
      <c r="G57" s="62"/>
    </row>
    <row r="58" spans="1:7" s="4" customFormat="1" ht="12.75" customHeight="1" x14ac:dyDescent="0.2">
      <c r="A58" s="29">
        <v>39</v>
      </c>
      <c r="B58" s="37">
        <v>1</v>
      </c>
      <c r="C58" s="37">
        <v>0</v>
      </c>
      <c r="D58" s="37">
        <v>1</v>
      </c>
      <c r="E58" s="62"/>
      <c r="F58" s="62"/>
      <c r="G58" s="62"/>
    </row>
    <row r="59" spans="1:7" s="4" customFormat="1" ht="12.95" customHeight="1" x14ac:dyDescent="0.2">
      <c r="A59" s="29" t="s">
        <v>93</v>
      </c>
      <c r="B59" s="37">
        <v>6</v>
      </c>
      <c r="C59" s="37">
        <v>2</v>
      </c>
      <c r="D59" s="37">
        <v>4</v>
      </c>
      <c r="E59" s="62"/>
      <c r="F59" s="62"/>
      <c r="G59" s="62"/>
    </row>
    <row r="60" spans="1:7" s="4" customFormat="1" ht="18" customHeight="1" x14ac:dyDescent="0.2">
      <c r="A60" s="30" t="s">
        <v>15</v>
      </c>
      <c r="B60" s="83">
        <v>116</v>
      </c>
      <c r="C60" s="83">
        <v>33</v>
      </c>
      <c r="D60" s="83">
        <v>83</v>
      </c>
    </row>
    <row r="61" spans="1:7" s="4" customFormat="1" ht="36" customHeight="1" x14ac:dyDescent="0.2">
      <c r="B61" s="98" t="s">
        <v>7</v>
      </c>
      <c r="C61" s="98"/>
      <c r="D61" s="98"/>
    </row>
    <row r="62" spans="1:7" s="4" customFormat="1" ht="12.95" customHeight="1" x14ac:dyDescent="0.2">
      <c r="A62" s="12" t="s">
        <v>22</v>
      </c>
      <c r="B62" s="37">
        <v>23</v>
      </c>
      <c r="C62" s="37">
        <v>7</v>
      </c>
      <c r="D62" s="37">
        <v>16</v>
      </c>
      <c r="E62" s="62"/>
      <c r="F62" s="62"/>
      <c r="G62" s="62"/>
    </row>
    <row r="63" spans="1:7" s="4" customFormat="1" ht="12.95" customHeight="1" x14ac:dyDescent="0.2">
      <c r="A63" s="29">
        <v>25</v>
      </c>
      <c r="B63" s="37">
        <v>50</v>
      </c>
      <c r="C63" s="37">
        <v>13</v>
      </c>
      <c r="D63" s="37">
        <v>37</v>
      </c>
      <c r="E63" s="62"/>
      <c r="F63" s="62"/>
      <c r="G63" s="62"/>
    </row>
    <row r="64" spans="1:7" s="4" customFormat="1" ht="12.95" customHeight="1" x14ac:dyDescent="0.2">
      <c r="A64" s="29">
        <v>26</v>
      </c>
      <c r="B64" s="37">
        <v>77</v>
      </c>
      <c r="C64" s="37">
        <v>28</v>
      </c>
      <c r="D64" s="37">
        <v>49</v>
      </c>
      <c r="E64" s="62"/>
      <c r="F64" s="62"/>
      <c r="G64" s="62"/>
    </row>
    <row r="65" spans="1:7" s="4" customFormat="1" ht="12.95" customHeight="1" x14ac:dyDescent="0.2">
      <c r="A65" s="29">
        <v>27</v>
      </c>
      <c r="B65" s="37">
        <v>91</v>
      </c>
      <c r="C65" s="37">
        <v>39</v>
      </c>
      <c r="D65" s="37">
        <v>52</v>
      </c>
      <c r="E65" s="62"/>
      <c r="F65" s="62"/>
      <c r="G65" s="62"/>
    </row>
    <row r="66" spans="1:7" s="4" customFormat="1" ht="12.95" customHeight="1" x14ac:dyDescent="0.2">
      <c r="A66" s="29">
        <v>28</v>
      </c>
      <c r="B66" s="37">
        <v>67</v>
      </c>
      <c r="C66" s="37">
        <v>30</v>
      </c>
      <c r="D66" s="37">
        <v>37</v>
      </c>
      <c r="E66" s="62"/>
      <c r="F66" s="62"/>
      <c r="G66" s="62"/>
    </row>
    <row r="67" spans="1:7" s="4" customFormat="1" ht="12.95" customHeight="1" x14ac:dyDescent="0.2">
      <c r="A67" s="29">
        <v>29</v>
      </c>
      <c r="B67" s="37">
        <v>29</v>
      </c>
      <c r="C67" s="37">
        <v>13</v>
      </c>
      <c r="D67" s="37">
        <v>16</v>
      </c>
      <c r="E67" s="62"/>
      <c r="F67" s="62"/>
      <c r="G67" s="62"/>
    </row>
    <row r="68" spans="1:7" s="4" customFormat="1" ht="12.95" customHeight="1" x14ac:dyDescent="0.2">
      <c r="A68" s="29">
        <v>30</v>
      </c>
      <c r="B68" s="37">
        <v>23</v>
      </c>
      <c r="C68" s="37">
        <v>13</v>
      </c>
      <c r="D68" s="37">
        <v>10</v>
      </c>
      <c r="E68" s="62"/>
      <c r="F68" s="62"/>
      <c r="G68" s="62"/>
    </row>
    <row r="69" spans="1:7" s="4" customFormat="1" ht="12.95" customHeight="1" x14ac:dyDescent="0.2">
      <c r="A69" s="29">
        <v>31</v>
      </c>
      <c r="B69" s="37">
        <v>24</v>
      </c>
      <c r="C69" s="37">
        <v>11</v>
      </c>
      <c r="D69" s="37">
        <v>13</v>
      </c>
      <c r="E69" s="62"/>
      <c r="F69" s="62"/>
      <c r="G69" s="62"/>
    </row>
    <row r="70" spans="1:7" s="4" customFormat="1" ht="12.95" customHeight="1" x14ac:dyDescent="0.2">
      <c r="A70" s="29">
        <v>32</v>
      </c>
      <c r="B70" s="37">
        <v>12</v>
      </c>
      <c r="C70" s="37">
        <v>4</v>
      </c>
      <c r="D70" s="37">
        <v>8</v>
      </c>
      <c r="E70" s="62"/>
      <c r="F70" s="62"/>
      <c r="G70" s="62"/>
    </row>
    <row r="71" spans="1:7" s="4" customFormat="1" ht="12.95" customHeight="1" x14ac:dyDescent="0.2">
      <c r="A71" s="29">
        <v>33</v>
      </c>
      <c r="B71" s="37">
        <v>13</v>
      </c>
      <c r="C71" s="37">
        <v>9</v>
      </c>
      <c r="D71" s="37">
        <v>4</v>
      </c>
      <c r="E71" s="62"/>
      <c r="F71" s="62"/>
      <c r="G71" s="62"/>
    </row>
    <row r="72" spans="1:7" s="4" customFormat="1" ht="12.75" customHeight="1" x14ac:dyDescent="0.2">
      <c r="A72" s="29">
        <v>34</v>
      </c>
      <c r="B72" s="37">
        <v>12</v>
      </c>
      <c r="C72" s="37">
        <v>2</v>
      </c>
      <c r="D72" s="37">
        <v>10</v>
      </c>
      <c r="E72" s="62"/>
      <c r="F72" s="62"/>
      <c r="G72" s="62"/>
    </row>
    <row r="73" spans="1:7" s="4" customFormat="1" ht="12.75" customHeight="1" x14ac:dyDescent="0.2">
      <c r="A73" s="29">
        <v>35</v>
      </c>
      <c r="B73" s="37">
        <v>10</v>
      </c>
      <c r="C73" s="37">
        <v>4</v>
      </c>
      <c r="D73" s="37">
        <v>6</v>
      </c>
      <c r="E73" s="62"/>
      <c r="F73" s="62"/>
      <c r="G73" s="62"/>
    </row>
    <row r="74" spans="1:7" s="4" customFormat="1" ht="12.75" customHeight="1" x14ac:dyDescent="0.2">
      <c r="A74" s="29">
        <v>36</v>
      </c>
      <c r="B74" s="37">
        <v>4</v>
      </c>
      <c r="C74" s="37">
        <v>2</v>
      </c>
      <c r="D74" s="37">
        <v>2</v>
      </c>
      <c r="E74" s="62"/>
      <c r="F74" s="62"/>
      <c r="G74" s="62"/>
    </row>
    <row r="75" spans="1:7" s="4" customFormat="1" ht="12.75" customHeight="1" x14ac:dyDescent="0.2">
      <c r="A75" s="29">
        <v>37</v>
      </c>
      <c r="B75" s="37">
        <v>2</v>
      </c>
      <c r="C75" s="37">
        <v>1</v>
      </c>
      <c r="D75" s="37">
        <v>1</v>
      </c>
      <c r="E75" s="62"/>
      <c r="F75" s="62"/>
      <c r="G75" s="62"/>
    </row>
    <row r="76" spans="1:7" s="4" customFormat="1" ht="12.75" customHeight="1" x14ac:dyDescent="0.2">
      <c r="A76" s="29">
        <v>38</v>
      </c>
      <c r="B76" s="37">
        <v>2</v>
      </c>
      <c r="C76" s="37">
        <v>0</v>
      </c>
      <c r="D76" s="37">
        <v>2</v>
      </c>
      <c r="E76" s="62"/>
      <c r="F76" s="62"/>
      <c r="G76" s="62"/>
    </row>
    <row r="77" spans="1:7" s="4" customFormat="1" ht="12.75" customHeight="1" x14ac:dyDescent="0.2">
      <c r="A77" s="29">
        <v>39</v>
      </c>
      <c r="B77" s="37">
        <v>4</v>
      </c>
      <c r="C77" s="37">
        <v>1</v>
      </c>
      <c r="D77" s="37">
        <v>3</v>
      </c>
      <c r="E77" s="62"/>
      <c r="F77" s="62"/>
      <c r="G77" s="62"/>
    </row>
    <row r="78" spans="1:7" s="4" customFormat="1" ht="12.95" customHeight="1" x14ac:dyDescent="0.2">
      <c r="A78" s="29" t="s">
        <v>93</v>
      </c>
      <c r="B78" s="37">
        <v>14</v>
      </c>
      <c r="C78" s="37">
        <v>4</v>
      </c>
      <c r="D78" s="37">
        <v>10</v>
      </c>
      <c r="E78" s="62"/>
      <c r="F78" s="62"/>
      <c r="G78" s="62"/>
    </row>
    <row r="79" spans="1:7" s="4" customFormat="1" ht="18" customHeight="1" x14ac:dyDescent="0.2">
      <c r="A79" s="30" t="s">
        <v>15</v>
      </c>
      <c r="B79" s="83">
        <v>457</v>
      </c>
      <c r="C79" s="83">
        <v>181</v>
      </c>
      <c r="D79" s="83">
        <v>276</v>
      </c>
    </row>
    <row r="80" spans="1:7" s="54" customFormat="1" ht="36" customHeight="1" x14ac:dyDescent="0.2">
      <c r="A80" s="52"/>
      <c r="B80" s="94" t="s">
        <v>51</v>
      </c>
      <c r="C80" s="94"/>
      <c r="D80" s="94"/>
    </row>
    <row r="81" spans="1:7" s="4" customFormat="1" ht="12.95" customHeight="1" x14ac:dyDescent="0.2">
      <c r="A81" s="12" t="s">
        <v>22</v>
      </c>
      <c r="B81" s="37">
        <v>0</v>
      </c>
      <c r="C81" s="37">
        <v>0</v>
      </c>
      <c r="D81" s="37">
        <v>0</v>
      </c>
      <c r="E81" s="62"/>
      <c r="F81" s="62"/>
      <c r="G81" s="62"/>
    </row>
    <row r="82" spans="1:7" s="4" customFormat="1" ht="12.95" customHeight="1" x14ac:dyDescent="0.2">
      <c r="A82" s="29">
        <v>25</v>
      </c>
      <c r="B82" s="37">
        <v>3</v>
      </c>
      <c r="C82" s="37">
        <v>1</v>
      </c>
      <c r="D82" s="37">
        <v>2</v>
      </c>
      <c r="E82" s="62"/>
      <c r="F82" s="62"/>
      <c r="G82" s="62"/>
    </row>
    <row r="83" spans="1:7" s="4" customFormat="1" ht="12.95" customHeight="1" x14ac:dyDescent="0.2">
      <c r="A83" s="29">
        <v>26</v>
      </c>
      <c r="B83" s="37">
        <v>4</v>
      </c>
      <c r="C83" s="37">
        <v>1</v>
      </c>
      <c r="D83" s="37">
        <v>3</v>
      </c>
      <c r="E83" s="62"/>
      <c r="F83" s="62"/>
      <c r="G83" s="62"/>
    </row>
    <row r="84" spans="1:7" s="4" customFormat="1" ht="12.95" customHeight="1" x14ac:dyDescent="0.2">
      <c r="A84" s="29">
        <v>27</v>
      </c>
      <c r="B84" s="37">
        <v>3</v>
      </c>
      <c r="C84" s="37">
        <v>0</v>
      </c>
      <c r="D84" s="37">
        <v>3</v>
      </c>
      <c r="E84" s="62"/>
      <c r="F84" s="62"/>
      <c r="G84" s="62"/>
    </row>
    <row r="85" spans="1:7" s="4" customFormat="1" ht="12.95" customHeight="1" x14ac:dyDescent="0.2">
      <c r="A85" s="29">
        <v>28</v>
      </c>
      <c r="B85" s="37">
        <v>3</v>
      </c>
      <c r="C85" s="37">
        <v>1</v>
      </c>
      <c r="D85" s="37">
        <v>2</v>
      </c>
      <c r="E85" s="62"/>
      <c r="F85" s="62"/>
      <c r="G85" s="62"/>
    </row>
    <row r="86" spans="1:7" s="4" customFormat="1" ht="12.95" customHeight="1" x14ac:dyDescent="0.2">
      <c r="A86" s="29">
        <v>29</v>
      </c>
      <c r="B86" s="37">
        <v>6</v>
      </c>
      <c r="C86" s="37">
        <v>0</v>
      </c>
      <c r="D86" s="37">
        <v>6</v>
      </c>
      <c r="E86" s="62"/>
      <c r="F86" s="62"/>
      <c r="G86" s="62"/>
    </row>
    <row r="87" spans="1:7" s="4" customFormat="1" ht="12.95" customHeight="1" x14ac:dyDescent="0.2">
      <c r="A87" s="29">
        <v>30</v>
      </c>
      <c r="B87" s="37">
        <v>0</v>
      </c>
      <c r="C87" s="37">
        <v>0</v>
      </c>
      <c r="D87" s="37">
        <v>0</v>
      </c>
      <c r="E87" s="62"/>
      <c r="F87" s="62"/>
      <c r="G87" s="62"/>
    </row>
    <row r="88" spans="1:7" s="4" customFormat="1" ht="12.95" customHeight="1" x14ac:dyDescent="0.2">
      <c r="A88" s="29">
        <v>31</v>
      </c>
      <c r="B88" s="37">
        <v>1</v>
      </c>
      <c r="C88" s="37">
        <v>1</v>
      </c>
      <c r="D88" s="37">
        <v>0</v>
      </c>
      <c r="E88" s="62"/>
      <c r="F88" s="62"/>
      <c r="G88" s="62"/>
    </row>
    <row r="89" spans="1:7" s="4" customFormat="1" ht="12.95" customHeight="1" x14ac:dyDescent="0.2">
      <c r="A89" s="29">
        <v>32</v>
      </c>
      <c r="B89" s="37">
        <v>2</v>
      </c>
      <c r="C89" s="37">
        <v>0</v>
      </c>
      <c r="D89" s="37">
        <v>2</v>
      </c>
      <c r="E89" s="62"/>
      <c r="F89" s="62"/>
      <c r="G89" s="62"/>
    </row>
    <row r="90" spans="1:7" s="4" customFormat="1" ht="12.95" customHeight="1" x14ac:dyDescent="0.2">
      <c r="A90" s="29">
        <v>33</v>
      </c>
      <c r="B90" s="37">
        <v>2</v>
      </c>
      <c r="C90" s="37">
        <v>0</v>
      </c>
      <c r="D90" s="37">
        <v>2</v>
      </c>
      <c r="E90" s="62"/>
      <c r="F90" s="62"/>
      <c r="G90" s="62"/>
    </row>
    <row r="91" spans="1:7" s="4" customFormat="1" ht="12.75" customHeight="1" x14ac:dyDescent="0.2">
      <c r="A91" s="29">
        <v>34</v>
      </c>
      <c r="B91" s="37">
        <v>2</v>
      </c>
      <c r="C91" s="37">
        <v>1</v>
      </c>
      <c r="D91" s="37">
        <v>1</v>
      </c>
      <c r="E91" s="62"/>
      <c r="F91" s="62"/>
      <c r="G91" s="62"/>
    </row>
    <row r="92" spans="1:7" s="4" customFormat="1" ht="12.75" customHeight="1" x14ac:dyDescent="0.2">
      <c r="A92" s="29">
        <v>35</v>
      </c>
      <c r="B92" s="37">
        <v>1</v>
      </c>
      <c r="C92" s="37">
        <v>0</v>
      </c>
      <c r="D92" s="37">
        <v>1</v>
      </c>
      <c r="E92" s="62"/>
      <c r="F92" s="62"/>
      <c r="G92" s="62"/>
    </row>
    <row r="93" spans="1:7" s="4" customFormat="1" ht="12.75" customHeight="1" x14ac:dyDescent="0.2">
      <c r="A93" s="29">
        <v>36</v>
      </c>
      <c r="B93" s="37">
        <v>0</v>
      </c>
      <c r="C93" s="37">
        <v>0</v>
      </c>
      <c r="D93" s="37">
        <v>0</v>
      </c>
      <c r="E93" s="62"/>
      <c r="F93" s="62"/>
      <c r="G93" s="62"/>
    </row>
    <row r="94" spans="1:7" s="4" customFormat="1" ht="12.75" customHeight="1" x14ac:dyDescent="0.2">
      <c r="A94" s="29">
        <v>37</v>
      </c>
      <c r="B94" s="37">
        <v>0</v>
      </c>
      <c r="C94" s="37">
        <v>0</v>
      </c>
      <c r="D94" s="37">
        <v>0</v>
      </c>
      <c r="E94" s="62"/>
      <c r="F94" s="62"/>
      <c r="G94" s="62"/>
    </row>
    <row r="95" spans="1:7" s="4" customFormat="1" ht="12.75" customHeight="1" x14ac:dyDescent="0.2">
      <c r="A95" s="29">
        <v>38</v>
      </c>
      <c r="B95" s="37">
        <v>0</v>
      </c>
      <c r="C95" s="37">
        <v>0</v>
      </c>
      <c r="D95" s="37">
        <v>0</v>
      </c>
      <c r="E95" s="62"/>
      <c r="F95" s="62"/>
      <c r="G95" s="62"/>
    </row>
    <row r="96" spans="1:7" s="4" customFormat="1" ht="12.75" customHeight="1" x14ac:dyDescent="0.2">
      <c r="A96" s="29">
        <v>39</v>
      </c>
      <c r="B96" s="37">
        <v>0</v>
      </c>
      <c r="C96" s="37">
        <v>0</v>
      </c>
      <c r="D96" s="37">
        <v>0</v>
      </c>
      <c r="E96" s="62"/>
      <c r="F96" s="62"/>
      <c r="G96" s="62"/>
    </row>
    <row r="97" spans="1:7" s="4" customFormat="1" ht="12.95" customHeight="1" x14ac:dyDescent="0.2">
      <c r="A97" s="29" t="s">
        <v>93</v>
      </c>
      <c r="B97" s="37">
        <v>0</v>
      </c>
      <c r="C97" s="37">
        <v>0</v>
      </c>
      <c r="D97" s="37">
        <v>0</v>
      </c>
      <c r="E97" s="62"/>
      <c r="F97" s="62"/>
      <c r="G97" s="62"/>
    </row>
    <row r="98" spans="1:7" s="4" customFormat="1" ht="18" customHeight="1" x14ac:dyDescent="0.2">
      <c r="A98" s="30" t="s">
        <v>15</v>
      </c>
      <c r="B98" s="83">
        <v>27</v>
      </c>
      <c r="C98" s="83">
        <v>5</v>
      </c>
      <c r="D98" s="83">
        <v>22</v>
      </c>
      <c r="E98" s="62"/>
    </row>
    <row r="99" spans="1:7" s="54" customFormat="1" ht="36" customHeight="1" x14ac:dyDescent="0.2">
      <c r="A99" s="52"/>
      <c r="B99" s="98" t="s">
        <v>8</v>
      </c>
      <c r="C99" s="98"/>
      <c r="D99" s="98"/>
    </row>
    <row r="100" spans="1:7" s="4" customFormat="1" ht="12.95" customHeight="1" x14ac:dyDescent="0.2">
      <c r="A100" s="12" t="s">
        <v>22</v>
      </c>
      <c r="B100" s="37">
        <v>0</v>
      </c>
      <c r="C100" s="37">
        <v>0</v>
      </c>
      <c r="D100" s="37">
        <v>0</v>
      </c>
      <c r="E100" s="62"/>
      <c r="F100" s="62"/>
      <c r="G100" s="62"/>
    </row>
    <row r="101" spans="1:7" s="4" customFormat="1" ht="12.95" customHeight="1" x14ac:dyDescent="0.2">
      <c r="A101" s="29">
        <v>25</v>
      </c>
      <c r="B101" s="37">
        <v>4</v>
      </c>
      <c r="C101" s="37">
        <v>1</v>
      </c>
      <c r="D101" s="37">
        <v>3</v>
      </c>
      <c r="E101" s="62"/>
      <c r="F101" s="62"/>
      <c r="G101" s="62"/>
    </row>
    <row r="102" spans="1:7" s="4" customFormat="1" ht="12.95" customHeight="1" x14ac:dyDescent="0.2">
      <c r="A102" s="29">
        <v>26</v>
      </c>
      <c r="B102" s="37">
        <v>3</v>
      </c>
      <c r="C102" s="37">
        <v>1</v>
      </c>
      <c r="D102" s="37">
        <v>2</v>
      </c>
      <c r="E102" s="62"/>
      <c r="F102" s="62"/>
      <c r="G102" s="62"/>
    </row>
    <row r="103" spans="1:7" s="4" customFormat="1" ht="12.95" customHeight="1" x14ac:dyDescent="0.2">
      <c r="A103" s="29">
        <v>27</v>
      </c>
      <c r="B103" s="37">
        <v>5</v>
      </c>
      <c r="C103" s="37">
        <v>1</v>
      </c>
      <c r="D103" s="37">
        <v>4</v>
      </c>
      <c r="E103" s="62"/>
      <c r="F103" s="62"/>
      <c r="G103" s="62"/>
    </row>
    <row r="104" spans="1:7" s="4" customFormat="1" ht="12.95" customHeight="1" x14ac:dyDescent="0.2">
      <c r="A104" s="29">
        <v>28</v>
      </c>
      <c r="B104" s="37">
        <v>5</v>
      </c>
      <c r="C104" s="37">
        <v>1</v>
      </c>
      <c r="D104" s="37">
        <v>4</v>
      </c>
      <c r="E104" s="62"/>
      <c r="F104" s="62"/>
      <c r="G104" s="62"/>
    </row>
    <row r="105" spans="1:7" s="4" customFormat="1" ht="12.95" customHeight="1" x14ac:dyDescent="0.2">
      <c r="A105" s="29">
        <v>29</v>
      </c>
      <c r="B105" s="37">
        <v>8</v>
      </c>
      <c r="C105" s="37">
        <v>0</v>
      </c>
      <c r="D105" s="37">
        <v>8</v>
      </c>
      <c r="E105" s="62"/>
      <c r="F105" s="62"/>
      <c r="G105" s="62"/>
    </row>
    <row r="106" spans="1:7" s="4" customFormat="1" ht="12.95" customHeight="1" x14ac:dyDescent="0.2">
      <c r="A106" s="29">
        <v>30</v>
      </c>
      <c r="B106" s="37">
        <v>10</v>
      </c>
      <c r="C106" s="37">
        <v>0</v>
      </c>
      <c r="D106" s="37">
        <v>10</v>
      </c>
      <c r="E106" s="62"/>
      <c r="F106" s="62"/>
      <c r="G106" s="62"/>
    </row>
    <row r="107" spans="1:7" s="4" customFormat="1" ht="12.95" customHeight="1" x14ac:dyDescent="0.2">
      <c r="A107" s="29">
        <v>31</v>
      </c>
      <c r="B107" s="37">
        <v>6</v>
      </c>
      <c r="C107" s="37">
        <v>0</v>
      </c>
      <c r="D107" s="37">
        <v>6</v>
      </c>
      <c r="E107" s="62"/>
      <c r="F107" s="62"/>
      <c r="G107" s="62"/>
    </row>
    <row r="108" spans="1:7" s="4" customFormat="1" ht="12.95" customHeight="1" x14ac:dyDescent="0.2">
      <c r="A108" s="29">
        <v>32</v>
      </c>
      <c r="B108" s="37">
        <v>9</v>
      </c>
      <c r="C108" s="37">
        <v>1</v>
      </c>
      <c r="D108" s="37">
        <v>8</v>
      </c>
      <c r="E108" s="62"/>
      <c r="F108" s="62"/>
      <c r="G108" s="62"/>
    </row>
    <row r="109" spans="1:7" s="4" customFormat="1" ht="12.95" customHeight="1" x14ac:dyDescent="0.2">
      <c r="A109" s="29">
        <v>33</v>
      </c>
      <c r="B109" s="37">
        <v>1</v>
      </c>
      <c r="C109" s="37">
        <v>0</v>
      </c>
      <c r="D109" s="37">
        <v>1</v>
      </c>
      <c r="E109" s="62"/>
      <c r="F109" s="62"/>
      <c r="G109" s="62"/>
    </row>
    <row r="110" spans="1:7" s="4" customFormat="1" ht="12.75" customHeight="1" x14ac:dyDescent="0.2">
      <c r="A110" s="29">
        <v>34</v>
      </c>
      <c r="B110" s="37">
        <v>2</v>
      </c>
      <c r="C110" s="37">
        <v>0</v>
      </c>
      <c r="D110" s="37">
        <v>2</v>
      </c>
      <c r="E110" s="62"/>
      <c r="F110" s="62"/>
      <c r="G110" s="62"/>
    </row>
    <row r="111" spans="1:7" s="4" customFormat="1" ht="12.75" customHeight="1" x14ac:dyDescent="0.2">
      <c r="A111" s="29">
        <v>35</v>
      </c>
      <c r="B111" s="37">
        <v>4</v>
      </c>
      <c r="C111" s="37">
        <v>1</v>
      </c>
      <c r="D111" s="37">
        <v>3</v>
      </c>
      <c r="E111" s="62"/>
      <c r="F111" s="62"/>
      <c r="G111" s="62"/>
    </row>
    <row r="112" spans="1:7" s="4" customFormat="1" ht="12.75" customHeight="1" x14ac:dyDescent="0.2">
      <c r="A112" s="29">
        <v>36</v>
      </c>
      <c r="B112" s="37">
        <v>0</v>
      </c>
      <c r="C112" s="37">
        <v>0</v>
      </c>
      <c r="D112" s="37">
        <v>0</v>
      </c>
      <c r="E112" s="62"/>
      <c r="F112" s="62"/>
      <c r="G112" s="62"/>
    </row>
    <row r="113" spans="1:7" s="4" customFormat="1" ht="12.75" customHeight="1" x14ac:dyDescent="0.2">
      <c r="A113" s="29">
        <v>37</v>
      </c>
      <c r="B113" s="37">
        <v>2</v>
      </c>
      <c r="C113" s="37">
        <v>1</v>
      </c>
      <c r="D113" s="37">
        <v>1</v>
      </c>
      <c r="E113" s="62"/>
      <c r="F113" s="62"/>
      <c r="G113" s="62"/>
    </row>
    <row r="114" spans="1:7" s="4" customFormat="1" ht="12.75" customHeight="1" x14ac:dyDescent="0.2">
      <c r="A114" s="29">
        <v>38</v>
      </c>
      <c r="B114" s="37">
        <v>1</v>
      </c>
      <c r="C114" s="37">
        <v>0</v>
      </c>
      <c r="D114" s="37">
        <v>1</v>
      </c>
      <c r="E114" s="62"/>
      <c r="F114" s="62"/>
      <c r="G114" s="62"/>
    </row>
    <row r="115" spans="1:7" s="4" customFormat="1" ht="12.75" customHeight="1" x14ac:dyDescent="0.2">
      <c r="A115" s="29">
        <v>39</v>
      </c>
      <c r="B115" s="37">
        <v>2</v>
      </c>
      <c r="C115" s="37">
        <v>1</v>
      </c>
      <c r="D115" s="37">
        <v>1</v>
      </c>
      <c r="E115" s="62"/>
      <c r="F115" s="62"/>
      <c r="G115" s="62"/>
    </row>
    <row r="116" spans="1:7" s="4" customFormat="1" ht="12.95" customHeight="1" x14ac:dyDescent="0.2">
      <c r="A116" s="29" t="s">
        <v>93</v>
      </c>
      <c r="B116" s="37">
        <v>6</v>
      </c>
      <c r="C116" s="37">
        <v>3</v>
      </c>
      <c r="D116" s="37">
        <v>3</v>
      </c>
      <c r="E116" s="62"/>
      <c r="F116" s="62"/>
      <c r="G116" s="62"/>
    </row>
    <row r="117" spans="1:7" s="4" customFormat="1" ht="18" customHeight="1" x14ac:dyDescent="0.2">
      <c r="A117" s="30" t="s">
        <v>15</v>
      </c>
      <c r="B117" s="83">
        <v>68</v>
      </c>
      <c r="C117" s="83">
        <v>11</v>
      </c>
      <c r="D117" s="83">
        <v>57</v>
      </c>
    </row>
    <row r="118" spans="1:7" s="4" customFormat="1" ht="12.75" customHeight="1" x14ac:dyDescent="0.2">
      <c r="A118" s="20"/>
      <c r="B118" s="10"/>
      <c r="C118" s="10"/>
      <c r="D118" s="10"/>
    </row>
    <row r="119" spans="1:7" s="4" customFormat="1" ht="12.75" customHeight="1" x14ac:dyDescent="0.2">
      <c r="A119" s="20"/>
      <c r="B119" s="10"/>
      <c r="C119" s="10"/>
      <c r="D119" s="10"/>
    </row>
    <row r="120" spans="1:7" s="8" customFormat="1" ht="14.25" customHeight="1" x14ac:dyDescent="0.2">
      <c r="A120"/>
      <c r="B120"/>
      <c r="C120"/>
      <c r="D120"/>
    </row>
  </sheetData>
  <mergeCells count="7">
    <mergeCell ref="B99:D99"/>
    <mergeCell ref="B80:D80"/>
    <mergeCell ref="B61:D61"/>
    <mergeCell ref="A1:D1"/>
    <mergeCell ref="B42:D42"/>
    <mergeCell ref="B23:D23"/>
    <mergeCell ref="B4:D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B III 2 - j/17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H119"/>
  <sheetViews>
    <sheetView showGridLines="0" zoomScaleNormal="100" workbookViewId="0">
      <selection activeCell="B46" sqref="B46"/>
    </sheetView>
  </sheetViews>
  <sheetFormatPr baseColWidth="10" defaultRowHeight="12.75" x14ac:dyDescent="0.2"/>
  <cols>
    <col min="1" max="1" width="28.7109375" customWidth="1"/>
    <col min="2" max="7" width="9.7109375" customWidth="1"/>
  </cols>
  <sheetData>
    <row r="1" spans="1:7" ht="30.2" customHeight="1" x14ac:dyDescent="0.2">
      <c r="A1" s="108" t="s">
        <v>96</v>
      </c>
      <c r="B1" s="108"/>
      <c r="C1" s="108"/>
      <c r="D1" s="108"/>
      <c r="E1" s="108"/>
      <c r="F1" s="108"/>
      <c r="G1" s="108"/>
    </row>
    <row r="2" spans="1:7" ht="12.2" customHeight="1" x14ac:dyDescent="0.2">
      <c r="A2" s="25"/>
      <c r="B2" s="26"/>
      <c r="C2" s="26"/>
      <c r="D2" s="26"/>
      <c r="E2" s="26"/>
      <c r="F2" s="26"/>
      <c r="G2" s="26"/>
    </row>
    <row r="3" spans="1:7" s="4" customFormat="1" ht="12.2" customHeight="1" x14ac:dyDescent="0.2">
      <c r="A3" s="96" t="s">
        <v>16</v>
      </c>
      <c r="B3" s="88" t="s">
        <v>4</v>
      </c>
      <c r="C3" s="88"/>
      <c r="D3" s="88" t="s">
        <v>18</v>
      </c>
      <c r="E3" s="88"/>
      <c r="F3" s="88" t="s">
        <v>19</v>
      </c>
      <c r="G3" s="89"/>
    </row>
    <row r="4" spans="1:7" s="4" customFormat="1" ht="12.2" customHeight="1" x14ac:dyDescent="0.2">
      <c r="A4" s="109"/>
      <c r="B4" s="110"/>
      <c r="C4" s="110"/>
      <c r="D4" s="110" t="s">
        <v>47</v>
      </c>
      <c r="E4" s="110"/>
      <c r="F4" s="110"/>
      <c r="G4" s="111"/>
    </row>
    <row r="5" spans="1:7" s="4" customFormat="1" ht="12.2" customHeight="1" x14ac:dyDescent="0.2">
      <c r="A5" s="97"/>
      <c r="B5" s="2" t="s">
        <v>17</v>
      </c>
      <c r="C5" s="32" t="s">
        <v>20</v>
      </c>
      <c r="D5" s="2" t="s">
        <v>17</v>
      </c>
      <c r="E5" s="2" t="s">
        <v>20</v>
      </c>
      <c r="F5" s="2" t="s">
        <v>17</v>
      </c>
      <c r="G5" s="3" t="s">
        <v>20</v>
      </c>
    </row>
    <row r="6" spans="1:7" s="54" customFormat="1" ht="30.2" customHeight="1" x14ac:dyDescent="0.2">
      <c r="B6" s="113" t="s">
        <v>5</v>
      </c>
      <c r="C6" s="113"/>
      <c r="D6" s="114"/>
      <c r="E6" s="113"/>
      <c r="F6" s="113"/>
      <c r="G6" s="113"/>
    </row>
    <row r="7" spans="1:7" s="4" customFormat="1" ht="12.95" customHeight="1" x14ac:dyDescent="0.2">
      <c r="A7" s="34" t="s">
        <v>24</v>
      </c>
      <c r="B7" s="37">
        <v>215</v>
      </c>
      <c r="C7" s="69">
        <f>B7*100/215</f>
        <v>100</v>
      </c>
      <c r="D7" s="39">
        <v>21</v>
      </c>
      <c r="E7" s="69">
        <f>D7*100/21</f>
        <v>100</v>
      </c>
      <c r="F7" s="37">
        <v>194</v>
      </c>
      <c r="G7" s="69">
        <f>F7*100/194</f>
        <v>100</v>
      </c>
    </row>
    <row r="8" spans="1:7" s="4" customFormat="1" ht="12.95" customHeight="1" x14ac:dyDescent="0.2">
      <c r="A8" s="34" t="s">
        <v>32</v>
      </c>
      <c r="B8" s="37">
        <v>39</v>
      </c>
      <c r="C8" s="38">
        <f t="shared" ref="C8:C18" si="0">B8*100/215</f>
        <v>18.13953488372093</v>
      </c>
      <c r="D8" s="39">
        <v>4</v>
      </c>
      <c r="E8" s="38">
        <f t="shared" ref="E8:E18" si="1">D8*100/21</f>
        <v>19.047619047619047</v>
      </c>
      <c r="F8" s="37">
        <v>35</v>
      </c>
      <c r="G8" s="38">
        <f t="shared" ref="G8:G18" si="2">F8*100/194</f>
        <v>18.041237113402062</v>
      </c>
    </row>
    <row r="9" spans="1:7" s="4" customFormat="1" ht="12.95" customHeight="1" x14ac:dyDescent="0.2">
      <c r="A9" s="34" t="s">
        <v>54</v>
      </c>
      <c r="B9" s="37">
        <v>36</v>
      </c>
      <c r="C9" s="38">
        <f t="shared" si="0"/>
        <v>16.744186046511629</v>
      </c>
      <c r="D9" s="39">
        <v>4</v>
      </c>
      <c r="E9" s="38">
        <f t="shared" si="1"/>
        <v>19.047619047619047</v>
      </c>
      <c r="F9" s="37">
        <v>32</v>
      </c>
      <c r="G9" s="38">
        <f t="shared" si="2"/>
        <v>16.494845360824741</v>
      </c>
    </row>
    <row r="10" spans="1:7" s="4" customFormat="1" ht="12.95" customHeight="1" x14ac:dyDescent="0.2">
      <c r="A10" s="34" t="s">
        <v>36</v>
      </c>
      <c r="B10" s="37">
        <v>3</v>
      </c>
      <c r="C10" s="38">
        <f t="shared" si="0"/>
        <v>1.3953488372093024</v>
      </c>
      <c r="D10" s="39">
        <v>0</v>
      </c>
      <c r="E10" s="38">
        <f t="shared" si="1"/>
        <v>0</v>
      </c>
      <c r="F10" s="37">
        <v>3</v>
      </c>
      <c r="G10" s="38">
        <f t="shared" si="2"/>
        <v>1.5463917525773196</v>
      </c>
    </row>
    <row r="11" spans="1:7" s="4" customFormat="1" ht="12.95" customHeight="1" x14ac:dyDescent="0.2">
      <c r="A11" s="34" t="s">
        <v>49</v>
      </c>
      <c r="B11" s="37">
        <v>215</v>
      </c>
      <c r="C11" s="69">
        <f t="shared" si="0"/>
        <v>100</v>
      </c>
      <c r="D11" s="39">
        <v>21</v>
      </c>
      <c r="E11" s="69">
        <f t="shared" si="1"/>
        <v>100</v>
      </c>
      <c r="F11" s="37">
        <v>194</v>
      </c>
      <c r="G11" s="69">
        <f t="shared" si="2"/>
        <v>100</v>
      </c>
    </row>
    <row r="12" spans="1:7" s="4" customFormat="1" ht="12.95" customHeight="1" x14ac:dyDescent="0.2">
      <c r="A12" s="34" t="s">
        <v>52</v>
      </c>
      <c r="B12" s="37">
        <v>45</v>
      </c>
      <c r="C12" s="38">
        <f t="shared" si="0"/>
        <v>20.930232558139537</v>
      </c>
      <c r="D12" s="39">
        <v>1</v>
      </c>
      <c r="E12" s="38">
        <f t="shared" si="1"/>
        <v>4.7619047619047619</v>
      </c>
      <c r="F12" s="37">
        <v>44</v>
      </c>
      <c r="G12" s="38">
        <f t="shared" si="2"/>
        <v>22.680412371134022</v>
      </c>
    </row>
    <row r="13" spans="1:7" s="4" customFormat="1" ht="12.95" customHeight="1" x14ac:dyDescent="0.2">
      <c r="A13" s="34" t="s">
        <v>25</v>
      </c>
      <c r="B13" s="37">
        <v>215</v>
      </c>
      <c r="C13" s="69">
        <f t="shared" si="0"/>
        <v>100</v>
      </c>
      <c r="D13" s="39">
        <v>21</v>
      </c>
      <c r="E13" s="69">
        <f t="shared" si="1"/>
        <v>100</v>
      </c>
      <c r="F13" s="37">
        <v>194</v>
      </c>
      <c r="G13" s="69">
        <f t="shared" si="2"/>
        <v>100</v>
      </c>
    </row>
    <row r="14" spans="1:7" s="4" customFormat="1" ht="12.95" customHeight="1" x14ac:dyDescent="0.2">
      <c r="A14" s="34" t="s">
        <v>26</v>
      </c>
      <c r="B14" s="37">
        <v>26</v>
      </c>
      <c r="C14" s="38">
        <f t="shared" si="0"/>
        <v>12.093023255813954</v>
      </c>
      <c r="D14" s="39">
        <v>4</v>
      </c>
      <c r="E14" s="38">
        <f t="shared" si="1"/>
        <v>19.047619047619047</v>
      </c>
      <c r="F14" s="37">
        <v>22</v>
      </c>
      <c r="G14" s="38">
        <f t="shared" si="2"/>
        <v>11.340206185567011</v>
      </c>
    </row>
    <row r="15" spans="1:7" s="4" customFormat="1" ht="12.95" customHeight="1" x14ac:dyDescent="0.2">
      <c r="A15" s="34" t="s">
        <v>57</v>
      </c>
      <c r="B15" s="37">
        <v>13</v>
      </c>
      <c r="C15" s="38">
        <f t="shared" si="0"/>
        <v>6.0465116279069768</v>
      </c>
      <c r="D15" s="39">
        <v>1</v>
      </c>
      <c r="E15" s="38">
        <f t="shared" si="1"/>
        <v>4.7619047619047619</v>
      </c>
      <c r="F15" s="37">
        <v>12</v>
      </c>
      <c r="G15" s="38">
        <f t="shared" si="2"/>
        <v>6.1855670103092786</v>
      </c>
    </row>
    <row r="16" spans="1:7" s="4" customFormat="1" ht="12.95" customHeight="1" x14ac:dyDescent="0.2">
      <c r="A16" s="34" t="s">
        <v>58</v>
      </c>
      <c r="B16" s="37">
        <v>1</v>
      </c>
      <c r="C16" s="38">
        <f t="shared" si="0"/>
        <v>0.46511627906976744</v>
      </c>
      <c r="D16" s="39">
        <v>0</v>
      </c>
      <c r="E16" s="38">
        <f t="shared" si="1"/>
        <v>0</v>
      </c>
      <c r="F16" s="37">
        <v>1</v>
      </c>
      <c r="G16" s="38">
        <f t="shared" si="2"/>
        <v>0.51546391752577314</v>
      </c>
    </row>
    <row r="17" spans="1:7" s="4" customFormat="1" ht="12.95" customHeight="1" x14ac:dyDescent="0.2">
      <c r="A17" s="34" t="s">
        <v>27</v>
      </c>
      <c r="B17" s="37">
        <v>32</v>
      </c>
      <c r="C17" s="38">
        <f t="shared" si="0"/>
        <v>14.883720930232558</v>
      </c>
      <c r="D17" s="39">
        <v>5</v>
      </c>
      <c r="E17" s="38">
        <f t="shared" si="1"/>
        <v>23.80952380952381</v>
      </c>
      <c r="F17" s="37">
        <v>27</v>
      </c>
      <c r="G17" s="38">
        <f t="shared" si="2"/>
        <v>13.917525773195877</v>
      </c>
    </row>
    <row r="18" spans="1:7" s="4" customFormat="1" ht="12.95" customHeight="1" x14ac:dyDescent="0.2">
      <c r="A18" s="18" t="s">
        <v>28</v>
      </c>
      <c r="B18" s="37">
        <v>20</v>
      </c>
      <c r="C18" s="38">
        <f t="shared" si="0"/>
        <v>9.3023255813953494</v>
      </c>
      <c r="D18" s="39">
        <v>2</v>
      </c>
      <c r="E18" s="38">
        <f t="shared" si="1"/>
        <v>9.5238095238095237</v>
      </c>
      <c r="F18" s="37">
        <v>18</v>
      </c>
      <c r="G18" s="38">
        <f t="shared" si="2"/>
        <v>9.2783505154639183</v>
      </c>
    </row>
    <row r="19" spans="1:7" s="4" customFormat="1" ht="30.2" customHeight="1" x14ac:dyDescent="0.2">
      <c r="B19" s="94" t="s">
        <v>6</v>
      </c>
      <c r="C19" s="94"/>
      <c r="D19" s="112"/>
      <c r="E19" s="94"/>
      <c r="F19" s="94"/>
      <c r="G19" s="94"/>
    </row>
    <row r="20" spans="1:7" s="4" customFormat="1" ht="12.95" customHeight="1" x14ac:dyDescent="0.2">
      <c r="A20" s="35" t="s">
        <v>29</v>
      </c>
      <c r="B20" s="68">
        <v>13</v>
      </c>
      <c r="C20" s="38">
        <f>B20*100/97</f>
        <v>13.402061855670103</v>
      </c>
      <c r="D20" s="39">
        <v>4</v>
      </c>
      <c r="E20" s="38">
        <f>D20*100/33</f>
        <v>12.121212121212121</v>
      </c>
      <c r="F20" s="37">
        <v>9</v>
      </c>
      <c r="G20" s="38">
        <f>F20*100/64</f>
        <v>14.0625</v>
      </c>
    </row>
    <row r="21" spans="1:7" s="4" customFormat="1" ht="12" x14ac:dyDescent="0.2">
      <c r="A21" s="72" t="s">
        <v>30</v>
      </c>
      <c r="B21" s="68">
        <v>7</v>
      </c>
      <c r="C21" s="38">
        <f t="shared" ref="C21:C41" si="3">B21*100/97</f>
        <v>7.2164948453608249</v>
      </c>
      <c r="D21" s="39">
        <v>1</v>
      </c>
      <c r="E21" s="38">
        <f t="shared" ref="E21:E41" si="4">D21*100/33</f>
        <v>3.0303030303030303</v>
      </c>
      <c r="F21" s="37">
        <v>6</v>
      </c>
      <c r="G21" s="38">
        <f t="shared" ref="G21:G41" si="5">F21*100/64</f>
        <v>9.375</v>
      </c>
    </row>
    <row r="22" spans="1:7" s="4" customFormat="1" ht="12.95" customHeight="1" x14ac:dyDescent="0.2">
      <c r="A22" s="34" t="s">
        <v>31</v>
      </c>
      <c r="B22" s="37">
        <v>27</v>
      </c>
      <c r="C22" s="38">
        <f t="shared" si="3"/>
        <v>27.835051546391753</v>
      </c>
      <c r="D22" s="39">
        <v>6</v>
      </c>
      <c r="E22" s="38">
        <f t="shared" si="4"/>
        <v>18.181818181818183</v>
      </c>
      <c r="F22" s="37">
        <v>21</v>
      </c>
      <c r="G22" s="38">
        <f t="shared" si="5"/>
        <v>32.8125</v>
      </c>
    </row>
    <row r="23" spans="1:7" s="4" customFormat="1" ht="12.95" customHeight="1" x14ac:dyDescent="0.2">
      <c r="A23" s="34" t="s">
        <v>32</v>
      </c>
      <c r="B23" s="37">
        <v>18</v>
      </c>
      <c r="C23" s="38">
        <f t="shared" si="3"/>
        <v>18.556701030927837</v>
      </c>
      <c r="D23" s="39">
        <v>4</v>
      </c>
      <c r="E23" s="38">
        <f t="shared" si="4"/>
        <v>12.121212121212121</v>
      </c>
      <c r="F23" s="37">
        <v>14</v>
      </c>
      <c r="G23" s="38">
        <f t="shared" si="5"/>
        <v>21.875</v>
      </c>
    </row>
    <row r="24" spans="1:7" s="4" customFormat="1" ht="12" x14ac:dyDescent="0.2">
      <c r="A24" s="34" t="s">
        <v>54</v>
      </c>
      <c r="B24" s="37">
        <v>20</v>
      </c>
      <c r="C24" s="38">
        <f t="shared" si="3"/>
        <v>20.618556701030929</v>
      </c>
      <c r="D24" s="39">
        <v>7</v>
      </c>
      <c r="E24" s="38">
        <f t="shared" si="4"/>
        <v>21.212121212121211</v>
      </c>
      <c r="F24" s="37">
        <v>13</v>
      </c>
      <c r="G24" s="38">
        <f t="shared" si="5"/>
        <v>20.3125</v>
      </c>
    </row>
    <row r="25" spans="1:7" s="4" customFormat="1" ht="12" x14ac:dyDescent="0.2">
      <c r="A25" s="34" t="s">
        <v>36</v>
      </c>
      <c r="B25" s="37">
        <v>3</v>
      </c>
      <c r="C25" s="38">
        <f t="shared" si="3"/>
        <v>3.0927835051546393</v>
      </c>
      <c r="D25" s="39">
        <v>1</v>
      </c>
      <c r="E25" s="38">
        <f t="shared" si="4"/>
        <v>3.0303030303030303</v>
      </c>
      <c r="F25" s="37">
        <v>2</v>
      </c>
      <c r="G25" s="38">
        <f t="shared" si="5"/>
        <v>3.125</v>
      </c>
    </row>
    <row r="26" spans="1:7" s="4" customFormat="1" ht="24.95" customHeight="1" x14ac:dyDescent="0.2">
      <c r="A26" s="34" t="s">
        <v>112</v>
      </c>
      <c r="B26" s="37">
        <v>13</v>
      </c>
      <c r="C26" s="38">
        <f t="shared" si="3"/>
        <v>13.402061855670103</v>
      </c>
      <c r="D26" s="39">
        <v>4</v>
      </c>
      <c r="E26" s="38">
        <f t="shared" si="4"/>
        <v>12.121212121212121</v>
      </c>
      <c r="F26" s="37">
        <v>9</v>
      </c>
      <c r="G26" s="38">
        <f t="shared" si="5"/>
        <v>14.0625</v>
      </c>
    </row>
    <row r="27" spans="1:7" s="4" customFormat="1" ht="12.95" customHeight="1" x14ac:dyDescent="0.2">
      <c r="A27" s="34" t="s">
        <v>68</v>
      </c>
      <c r="B27" s="37">
        <v>12</v>
      </c>
      <c r="C27" s="38">
        <f t="shared" si="3"/>
        <v>12.371134020618557</v>
      </c>
      <c r="D27" s="39">
        <v>6</v>
      </c>
      <c r="E27" s="38">
        <f t="shared" si="4"/>
        <v>18.181818181818183</v>
      </c>
      <c r="F27" s="37">
        <v>6</v>
      </c>
      <c r="G27" s="38">
        <f t="shared" si="5"/>
        <v>9.375</v>
      </c>
    </row>
    <row r="28" spans="1:7" s="4" customFormat="1" ht="12.95" customHeight="1" x14ac:dyDescent="0.2">
      <c r="A28" s="34" t="s">
        <v>33</v>
      </c>
      <c r="B28" s="37">
        <v>18</v>
      </c>
      <c r="C28" s="38">
        <f t="shared" si="3"/>
        <v>18.556701030927837</v>
      </c>
      <c r="D28" s="39">
        <v>10</v>
      </c>
      <c r="E28" s="38">
        <f t="shared" si="4"/>
        <v>30.303030303030305</v>
      </c>
      <c r="F28" s="37">
        <v>8</v>
      </c>
      <c r="G28" s="38">
        <f t="shared" si="5"/>
        <v>12.5</v>
      </c>
    </row>
    <row r="29" spans="1:7" s="4" customFormat="1" ht="12.95" customHeight="1" x14ac:dyDescent="0.2">
      <c r="A29" s="34" t="s">
        <v>34</v>
      </c>
      <c r="B29" s="37">
        <v>2</v>
      </c>
      <c r="C29" s="38">
        <f t="shared" si="3"/>
        <v>2.0618556701030926</v>
      </c>
      <c r="D29" s="39">
        <v>1</v>
      </c>
      <c r="E29" s="38">
        <f t="shared" si="4"/>
        <v>3.0303030303030303</v>
      </c>
      <c r="F29" s="37">
        <v>1</v>
      </c>
      <c r="G29" s="38">
        <f t="shared" si="5"/>
        <v>1.5625</v>
      </c>
    </row>
    <row r="30" spans="1:7" s="4" customFormat="1" ht="12.95" customHeight="1" x14ac:dyDescent="0.2">
      <c r="A30" s="34" t="s">
        <v>52</v>
      </c>
      <c r="B30" s="37">
        <v>3</v>
      </c>
      <c r="C30" s="38">
        <f t="shared" si="3"/>
        <v>3.0927835051546393</v>
      </c>
      <c r="D30" s="39">
        <v>0</v>
      </c>
      <c r="E30" s="38">
        <f t="shared" si="4"/>
        <v>0</v>
      </c>
      <c r="F30" s="37">
        <v>3</v>
      </c>
      <c r="G30" s="38">
        <f t="shared" si="5"/>
        <v>4.6875</v>
      </c>
    </row>
    <row r="31" spans="1:7" s="4" customFormat="1" ht="12.95" customHeight="1" x14ac:dyDescent="0.2">
      <c r="A31" s="34" t="s">
        <v>25</v>
      </c>
      <c r="B31" s="37">
        <v>19</v>
      </c>
      <c r="C31" s="38">
        <f t="shared" si="3"/>
        <v>19.587628865979383</v>
      </c>
      <c r="D31" s="39">
        <v>6</v>
      </c>
      <c r="E31" s="38">
        <f t="shared" si="4"/>
        <v>18.181818181818183</v>
      </c>
      <c r="F31" s="37">
        <v>13</v>
      </c>
      <c r="G31" s="38">
        <f t="shared" si="5"/>
        <v>20.3125</v>
      </c>
    </row>
    <row r="32" spans="1:7" s="4" customFormat="1" ht="12.95" customHeight="1" x14ac:dyDescent="0.2">
      <c r="A32" s="34" t="s">
        <v>26</v>
      </c>
      <c r="B32" s="37">
        <v>2</v>
      </c>
      <c r="C32" s="38">
        <f t="shared" si="3"/>
        <v>2.0618556701030926</v>
      </c>
      <c r="D32" s="39">
        <v>0</v>
      </c>
      <c r="E32" s="38">
        <f t="shared" si="4"/>
        <v>0</v>
      </c>
      <c r="F32" s="37">
        <v>2</v>
      </c>
      <c r="G32" s="38">
        <f t="shared" si="5"/>
        <v>3.125</v>
      </c>
    </row>
    <row r="33" spans="1:7" s="4" customFormat="1" ht="12.95" customHeight="1" x14ac:dyDescent="0.2">
      <c r="A33" s="34" t="s">
        <v>35</v>
      </c>
      <c r="B33" s="37">
        <v>7</v>
      </c>
      <c r="C33" s="38">
        <f t="shared" si="3"/>
        <v>7.2164948453608249</v>
      </c>
      <c r="D33" s="39">
        <v>2</v>
      </c>
      <c r="E33" s="38">
        <f t="shared" si="4"/>
        <v>6.0606060606060606</v>
      </c>
      <c r="F33" s="37">
        <v>5</v>
      </c>
      <c r="G33" s="38">
        <f t="shared" si="5"/>
        <v>7.8125</v>
      </c>
    </row>
    <row r="34" spans="1:7" s="4" customFormat="1" ht="12.95" customHeight="1" x14ac:dyDescent="0.2">
      <c r="A34" s="34" t="s">
        <v>95</v>
      </c>
      <c r="B34" s="37">
        <v>1</v>
      </c>
      <c r="C34" s="38">
        <f t="shared" si="3"/>
        <v>1.0309278350515463</v>
      </c>
      <c r="D34" s="39">
        <v>1</v>
      </c>
      <c r="E34" s="38">
        <f t="shared" si="4"/>
        <v>3.0303030303030303</v>
      </c>
      <c r="F34" s="37">
        <v>0</v>
      </c>
      <c r="G34" s="38">
        <f t="shared" si="5"/>
        <v>0</v>
      </c>
    </row>
    <row r="35" spans="1:7" s="4" customFormat="1" ht="12.95" customHeight="1" x14ac:dyDescent="0.2">
      <c r="A35" s="34" t="s">
        <v>57</v>
      </c>
      <c r="B35" s="37">
        <v>9</v>
      </c>
      <c r="C35" s="38">
        <f t="shared" si="3"/>
        <v>9.2783505154639183</v>
      </c>
      <c r="D35" s="39">
        <v>2</v>
      </c>
      <c r="E35" s="38">
        <f t="shared" si="4"/>
        <v>6.0606060606060606</v>
      </c>
      <c r="F35" s="37">
        <v>7</v>
      </c>
      <c r="G35" s="38">
        <f t="shared" si="5"/>
        <v>10.9375</v>
      </c>
    </row>
    <row r="36" spans="1:7" s="4" customFormat="1" ht="12.95" customHeight="1" x14ac:dyDescent="0.2">
      <c r="A36" s="34" t="s">
        <v>58</v>
      </c>
      <c r="B36" s="37">
        <v>2</v>
      </c>
      <c r="C36" s="38">
        <f t="shared" si="3"/>
        <v>2.0618556701030926</v>
      </c>
      <c r="D36" s="39">
        <v>1</v>
      </c>
      <c r="E36" s="38">
        <f t="shared" si="4"/>
        <v>3.0303030303030303</v>
      </c>
      <c r="F36" s="37">
        <v>1</v>
      </c>
      <c r="G36" s="38">
        <f t="shared" si="5"/>
        <v>1.5625</v>
      </c>
    </row>
    <row r="37" spans="1:7" s="4" customFormat="1" ht="12.95" customHeight="1" x14ac:dyDescent="0.2">
      <c r="A37" s="34" t="s">
        <v>37</v>
      </c>
      <c r="B37" s="37">
        <v>2</v>
      </c>
      <c r="C37" s="38">
        <f t="shared" si="3"/>
        <v>2.0618556701030926</v>
      </c>
      <c r="D37" s="39">
        <v>1</v>
      </c>
      <c r="E37" s="38">
        <f t="shared" si="4"/>
        <v>3.0303030303030303</v>
      </c>
      <c r="F37" s="37">
        <v>1</v>
      </c>
      <c r="G37" s="38">
        <f t="shared" si="5"/>
        <v>1.5625</v>
      </c>
    </row>
    <row r="38" spans="1:7" s="4" customFormat="1" ht="12.95" customHeight="1" x14ac:dyDescent="0.2">
      <c r="A38" s="34" t="s">
        <v>67</v>
      </c>
      <c r="B38" s="37">
        <v>2</v>
      </c>
      <c r="C38" s="38">
        <f t="shared" si="3"/>
        <v>2.0618556701030926</v>
      </c>
      <c r="D38" s="39">
        <v>1</v>
      </c>
      <c r="E38" s="38">
        <f t="shared" si="4"/>
        <v>3.0303030303030303</v>
      </c>
      <c r="F38" s="37">
        <v>1</v>
      </c>
      <c r="G38" s="38">
        <f t="shared" si="5"/>
        <v>1.5625</v>
      </c>
    </row>
    <row r="39" spans="1:7" s="4" customFormat="1" ht="12.95" customHeight="1" x14ac:dyDescent="0.2">
      <c r="A39" s="34" t="s">
        <v>41</v>
      </c>
      <c r="B39" s="37">
        <v>2</v>
      </c>
      <c r="C39" s="38">
        <f t="shared" si="3"/>
        <v>2.0618556701030926</v>
      </c>
      <c r="D39" s="39">
        <v>0</v>
      </c>
      <c r="E39" s="38">
        <f t="shared" si="4"/>
        <v>0</v>
      </c>
      <c r="F39" s="37">
        <v>2</v>
      </c>
      <c r="G39" s="38">
        <f t="shared" si="5"/>
        <v>3.125</v>
      </c>
    </row>
    <row r="40" spans="1:7" s="4" customFormat="1" ht="12.95" customHeight="1" x14ac:dyDescent="0.2">
      <c r="A40" s="34" t="s">
        <v>27</v>
      </c>
      <c r="B40" s="37">
        <v>10</v>
      </c>
      <c r="C40" s="38">
        <f t="shared" si="3"/>
        <v>10.309278350515465</v>
      </c>
      <c r="D40" s="39">
        <v>6</v>
      </c>
      <c r="E40" s="38">
        <f t="shared" si="4"/>
        <v>18.181818181818183</v>
      </c>
      <c r="F40" s="37">
        <v>4</v>
      </c>
      <c r="G40" s="38">
        <f t="shared" si="5"/>
        <v>6.25</v>
      </c>
    </row>
    <row r="41" spans="1:7" s="4" customFormat="1" ht="12.95" customHeight="1" x14ac:dyDescent="0.2">
      <c r="A41" s="34" t="s">
        <v>79</v>
      </c>
      <c r="B41" s="37">
        <v>2</v>
      </c>
      <c r="C41" s="38">
        <f t="shared" si="3"/>
        <v>2.0618556701030926</v>
      </c>
      <c r="D41" s="39">
        <v>2</v>
      </c>
      <c r="E41" s="38">
        <f t="shared" si="4"/>
        <v>6.0606060606060606</v>
      </c>
      <c r="F41" s="37">
        <v>0</v>
      </c>
      <c r="G41" s="38">
        <f t="shared" si="5"/>
        <v>0</v>
      </c>
    </row>
    <row r="42" spans="1:7" s="54" customFormat="1" ht="30.2" customHeight="1" x14ac:dyDescent="0.2">
      <c r="B42" s="115" t="s">
        <v>7</v>
      </c>
      <c r="C42" s="115"/>
      <c r="D42" s="115"/>
      <c r="E42" s="115"/>
      <c r="F42" s="115"/>
      <c r="G42" s="115"/>
    </row>
    <row r="43" spans="1:7" s="4" customFormat="1" ht="12.95" customHeight="1" x14ac:dyDescent="0.2">
      <c r="A43" s="34" t="s">
        <v>38</v>
      </c>
      <c r="B43" s="37">
        <v>54</v>
      </c>
      <c r="C43" s="73">
        <f>B43*100/591</f>
        <v>9.1370558375634516</v>
      </c>
      <c r="D43" s="39">
        <v>20</v>
      </c>
      <c r="E43" s="73">
        <f>D43*100/211</f>
        <v>9.4786729857819907</v>
      </c>
      <c r="F43" s="37">
        <v>34</v>
      </c>
      <c r="G43" s="74">
        <f>F43*100/380</f>
        <v>8.9473684210526319</v>
      </c>
    </row>
    <row r="44" spans="1:7" s="4" customFormat="1" ht="12.95" customHeight="1" x14ac:dyDescent="0.2">
      <c r="A44" s="34" t="s">
        <v>30</v>
      </c>
      <c r="B44" s="37">
        <v>43</v>
      </c>
      <c r="C44" s="73">
        <f t="shared" ref="C44:C67" si="6">B44*100/591</f>
        <v>7.2758037225042305</v>
      </c>
      <c r="D44" s="39">
        <v>22</v>
      </c>
      <c r="E44" s="73">
        <f t="shared" ref="E44:E67" si="7">D44*100/211</f>
        <v>10.42654028436019</v>
      </c>
      <c r="F44" s="37">
        <v>21</v>
      </c>
      <c r="G44" s="74">
        <f t="shared" ref="G44:G67" si="8">F44*100/380</f>
        <v>5.5263157894736841</v>
      </c>
    </row>
    <row r="45" spans="1:7" s="4" customFormat="1" ht="12.95" customHeight="1" x14ac:dyDescent="0.2">
      <c r="A45" s="34" t="s">
        <v>24</v>
      </c>
      <c r="B45" s="37">
        <v>137</v>
      </c>
      <c r="C45" s="73">
        <f t="shared" si="6"/>
        <v>23.181049069373941</v>
      </c>
      <c r="D45" s="39">
        <v>28</v>
      </c>
      <c r="E45" s="73">
        <f t="shared" si="7"/>
        <v>13.270142180094787</v>
      </c>
      <c r="F45" s="37">
        <v>109</v>
      </c>
      <c r="G45" s="74">
        <f t="shared" si="8"/>
        <v>28.684210526315791</v>
      </c>
    </row>
    <row r="46" spans="1:7" s="4" customFormat="1" ht="12.95" customHeight="1" x14ac:dyDescent="0.2">
      <c r="A46" s="34" t="s">
        <v>32</v>
      </c>
      <c r="B46" s="37">
        <v>142</v>
      </c>
      <c r="C46" s="73">
        <f t="shared" si="6"/>
        <v>24.027072758037225</v>
      </c>
      <c r="D46" s="39">
        <v>40</v>
      </c>
      <c r="E46" s="73">
        <f t="shared" si="7"/>
        <v>18.957345971563981</v>
      </c>
      <c r="F46" s="37">
        <v>102</v>
      </c>
      <c r="G46" s="74">
        <f t="shared" si="8"/>
        <v>26.842105263157894</v>
      </c>
    </row>
    <row r="47" spans="1:7" s="4" customFormat="1" ht="12" x14ac:dyDescent="0.2">
      <c r="A47" s="34" t="s">
        <v>54</v>
      </c>
      <c r="B47" s="37">
        <v>81</v>
      </c>
      <c r="C47" s="73">
        <f t="shared" si="6"/>
        <v>13.705583756345177</v>
      </c>
      <c r="D47" s="39">
        <v>26</v>
      </c>
      <c r="E47" s="73">
        <f t="shared" si="7"/>
        <v>12.322274881516588</v>
      </c>
      <c r="F47" s="37">
        <v>55</v>
      </c>
      <c r="G47" s="74">
        <f t="shared" si="8"/>
        <v>14.473684210526315</v>
      </c>
    </row>
    <row r="48" spans="1:7" s="4" customFormat="1" ht="12" x14ac:dyDescent="0.2">
      <c r="A48" s="34" t="s">
        <v>36</v>
      </c>
      <c r="B48" s="37">
        <v>66</v>
      </c>
      <c r="C48" s="73">
        <f t="shared" si="6"/>
        <v>11.167512690355331</v>
      </c>
      <c r="D48" s="39">
        <v>8</v>
      </c>
      <c r="E48" s="73">
        <f t="shared" si="7"/>
        <v>3.7914691943127963</v>
      </c>
      <c r="F48" s="37">
        <v>58</v>
      </c>
      <c r="G48" s="74">
        <f t="shared" si="8"/>
        <v>15.263157894736842</v>
      </c>
    </row>
    <row r="49" spans="1:7" s="4" customFormat="1" ht="24" x14ac:dyDescent="0.2">
      <c r="A49" s="34" t="s">
        <v>115</v>
      </c>
      <c r="B49" s="37">
        <v>67</v>
      </c>
      <c r="C49" s="73">
        <f t="shared" si="6"/>
        <v>11.336717428087987</v>
      </c>
      <c r="D49" s="39">
        <v>34</v>
      </c>
      <c r="E49" s="73">
        <f t="shared" si="7"/>
        <v>16.113744075829384</v>
      </c>
      <c r="F49" s="37">
        <v>33</v>
      </c>
      <c r="G49" s="74">
        <f t="shared" si="8"/>
        <v>8.6842105263157894</v>
      </c>
    </row>
    <row r="50" spans="1:7" s="4" customFormat="1" ht="12.95" customHeight="1" x14ac:dyDescent="0.2">
      <c r="A50" s="34" t="s">
        <v>69</v>
      </c>
      <c r="B50" s="37">
        <v>50</v>
      </c>
      <c r="C50" s="73">
        <f t="shared" si="6"/>
        <v>8.4602368866328259</v>
      </c>
      <c r="D50" s="39">
        <v>15</v>
      </c>
      <c r="E50" s="73">
        <f t="shared" si="7"/>
        <v>7.109004739336493</v>
      </c>
      <c r="F50" s="37">
        <v>35</v>
      </c>
      <c r="G50" s="74">
        <f t="shared" si="8"/>
        <v>9.2105263157894743</v>
      </c>
    </row>
    <row r="51" spans="1:7" s="4" customFormat="1" ht="12.95" customHeight="1" x14ac:dyDescent="0.2">
      <c r="A51" s="34" t="s">
        <v>39</v>
      </c>
      <c r="B51" s="37">
        <v>153</v>
      </c>
      <c r="C51" s="73">
        <f t="shared" si="6"/>
        <v>25.888324873096447</v>
      </c>
      <c r="D51" s="39">
        <v>68</v>
      </c>
      <c r="E51" s="73">
        <f t="shared" si="7"/>
        <v>32.227488151658768</v>
      </c>
      <c r="F51" s="37">
        <v>85</v>
      </c>
      <c r="G51" s="74">
        <f t="shared" si="8"/>
        <v>22.368421052631579</v>
      </c>
    </row>
    <row r="52" spans="1:7" s="4" customFormat="1" ht="12.95" customHeight="1" x14ac:dyDescent="0.2">
      <c r="A52" s="34" t="s">
        <v>98</v>
      </c>
      <c r="B52" s="37">
        <v>1</v>
      </c>
      <c r="C52" s="73">
        <f t="shared" si="6"/>
        <v>0.16920473773265651</v>
      </c>
      <c r="D52" s="39">
        <v>0</v>
      </c>
      <c r="E52" s="73">
        <f t="shared" si="7"/>
        <v>0</v>
      </c>
      <c r="F52" s="37">
        <v>1</v>
      </c>
      <c r="G52" s="74">
        <f t="shared" si="8"/>
        <v>0.26315789473684209</v>
      </c>
    </row>
    <row r="53" spans="1:7" s="4" customFormat="1" ht="12.95" customHeight="1" x14ac:dyDescent="0.2">
      <c r="A53" s="34" t="s">
        <v>34</v>
      </c>
      <c r="B53" s="37">
        <v>8</v>
      </c>
      <c r="C53" s="73">
        <f t="shared" si="6"/>
        <v>1.3536379018612521</v>
      </c>
      <c r="D53" s="39">
        <v>6</v>
      </c>
      <c r="E53" s="73">
        <f t="shared" si="7"/>
        <v>2.8436018957345972</v>
      </c>
      <c r="F53" s="37">
        <v>2</v>
      </c>
      <c r="G53" s="74">
        <f t="shared" si="8"/>
        <v>0.52631578947368418</v>
      </c>
    </row>
    <row r="54" spans="1:7" s="4" customFormat="1" ht="12.95" customHeight="1" x14ac:dyDescent="0.2">
      <c r="A54" s="34" t="s">
        <v>70</v>
      </c>
      <c r="B54" s="37">
        <v>5</v>
      </c>
      <c r="C54" s="73">
        <f t="shared" si="6"/>
        <v>0.84602368866328259</v>
      </c>
      <c r="D54" s="39">
        <v>0</v>
      </c>
      <c r="E54" s="73">
        <f t="shared" si="7"/>
        <v>0</v>
      </c>
      <c r="F54" s="37">
        <v>5</v>
      </c>
      <c r="G54" s="74">
        <f t="shared" si="8"/>
        <v>1.3157894736842106</v>
      </c>
    </row>
    <row r="55" spans="1:7" s="4" customFormat="1" ht="12.95" customHeight="1" x14ac:dyDescent="0.2">
      <c r="A55" s="34" t="s">
        <v>52</v>
      </c>
      <c r="B55" s="37">
        <v>29</v>
      </c>
      <c r="C55" s="73">
        <f t="shared" si="6"/>
        <v>4.9069373942470387</v>
      </c>
      <c r="D55" s="39">
        <v>2</v>
      </c>
      <c r="E55" s="73">
        <f t="shared" si="7"/>
        <v>0.94786729857819907</v>
      </c>
      <c r="F55" s="37">
        <v>27</v>
      </c>
      <c r="G55" s="74">
        <f t="shared" si="8"/>
        <v>7.1052631578947372</v>
      </c>
    </row>
    <row r="56" spans="1:7" s="4" customFormat="1" ht="12.95" customHeight="1" x14ac:dyDescent="0.2">
      <c r="A56" s="34" t="s">
        <v>40</v>
      </c>
      <c r="B56" s="37">
        <v>25</v>
      </c>
      <c r="C56" s="73">
        <f t="shared" si="6"/>
        <v>4.230118443316413</v>
      </c>
      <c r="D56" s="39">
        <v>8</v>
      </c>
      <c r="E56" s="73">
        <f t="shared" si="7"/>
        <v>3.7914691943127963</v>
      </c>
      <c r="F56" s="37">
        <v>17</v>
      </c>
      <c r="G56" s="74">
        <f t="shared" si="8"/>
        <v>4.4736842105263159</v>
      </c>
    </row>
    <row r="57" spans="1:7" s="4" customFormat="1" ht="12.95" customHeight="1" x14ac:dyDescent="0.2">
      <c r="A57" s="34" t="s">
        <v>25</v>
      </c>
      <c r="B57" s="37">
        <v>91</v>
      </c>
      <c r="C57" s="73">
        <f t="shared" si="6"/>
        <v>15.397631133671743</v>
      </c>
      <c r="D57" s="39">
        <v>50</v>
      </c>
      <c r="E57" s="73">
        <f t="shared" si="7"/>
        <v>23.696682464454977</v>
      </c>
      <c r="F57" s="37">
        <v>41</v>
      </c>
      <c r="G57" s="74">
        <f t="shared" si="8"/>
        <v>10.789473684210526</v>
      </c>
    </row>
    <row r="58" spans="1:7" s="4" customFormat="1" ht="12.95" customHeight="1" x14ac:dyDescent="0.2">
      <c r="A58" s="34" t="s">
        <v>26</v>
      </c>
      <c r="B58" s="37">
        <v>17</v>
      </c>
      <c r="C58" s="73">
        <f t="shared" si="6"/>
        <v>2.8764805414551606</v>
      </c>
      <c r="D58" s="39">
        <v>6</v>
      </c>
      <c r="E58" s="73">
        <f t="shared" si="7"/>
        <v>2.8436018957345972</v>
      </c>
      <c r="F58" s="37">
        <v>11</v>
      </c>
      <c r="G58" s="74">
        <f t="shared" si="8"/>
        <v>2.8947368421052633</v>
      </c>
    </row>
    <row r="59" spans="1:7" s="4" customFormat="1" ht="12.95" customHeight="1" x14ac:dyDescent="0.2">
      <c r="A59" s="34" t="s">
        <v>35</v>
      </c>
      <c r="B59" s="37">
        <v>36</v>
      </c>
      <c r="C59" s="73">
        <f t="shared" si="6"/>
        <v>6.0913705583756341</v>
      </c>
      <c r="D59" s="39">
        <v>27</v>
      </c>
      <c r="E59" s="73">
        <f t="shared" si="7"/>
        <v>12.796208530805687</v>
      </c>
      <c r="F59" s="37">
        <v>9</v>
      </c>
      <c r="G59" s="74">
        <f t="shared" si="8"/>
        <v>2.3684210526315788</v>
      </c>
    </row>
    <row r="60" spans="1:7" s="4" customFormat="1" ht="12.95" customHeight="1" x14ac:dyDescent="0.2">
      <c r="A60" s="34" t="s">
        <v>95</v>
      </c>
      <c r="B60" s="37">
        <v>2</v>
      </c>
      <c r="C60" s="73">
        <f t="shared" si="6"/>
        <v>0.33840947546531303</v>
      </c>
      <c r="D60" s="39">
        <v>0</v>
      </c>
      <c r="E60" s="73">
        <f t="shared" si="7"/>
        <v>0</v>
      </c>
      <c r="F60" s="37">
        <v>2</v>
      </c>
      <c r="G60" s="74">
        <f t="shared" si="8"/>
        <v>0.52631578947368418</v>
      </c>
    </row>
    <row r="61" spans="1:7" s="4" customFormat="1" ht="12.95" customHeight="1" x14ac:dyDescent="0.2">
      <c r="A61" s="34" t="s">
        <v>57</v>
      </c>
      <c r="B61" s="37">
        <v>28</v>
      </c>
      <c r="C61" s="73">
        <f t="shared" si="6"/>
        <v>4.7377326565143827</v>
      </c>
      <c r="D61" s="39">
        <v>10</v>
      </c>
      <c r="E61" s="73">
        <f t="shared" si="7"/>
        <v>4.7393364928909953</v>
      </c>
      <c r="F61" s="37">
        <v>18</v>
      </c>
      <c r="G61" s="74">
        <f t="shared" si="8"/>
        <v>4.7368421052631575</v>
      </c>
    </row>
    <row r="62" spans="1:7" s="4" customFormat="1" ht="12.95" customHeight="1" x14ac:dyDescent="0.2">
      <c r="A62" s="34" t="s">
        <v>58</v>
      </c>
      <c r="B62" s="37">
        <v>7</v>
      </c>
      <c r="C62" s="73">
        <f t="shared" si="6"/>
        <v>1.1844331641285957</v>
      </c>
      <c r="D62" s="39">
        <v>2</v>
      </c>
      <c r="E62" s="73">
        <f t="shared" si="7"/>
        <v>0.94786729857819907</v>
      </c>
      <c r="F62" s="37">
        <v>5</v>
      </c>
      <c r="G62" s="74">
        <f t="shared" si="8"/>
        <v>1.3157894736842106</v>
      </c>
    </row>
    <row r="63" spans="1:7" s="4" customFormat="1" ht="12.95" customHeight="1" x14ac:dyDescent="0.2">
      <c r="A63" s="34" t="s">
        <v>37</v>
      </c>
      <c r="B63" s="37">
        <v>13</v>
      </c>
      <c r="C63" s="73">
        <f t="shared" si="6"/>
        <v>2.1996615905245345</v>
      </c>
      <c r="D63" s="39">
        <v>2</v>
      </c>
      <c r="E63" s="73">
        <f t="shared" si="7"/>
        <v>0.94786729857819907</v>
      </c>
      <c r="F63" s="37">
        <v>11</v>
      </c>
      <c r="G63" s="74">
        <f t="shared" si="8"/>
        <v>2.8947368421052633</v>
      </c>
    </row>
    <row r="64" spans="1:7" s="4" customFormat="1" ht="12.95" customHeight="1" x14ac:dyDescent="0.2">
      <c r="A64" s="34" t="s">
        <v>67</v>
      </c>
      <c r="B64" s="37">
        <v>1</v>
      </c>
      <c r="C64" s="73">
        <f t="shared" si="6"/>
        <v>0.16920473773265651</v>
      </c>
      <c r="D64" s="39">
        <v>0</v>
      </c>
      <c r="E64" s="73">
        <f t="shared" si="7"/>
        <v>0</v>
      </c>
      <c r="F64" s="37">
        <v>1</v>
      </c>
      <c r="G64" s="74">
        <f t="shared" si="8"/>
        <v>0.26315789473684209</v>
      </c>
    </row>
    <row r="65" spans="1:7" s="4" customFormat="1" ht="12.95" customHeight="1" x14ac:dyDescent="0.2">
      <c r="A65" s="34" t="s">
        <v>41</v>
      </c>
      <c r="B65" s="37">
        <v>41</v>
      </c>
      <c r="C65" s="73">
        <f t="shared" si="6"/>
        <v>6.9373942470389167</v>
      </c>
      <c r="D65" s="39">
        <v>4</v>
      </c>
      <c r="E65" s="73">
        <f t="shared" si="7"/>
        <v>1.8957345971563981</v>
      </c>
      <c r="F65" s="37">
        <v>37</v>
      </c>
      <c r="G65" s="74">
        <f t="shared" si="8"/>
        <v>9.7368421052631575</v>
      </c>
    </row>
    <row r="66" spans="1:7" s="4" customFormat="1" ht="12.95" customHeight="1" x14ac:dyDescent="0.2">
      <c r="A66" s="60" t="s">
        <v>27</v>
      </c>
      <c r="B66" s="37">
        <v>82</v>
      </c>
      <c r="C66" s="73">
        <f t="shared" si="6"/>
        <v>13.874788494077833</v>
      </c>
      <c r="D66" s="39">
        <v>44</v>
      </c>
      <c r="E66" s="73">
        <f t="shared" si="7"/>
        <v>20.85308056872038</v>
      </c>
      <c r="F66" s="37">
        <v>38</v>
      </c>
      <c r="G66" s="74">
        <f t="shared" si="8"/>
        <v>10</v>
      </c>
    </row>
    <row r="67" spans="1:7" s="4" customFormat="1" ht="12.95" customHeight="1" x14ac:dyDescent="0.2">
      <c r="A67" s="60" t="s">
        <v>71</v>
      </c>
      <c r="B67" s="58">
        <v>3</v>
      </c>
      <c r="C67" s="73">
        <f t="shared" si="6"/>
        <v>0.50761421319796951</v>
      </c>
      <c r="D67" s="59">
        <v>0</v>
      </c>
      <c r="E67" s="73">
        <f t="shared" si="7"/>
        <v>0</v>
      </c>
      <c r="F67" s="58">
        <v>3</v>
      </c>
      <c r="G67" s="74">
        <f t="shared" si="8"/>
        <v>0.78947368421052633</v>
      </c>
    </row>
    <row r="68" spans="1:7" s="54" customFormat="1" ht="30.2" customHeight="1" x14ac:dyDescent="0.2">
      <c r="A68" s="55"/>
      <c r="B68" s="94" t="s">
        <v>51</v>
      </c>
      <c r="C68" s="112"/>
      <c r="D68" s="112"/>
      <c r="E68" s="94"/>
      <c r="F68" s="112"/>
      <c r="G68" s="112"/>
    </row>
    <row r="69" spans="1:7" s="4" customFormat="1" ht="12.95" customHeight="1" x14ac:dyDescent="0.2">
      <c r="A69" s="18" t="s">
        <v>38</v>
      </c>
      <c r="B69" s="37">
        <v>1</v>
      </c>
      <c r="C69" s="38">
        <f>B69*100/54</f>
        <v>1.8518518518518519</v>
      </c>
      <c r="D69" s="39">
        <v>0</v>
      </c>
      <c r="E69" s="38">
        <f>D69*100/8</f>
        <v>0</v>
      </c>
      <c r="F69" s="37">
        <v>1</v>
      </c>
      <c r="G69" s="38">
        <f>F69*100/46</f>
        <v>2.1739130434782608</v>
      </c>
    </row>
    <row r="70" spans="1:7" s="4" customFormat="1" ht="12.95" customHeight="1" x14ac:dyDescent="0.2">
      <c r="A70" s="34" t="s">
        <v>30</v>
      </c>
      <c r="B70" s="37">
        <v>1</v>
      </c>
      <c r="C70" s="38">
        <f t="shared" ref="C70:C87" si="9">B70*100/54</f>
        <v>1.8518518518518519</v>
      </c>
      <c r="D70" s="39">
        <v>0</v>
      </c>
      <c r="E70" s="38">
        <f t="shared" ref="E70:E87" si="10">D70*100/8</f>
        <v>0</v>
      </c>
      <c r="F70" s="37">
        <v>1</v>
      </c>
      <c r="G70" s="38">
        <f t="shared" ref="G70:G87" si="11">F70*100/46</f>
        <v>2.1739130434782608</v>
      </c>
    </row>
    <row r="71" spans="1:7" s="4" customFormat="1" ht="12.95" customHeight="1" x14ac:dyDescent="0.2">
      <c r="A71" s="34" t="s">
        <v>24</v>
      </c>
      <c r="B71" s="37">
        <v>22</v>
      </c>
      <c r="C71" s="38">
        <f t="shared" si="9"/>
        <v>40.74074074074074</v>
      </c>
      <c r="D71" s="39">
        <v>4</v>
      </c>
      <c r="E71" s="38">
        <f t="shared" si="10"/>
        <v>50</v>
      </c>
      <c r="F71" s="37">
        <v>18</v>
      </c>
      <c r="G71" s="38">
        <f t="shared" si="11"/>
        <v>39.130434782608695</v>
      </c>
    </row>
    <row r="72" spans="1:7" s="4" customFormat="1" ht="12.95" customHeight="1" x14ac:dyDescent="0.2">
      <c r="A72" s="34" t="s">
        <v>32</v>
      </c>
      <c r="B72" s="37">
        <v>2</v>
      </c>
      <c r="C72" s="38">
        <f t="shared" si="9"/>
        <v>3.7037037037037037</v>
      </c>
      <c r="D72" s="39">
        <v>0</v>
      </c>
      <c r="E72" s="38">
        <f t="shared" si="10"/>
        <v>0</v>
      </c>
      <c r="F72" s="37">
        <v>2</v>
      </c>
      <c r="G72" s="38">
        <f t="shared" si="11"/>
        <v>4.3478260869565215</v>
      </c>
    </row>
    <row r="73" spans="1:7" s="4" customFormat="1" ht="12.95" customHeight="1" x14ac:dyDescent="0.2">
      <c r="A73" s="18" t="s">
        <v>54</v>
      </c>
      <c r="B73" s="37">
        <v>1</v>
      </c>
      <c r="C73" s="38">
        <f t="shared" si="9"/>
        <v>1.8518518518518519</v>
      </c>
      <c r="D73" s="39">
        <v>0</v>
      </c>
      <c r="E73" s="38">
        <f t="shared" si="10"/>
        <v>0</v>
      </c>
      <c r="F73" s="37">
        <v>1</v>
      </c>
      <c r="G73" s="38">
        <f t="shared" si="11"/>
        <v>2.1739130434782608</v>
      </c>
    </row>
    <row r="74" spans="1:7" s="4" customFormat="1" ht="12.95" customHeight="1" x14ac:dyDescent="0.2">
      <c r="A74" s="18" t="s">
        <v>36</v>
      </c>
      <c r="B74" s="37">
        <v>1</v>
      </c>
      <c r="C74" s="38">
        <f t="shared" si="9"/>
        <v>1.8518518518518519</v>
      </c>
      <c r="D74" s="39">
        <v>0</v>
      </c>
      <c r="E74" s="38">
        <f t="shared" si="10"/>
        <v>0</v>
      </c>
      <c r="F74" s="37">
        <v>1</v>
      </c>
      <c r="G74" s="38">
        <f t="shared" si="11"/>
        <v>2.1739130434782608</v>
      </c>
    </row>
    <row r="75" spans="1:7" s="4" customFormat="1" ht="12.95" customHeight="1" x14ac:dyDescent="0.2">
      <c r="A75" s="18" t="s">
        <v>42</v>
      </c>
      <c r="B75" s="37">
        <v>25</v>
      </c>
      <c r="C75" s="38">
        <f t="shared" si="9"/>
        <v>46.296296296296298</v>
      </c>
      <c r="D75" s="39">
        <v>4</v>
      </c>
      <c r="E75" s="38">
        <f t="shared" si="10"/>
        <v>50</v>
      </c>
      <c r="F75" s="37">
        <v>21</v>
      </c>
      <c r="G75" s="38">
        <f t="shared" si="11"/>
        <v>45.652173913043477</v>
      </c>
    </row>
    <row r="76" spans="1:7" s="4" customFormat="1" ht="24" x14ac:dyDescent="0.2">
      <c r="A76" s="34" t="s">
        <v>112</v>
      </c>
      <c r="B76" s="37">
        <v>1</v>
      </c>
      <c r="C76" s="38">
        <f t="shared" si="9"/>
        <v>1.8518518518518519</v>
      </c>
      <c r="D76" s="39">
        <v>1</v>
      </c>
      <c r="E76" s="38">
        <f t="shared" si="10"/>
        <v>12.5</v>
      </c>
      <c r="F76" s="37">
        <v>0</v>
      </c>
      <c r="G76" s="38">
        <f t="shared" si="11"/>
        <v>0</v>
      </c>
    </row>
    <row r="77" spans="1:7" s="4" customFormat="1" ht="12.95" customHeight="1" x14ac:dyDescent="0.2">
      <c r="A77" s="18" t="s">
        <v>39</v>
      </c>
      <c r="B77" s="37">
        <v>2</v>
      </c>
      <c r="C77" s="38">
        <f t="shared" si="9"/>
        <v>3.7037037037037037</v>
      </c>
      <c r="D77" s="39">
        <v>1</v>
      </c>
      <c r="E77" s="38">
        <f t="shared" si="10"/>
        <v>12.5</v>
      </c>
      <c r="F77" s="37">
        <v>1</v>
      </c>
      <c r="G77" s="38">
        <f t="shared" si="11"/>
        <v>2.1739130434782608</v>
      </c>
    </row>
    <row r="78" spans="1:7" s="4" customFormat="1" ht="12.95" customHeight="1" x14ac:dyDescent="0.2">
      <c r="A78" s="18" t="s">
        <v>23</v>
      </c>
      <c r="B78" s="37">
        <v>9</v>
      </c>
      <c r="C78" s="38">
        <f t="shared" si="9"/>
        <v>16.666666666666668</v>
      </c>
      <c r="D78" s="39">
        <v>0</v>
      </c>
      <c r="E78" s="38">
        <f t="shared" si="10"/>
        <v>0</v>
      </c>
      <c r="F78" s="37">
        <v>9</v>
      </c>
      <c r="G78" s="38">
        <f t="shared" si="11"/>
        <v>19.565217391304348</v>
      </c>
    </row>
    <row r="79" spans="1:7" s="4" customFormat="1" ht="12.95" customHeight="1" x14ac:dyDescent="0.2">
      <c r="A79" s="18" t="s">
        <v>55</v>
      </c>
      <c r="B79" s="37">
        <v>20</v>
      </c>
      <c r="C79" s="38">
        <f t="shared" si="9"/>
        <v>37.037037037037038</v>
      </c>
      <c r="D79" s="39">
        <v>3</v>
      </c>
      <c r="E79" s="38">
        <f t="shared" si="10"/>
        <v>37.5</v>
      </c>
      <c r="F79" s="37">
        <v>17</v>
      </c>
      <c r="G79" s="38">
        <f t="shared" si="11"/>
        <v>36.956521739130437</v>
      </c>
    </row>
    <row r="80" spans="1:7" s="4" customFormat="1" ht="12.95" customHeight="1" x14ac:dyDescent="0.2">
      <c r="A80" s="18" t="s">
        <v>52</v>
      </c>
      <c r="B80" s="37">
        <v>1</v>
      </c>
      <c r="C80" s="38">
        <f t="shared" si="9"/>
        <v>1.8518518518518519</v>
      </c>
      <c r="D80" s="39">
        <v>0</v>
      </c>
      <c r="E80" s="38">
        <f t="shared" si="10"/>
        <v>0</v>
      </c>
      <c r="F80" s="37">
        <v>1</v>
      </c>
      <c r="G80" s="38">
        <f t="shared" si="11"/>
        <v>2.1739130434782608</v>
      </c>
    </row>
    <row r="81" spans="1:7" s="4" customFormat="1" ht="12.95" customHeight="1" x14ac:dyDescent="0.2">
      <c r="A81" s="18" t="s">
        <v>99</v>
      </c>
      <c r="B81" s="37">
        <v>34</v>
      </c>
      <c r="C81" s="38">
        <f t="shared" si="9"/>
        <v>62.962962962962962</v>
      </c>
      <c r="D81" s="39">
        <v>5</v>
      </c>
      <c r="E81" s="38">
        <f t="shared" si="10"/>
        <v>62.5</v>
      </c>
      <c r="F81" s="37">
        <v>29</v>
      </c>
      <c r="G81" s="38">
        <f t="shared" si="11"/>
        <v>63.043478260869563</v>
      </c>
    </row>
    <row r="82" spans="1:7" s="4" customFormat="1" ht="12.95" customHeight="1" x14ac:dyDescent="0.2">
      <c r="A82" s="18" t="s">
        <v>25</v>
      </c>
      <c r="B82" s="37">
        <v>8</v>
      </c>
      <c r="C82" s="38">
        <f t="shared" si="9"/>
        <v>14.814814814814815</v>
      </c>
      <c r="D82" s="39">
        <v>1</v>
      </c>
      <c r="E82" s="38">
        <f t="shared" si="10"/>
        <v>12.5</v>
      </c>
      <c r="F82" s="37">
        <v>7</v>
      </c>
      <c r="G82" s="38">
        <f t="shared" si="11"/>
        <v>15.217391304347826</v>
      </c>
    </row>
    <row r="83" spans="1:7" s="4" customFormat="1" ht="12.95" customHeight="1" x14ac:dyDescent="0.2">
      <c r="A83" s="34" t="s">
        <v>57</v>
      </c>
      <c r="B83" s="37">
        <v>3</v>
      </c>
      <c r="C83" s="38">
        <f t="shared" si="9"/>
        <v>5.5555555555555554</v>
      </c>
      <c r="D83" s="39">
        <v>0</v>
      </c>
      <c r="E83" s="38">
        <f t="shared" si="10"/>
        <v>0</v>
      </c>
      <c r="F83" s="37">
        <v>3</v>
      </c>
      <c r="G83" s="38">
        <f t="shared" si="11"/>
        <v>6.5217391304347823</v>
      </c>
    </row>
    <row r="84" spans="1:7" s="4" customFormat="1" ht="12.95" customHeight="1" x14ac:dyDescent="0.2">
      <c r="A84" s="34" t="s">
        <v>27</v>
      </c>
      <c r="B84" s="37">
        <v>1</v>
      </c>
      <c r="C84" s="38">
        <f t="shared" si="9"/>
        <v>1.8518518518518519</v>
      </c>
      <c r="D84" s="39">
        <v>0</v>
      </c>
      <c r="E84" s="38">
        <f t="shared" si="10"/>
        <v>0</v>
      </c>
      <c r="F84" s="37">
        <v>1</v>
      </c>
      <c r="G84" s="38">
        <f t="shared" si="11"/>
        <v>2.1739130434782608</v>
      </c>
    </row>
    <row r="85" spans="1:7" s="4" customFormat="1" ht="12.95" customHeight="1" x14ac:dyDescent="0.2">
      <c r="A85" s="18" t="s">
        <v>100</v>
      </c>
      <c r="B85" s="37">
        <v>14</v>
      </c>
      <c r="C85" s="38">
        <f t="shared" si="9"/>
        <v>25.925925925925927</v>
      </c>
      <c r="D85" s="39">
        <v>2</v>
      </c>
      <c r="E85" s="38">
        <f t="shared" si="10"/>
        <v>25</v>
      </c>
      <c r="F85" s="37">
        <v>12</v>
      </c>
      <c r="G85" s="38">
        <f t="shared" si="11"/>
        <v>26.086956521739129</v>
      </c>
    </row>
    <row r="86" spans="1:7" s="4" customFormat="1" ht="12.95" customHeight="1" x14ac:dyDescent="0.2">
      <c r="A86" s="18" t="s">
        <v>101</v>
      </c>
      <c r="B86" s="37">
        <v>15</v>
      </c>
      <c r="C86" s="38">
        <f t="shared" si="9"/>
        <v>27.777777777777779</v>
      </c>
      <c r="D86" s="39">
        <v>2</v>
      </c>
      <c r="E86" s="38">
        <f t="shared" si="10"/>
        <v>25</v>
      </c>
      <c r="F86" s="37">
        <v>13</v>
      </c>
      <c r="G86" s="38">
        <f t="shared" si="11"/>
        <v>28.260869565217391</v>
      </c>
    </row>
    <row r="87" spans="1:7" s="4" customFormat="1" ht="12.95" customHeight="1" x14ac:dyDescent="0.2">
      <c r="A87" s="34" t="s">
        <v>102</v>
      </c>
      <c r="B87" s="37">
        <v>1</v>
      </c>
      <c r="C87" s="38">
        <f t="shared" si="9"/>
        <v>1.8518518518518519</v>
      </c>
      <c r="D87" s="39">
        <v>1</v>
      </c>
      <c r="E87" s="38">
        <f t="shared" si="10"/>
        <v>12.5</v>
      </c>
      <c r="F87" s="37">
        <v>0</v>
      </c>
      <c r="G87" s="38">
        <f t="shared" si="11"/>
        <v>0</v>
      </c>
    </row>
    <row r="88" spans="1:7" s="54" customFormat="1" ht="30.2" customHeight="1" x14ac:dyDescent="0.2">
      <c r="B88" s="94" t="s">
        <v>8</v>
      </c>
      <c r="C88" s="112"/>
      <c r="D88" s="112"/>
      <c r="E88" s="94"/>
      <c r="F88" s="112"/>
      <c r="G88" s="112"/>
    </row>
    <row r="89" spans="1:7" s="4" customFormat="1" ht="12.95" customHeight="1" x14ac:dyDescent="0.2">
      <c r="A89" s="47" t="s">
        <v>80</v>
      </c>
      <c r="B89" s="37">
        <v>6</v>
      </c>
      <c r="C89" s="38">
        <f t="shared" ref="C89:C119" si="12">B89*100/134</f>
        <v>4.4776119402985071</v>
      </c>
      <c r="D89" s="40">
        <v>2</v>
      </c>
      <c r="E89" s="38">
        <f t="shared" ref="E89:E119" si="13">D89*100/43</f>
        <v>4.6511627906976747</v>
      </c>
      <c r="F89" s="37">
        <v>4</v>
      </c>
      <c r="G89" s="38">
        <f t="shared" ref="G89:G119" si="14">F89*100/91</f>
        <v>4.395604395604396</v>
      </c>
    </row>
    <row r="90" spans="1:7" s="4" customFormat="1" ht="12.95" customHeight="1" x14ac:dyDescent="0.2">
      <c r="A90" s="47" t="s">
        <v>82</v>
      </c>
      <c r="B90" s="37">
        <v>10</v>
      </c>
      <c r="C90" s="38">
        <f t="shared" si="12"/>
        <v>7.4626865671641793</v>
      </c>
      <c r="D90" s="40">
        <v>3</v>
      </c>
      <c r="E90" s="38">
        <f t="shared" si="13"/>
        <v>6.9767441860465116</v>
      </c>
      <c r="F90" s="37">
        <v>7</v>
      </c>
      <c r="G90" s="38">
        <f t="shared" si="14"/>
        <v>7.6923076923076925</v>
      </c>
    </row>
    <row r="91" spans="1:7" s="4" customFormat="1" ht="12.95" customHeight="1" x14ac:dyDescent="0.2">
      <c r="A91" s="34" t="s">
        <v>38</v>
      </c>
      <c r="B91" s="37">
        <v>2</v>
      </c>
      <c r="C91" s="38">
        <f t="shared" si="12"/>
        <v>1.4925373134328359</v>
      </c>
      <c r="D91" s="39">
        <v>1</v>
      </c>
      <c r="E91" s="38">
        <f t="shared" si="13"/>
        <v>2.3255813953488373</v>
      </c>
      <c r="F91" s="37">
        <v>1</v>
      </c>
      <c r="G91" s="38">
        <f t="shared" si="14"/>
        <v>1.098901098901099</v>
      </c>
    </row>
    <row r="92" spans="1:7" s="4" customFormat="1" ht="12.95" customHeight="1" x14ac:dyDescent="0.2">
      <c r="A92" s="34" t="s">
        <v>30</v>
      </c>
      <c r="B92" s="37">
        <v>2</v>
      </c>
      <c r="C92" s="38">
        <f t="shared" si="12"/>
        <v>1.4925373134328359</v>
      </c>
      <c r="D92" s="39">
        <v>0</v>
      </c>
      <c r="E92" s="38">
        <f t="shared" si="13"/>
        <v>0</v>
      </c>
      <c r="F92" s="37">
        <v>2</v>
      </c>
      <c r="G92" s="38">
        <f t="shared" si="14"/>
        <v>2.197802197802198</v>
      </c>
    </row>
    <row r="93" spans="1:7" s="4" customFormat="1" ht="12.95" customHeight="1" x14ac:dyDescent="0.2">
      <c r="A93" s="34" t="s">
        <v>24</v>
      </c>
      <c r="B93" s="37">
        <v>14</v>
      </c>
      <c r="C93" s="38">
        <f t="shared" si="12"/>
        <v>10.447761194029852</v>
      </c>
      <c r="D93" s="39">
        <v>1</v>
      </c>
      <c r="E93" s="38">
        <f t="shared" si="13"/>
        <v>2.3255813953488373</v>
      </c>
      <c r="F93" s="37">
        <v>13</v>
      </c>
      <c r="G93" s="38">
        <f t="shared" si="14"/>
        <v>14.285714285714286</v>
      </c>
    </row>
    <row r="94" spans="1:7" s="4" customFormat="1" ht="12.95" customHeight="1" x14ac:dyDescent="0.2">
      <c r="A94" s="34" t="s">
        <v>97</v>
      </c>
      <c r="B94" s="37">
        <v>1</v>
      </c>
      <c r="C94" s="38">
        <f t="shared" si="12"/>
        <v>0.74626865671641796</v>
      </c>
      <c r="D94" s="39">
        <v>1</v>
      </c>
      <c r="E94" s="38">
        <f t="shared" si="13"/>
        <v>2.3255813953488373</v>
      </c>
      <c r="F94" s="37">
        <v>0</v>
      </c>
      <c r="G94" s="38">
        <f t="shared" si="14"/>
        <v>0</v>
      </c>
    </row>
    <row r="95" spans="1:7" s="4" customFormat="1" ht="24" x14ac:dyDescent="0.2">
      <c r="A95" s="34" t="s">
        <v>114</v>
      </c>
      <c r="B95" s="37">
        <v>16</v>
      </c>
      <c r="C95" s="38">
        <f t="shared" si="12"/>
        <v>11.940298507462687</v>
      </c>
      <c r="D95" s="39">
        <v>14</v>
      </c>
      <c r="E95" s="38">
        <f t="shared" si="13"/>
        <v>32.558139534883722</v>
      </c>
      <c r="F95" s="37">
        <v>2</v>
      </c>
      <c r="G95" s="38">
        <f t="shared" si="14"/>
        <v>2.197802197802198</v>
      </c>
    </row>
    <row r="96" spans="1:7" s="4" customFormat="1" ht="12.75" customHeight="1" x14ac:dyDescent="0.2">
      <c r="A96" s="47" t="s">
        <v>32</v>
      </c>
      <c r="B96" s="37">
        <v>7</v>
      </c>
      <c r="C96" s="38">
        <f t="shared" si="12"/>
        <v>5.2238805970149258</v>
      </c>
      <c r="D96" s="40">
        <v>2</v>
      </c>
      <c r="E96" s="38">
        <f t="shared" si="13"/>
        <v>4.6511627906976747</v>
      </c>
      <c r="F96" s="37">
        <v>5</v>
      </c>
      <c r="G96" s="38">
        <f t="shared" si="14"/>
        <v>5.4945054945054945</v>
      </c>
    </row>
    <row r="97" spans="1:8" s="4" customFormat="1" ht="12.75" customHeight="1" x14ac:dyDescent="0.2">
      <c r="A97" s="34" t="s">
        <v>103</v>
      </c>
      <c r="B97" s="37">
        <v>23</v>
      </c>
      <c r="C97" s="38">
        <f t="shared" si="12"/>
        <v>17.164179104477611</v>
      </c>
      <c r="D97" s="39">
        <v>6</v>
      </c>
      <c r="E97" s="38">
        <f t="shared" si="13"/>
        <v>13.953488372093023</v>
      </c>
      <c r="F97" s="37">
        <v>17</v>
      </c>
      <c r="G97" s="38">
        <f t="shared" si="14"/>
        <v>18.681318681318682</v>
      </c>
    </row>
    <row r="98" spans="1:8" s="4" customFormat="1" ht="24" x14ac:dyDescent="0.2">
      <c r="A98" s="34" t="s">
        <v>113</v>
      </c>
      <c r="B98" s="37">
        <v>4</v>
      </c>
      <c r="C98" s="38">
        <f t="shared" si="12"/>
        <v>2.9850746268656718</v>
      </c>
      <c r="D98" s="39">
        <v>1</v>
      </c>
      <c r="E98" s="38">
        <f t="shared" si="13"/>
        <v>2.3255813953488373</v>
      </c>
      <c r="F98" s="37">
        <v>3</v>
      </c>
      <c r="G98" s="38">
        <f t="shared" si="14"/>
        <v>3.2967032967032965</v>
      </c>
    </row>
    <row r="99" spans="1:8" s="4" customFormat="1" ht="24" x14ac:dyDescent="0.2">
      <c r="A99" s="34" t="s">
        <v>110</v>
      </c>
      <c r="B99" s="37">
        <v>8</v>
      </c>
      <c r="C99" s="38">
        <f t="shared" si="12"/>
        <v>5.9701492537313436</v>
      </c>
      <c r="D99" s="39">
        <v>4</v>
      </c>
      <c r="E99" s="38">
        <f t="shared" si="13"/>
        <v>9.3023255813953494</v>
      </c>
      <c r="F99" s="37">
        <v>4</v>
      </c>
      <c r="G99" s="38">
        <f t="shared" si="14"/>
        <v>4.395604395604396</v>
      </c>
    </row>
    <row r="100" spans="1:8" s="4" customFormat="1" ht="12" x14ac:dyDescent="0.2">
      <c r="A100" s="34" t="s">
        <v>39</v>
      </c>
      <c r="B100" s="37">
        <v>7</v>
      </c>
      <c r="C100" s="38">
        <f t="shared" si="12"/>
        <v>5.2238805970149258</v>
      </c>
      <c r="D100" s="39">
        <v>2</v>
      </c>
      <c r="E100" s="38">
        <f t="shared" si="13"/>
        <v>4.6511627906976747</v>
      </c>
      <c r="F100" s="37">
        <v>5</v>
      </c>
      <c r="G100" s="38">
        <f t="shared" si="14"/>
        <v>5.4945054945054945</v>
      </c>
    </row>
    <row r="101" spans="1:8" s="4" customFormat="1" ht="12.75" customHeight="1" x14ac:dyDescent="0.2">
      <c r="A101" s="34" t="s">
        <v>104</v>
      </c>
      <c r="B101" s="37">
        <v>36</v>
      </c>
      <c r="C101" s="38">
        <f t="shared" si="12"/>
        <v>26.865671641791046</v>
      </c>
      <c r="D101" s="39">
        <v>5</v>
      </c>
      <c r="E101" s="38">
        <f t="shared" si="13"/>
        <v>11.627906976744185</v>
      </c>
      <c r="F101" s="37">
        <v>31</v>
      </c>
      <c r="G101" s="38">
        <f t="shared" si="14"/>
        <v>34.065934065934066</v>
      </c>
    </row>
    <row r="102" spans="1:8" s="4" customFormat="1" ht="12.95" customHeight="1" x14ac:dyDescent="0.2">
      <c r="A102" s="34" t="s">
        <v>77</v>
      </c>
      <c r="B102" s="37">
        <v>3</v>
      </c>
      <c r="C102" s="38">
        <f t="shared" si="12"/>
        <v>2.2388059701492535</v>
      </c>
      <c r="D102" s="39">
        <v>2</v>
      </c>
      <c r="E102" s="38">
        <f t="shared" si="13"/>
        <v>4.6511627906976747</v>
      </c>
      <c r="F102" s="37">
        <v>1</v>
      </c>
      <c r="G102" s="38">
        <f t="shared" si="14"/>
        <v>1.098901098901099</v>
      </c>
    </row>
    <row r="103" spans="1:8" s="4" customFormat="1" ht="12.95" customHeight="1" x14ac:dyDescent="0.2">
      <c r="A103" s="34" t="s">
        <v>34</v>
      </c>
      <c r="B103" s="37">
        <v>7</v>
      </c>
      <c r="C103" s="38">
        <f t="shared" si="12"/>
        <v>5.2238805970149258</v>
      </c>
      <c r="D103" s="39">
        <v>5</v>
      </c>
      <c r="E103" s="38">
        <f t="shared" si="13"/>
        <v>11.627906976744185</v>
      </c>
      <c r="F103" s="37">
        <v>2</v>
      </c>
      <c r="G103" s="38">
        <f t="shared" si="14"/>
        <v>2.197802197802198</v>
      </c>
    </row>
    <row r="104" spans="1:8" s="4" customFormat="1" ht="12.95" customHeight="1" x14ac:dyDescent="0.2">
      <c r="A104" s="48" t="s">
        <v>52</v>
      </c>
      <c r="B104" s="37">
        <v>2</v>
      </c>
      <c r="C104" s="38">
        <f t="shared" si="12"/>
        <v>1.4925373134328359</v>
      </c>
      <c r="D104" s="40">
        <v>0</v>
      </c>
      <c r="E104" s="38">
        <f t="shared" si="13"/>
        <v>0</v>
      </c>
      <c r="F104" s="37">
        <v>2</v>
      </c>
      <c r="G104" s="38">
        <f t="shared" si="14"/>
        <v>2.197802197802198</v>
      </c>
      <c r="H104"/>
    </row>
    <row r="105" spans="1:8" x14ac:dyDescent="0.2">
      <c r="A105" s="34" t="s">
        <v>105</v>
      </c>
      <c r="B105" s="37">
        <v>10</v>
      </c>
      <c r="C105" s="38">
        <f t="shared" si="12"/>
        <v>7.4626865671641793</v>
      </c>
      <c r="D105" s="39">
        <v>4</v>
      </c>
      <c r="E105" s="38">
        <f t="shared" si="13"/>
        <v>9.3023255813953494</v>
      </c>
      <c r="F105" s="37">
        <v>6</v>
      </c>
      <c r="G105" s="38">
        <f t="shared" si="14"/>
        <v>6.5934065934065931</v>
      </c>
      <c r="H105" s="4"/>
    </row>
    <row r="106" spans="1:8" s="4" customFormat="1" ht="24" x14ac:dyDescent="0.2">
      <c r="A106" s="34" t="s">
        <v>109</v>
      </c>
      <c r="B106" s="37">
        <v>22</v>
      </c>
      <c r="C106" s="38">
        <f t="shared" si="12"/>
        <v>16.417910447761194</v>
      </c>
      <c r="D106" s="39">
        <v>3</v>
      </c>
      <c r="E106" s="38">
        <f t="shared" si="13"/>
        <v>6.9767441860465116</v>
      </c>
      <c r="F106" s="37">
        <v>19</v>
      </c>
      <c r="G106" s="38">
        <f t="shared" si="14"/>
        <v>20.87912087912088</v>
      </c>
    </row>
    <row r="107" spans="1:8" s="4" customFormat="1" ht="12" x14ac:dyDescent="0.2">
      <c r="A107" s="47" t="s">
        <v>25</v>
      </c>
      <c r="B107" s="37">
        <v>5</v>
      </c>
      <c r="C107" s="38">
        <f t="shared" si="12"/>
        <v>3.7313432835820897</v>
      </c>
      <c r="D107" s="40">
        <v>2</v>
      </c>
      <c r="E107" s="38">
        <f t="shared" si="13"/>
        <v>4.6511627906976747</v>
      </c>
      <c r="F107" s="37">
        <v>3</v>
      </c>
      <c r="G107" s="38">
        <f t="shared" si="14"/>
        <v>3.2967032967032965</v>
      </c>
    </row>
    <row r="108" spans="1:8" s="4" customFormat="1" ht="12.95" customHeight="1" x14ac:dyDescent="0.2">
      <c r="A108" s="47" t="s">
        <v>106</v>
      </c>
      <c r="B108" s="37">
        <v>1</v>
      </c>
      <c r="C108" s="38">
        <f t="shared" si="12"/>
        <v>0.74626865671641796</v>
      </c>
      <c r="D108" s="40">
        <v>1</v>
      </c>
      <c r="E108" s="38">
        <f t="shared" si="13"/>
        <v>2.3255813953488373</v>
      </c>
      <c r="F108" s="37">
        <v>0</v>
      </c>
      <c r="G108" s="38">
        <f t="shared" si="14"/>
        <v>0</v>
      </c>
    </row>
    <row r="109" spans="1:8" s="4" customFormat="1" ht="12.95" customHeight="1" x14ac:dyDescent="0.2">
      <c r="A109" s="18" t="s">
        <v>59</v>
      </c>
      <c r="B109" s="37">
        <v>15</v>
      </c>
      <c r="C109" s="38">
        <f t="shared" si="12"/>
        <v>11.194029850746269</v>
      </c>
      <c r="D109" s="39">
        <v>12</v>
      </c>
      <c r="E109" s="38">
        <f t="shared" si="13"/>
        <v>27.906976744186046</v>
      </c>
      <c r="F109" s="37">
        <v>3</v>
      </c>
      <c r="G109" s="38">
        <f t="shared" si="14"/>
        <v>3.2967032967032965</v>
      </c>
    </row>
    <row r="110" spans="1:8" s="4" customFormat="1" ht="12.75" customHeight="1" x14ac:dyDescent="0.2">
      <c r="A110" s="48" t="s">
        <v>35</v>
      </c>
      <c r="B110" s="37">
        <v>3</v>
      </c>
      <c r="C110" s="38">
        <f t="shared" si="12"/>
        <v>2.2388059701492535</v>
      </c>
      <c r="D110" s="40">
        <v>2</v>
      </c>
      <c r="E110" s="38">
        <f t="shared" si="13"/>
        <v>4.6511627906976747</v>
      </c>
      <c r="F110" s="37">
        <v>1</v>
      </c>
      <c r="G110" s="38">
        <f t="shared" si="14"/>
        <v>1.098901098901099</v>
      </c>
    </row>
    <row r="111" spans="1:8" s="4" customFormat="1" ht="12.75" customHeight="1" x14ac:dyDescent="0.2">
      <c r="A111" s="34" t="s">
        <v>57</v>
      </c>
      <c r="B111" s="37">
        <v>4</v>
      </c>
      <c r="C111" s="38">
        <f t="shared" si="12"/>
        <v>2.9850746268656718</v>
      </c>
      <c r="D111" s="39">
        <v>0</v>
      </c>
      <c r="E111" s="38">
        <f t="shared" si="13"/>
        <v>0</v>
      </c>
      <c r="F111" s="37">
        <v>4</v>
      </c>
      <c r="G111" s="38">
        <f t="shared" si="14"/>
        <v>4.395604395604396</v>
      </c>
    </row>
    <row r="112" spans="1:8" s="4" customFormat="1" ht="12.75" customHeight="1" x14ac:dyDescent="0.2">
      <c r="A112" s="48" t="s">
        <v>37</v>
      </c>
      <c r="B112" s="37">
        <v>2</v>
      </c>
      <c r="C112" s="38">
        <f t="shared" si="12"/>
        <v>1.4925373134328359</v>
      </c>
      <c r="D112" s="40">
        <v>0</v>
      </c>
      <c r="E112" s="38">
        <f t="shared" si="13"/>
        <v>0</v>
      </c>
      <c r="F112" s="37">
        <v>2</v>
      </c>
      <c r="G112" s="38">
        <f t="shared" si="14"/>
        <v>2.197802197802198</v>
      </c>
    </row>
    <row r="113" spans="1:8" x14ac:dyDescent="0.2">
      <c r="A113" s="48" t="s">
        <v>45</v>
      </c>
      <c r="B113" s="37">
        <v>26</v>
      </c>
      <c r="C113" s="38">
        <f t="shared" si="12"/>
        <v>19.402985074626866</v>
      </c>
      <c r="D113" s="40">
        <v>4</v>
      </c>
      <c r="E113" s="38">
        <f t="shared" si="13"/>
        <v>9.3023255813953494</v>
      </c>
      <c r="F113" s="37">
        <v>22</v>
      </c>
      <c r="G113" s="38">
        <f t="shared" si="14"/>
        <v>24.175824175824175</v>
      </c>
      <c r="H113" s="4"/>
    </row>
    <row r="114" spans="1:8" x14ac:dyDescent="0.2">
      <c r="A114" s="18" t="s">
        <v>27</v>
      </c>
      <c r="B114" s="37">
        <v>2</v>
      </c>
      <c r="C114" s="38">
        <f t="shared" si="12"/>
        <v>1.4925373134328359</v>
      </c>
      <c r="D114" s="39">
        <v>1</v>
      </c>
      <c r="E114" s="38">
        <f t="shared" si="13"/>
        <v>2.3255813953488373</v>
      </c>
      <c r="F114" s="37">
        <v>1</v>
      </c>
      <c r="G114" s="38">
        <f t="shared" si="14"/>
        <v>1.098901098901099</v>
      </c>
      <c r="H114" s="4"/>
    </row>
    <row r="115" spans="1:8" x14ac:dyDescent="0.2">
      <c r="A115" s="48" t="s">
        <v>107</v>
      </c>
      <c r="B115" s="37">
        <v>3</v>
      </c>
      <c r="C115" s="38">
        <f t="shared" si="12"/>
        <v>2.2388059701492535</v>
      </c>
      <c r="D115" s="40">
        <v>1</v>
      </c>
      <c r="E115" s="38">
        <f t="shared" si="13"/>
        <v>2.3255813953488373</v>
      </c>
      <c r="F115" s="37">
        <v>2</v>
      </c>
      <c r="G115" s="38">
        <f t="shared" si="14"/>
        <v>2.197802197802198</v>
      </c>
      <c r="H115" s="4"/>
    </row>
    <row r="116" spans="1:8" x14ac:dyDescent="0.2">
      <c r="A116" s="48" t="s">
        <v>50</v>
      </c>
      <c r="B116" s="37">
        <v>2</v>
      </c>
      <c r="C116" s="38">
        <f t="shared" si="12"/>
        <v>1.4925373134328359</v>
      </c>
      <c r="D116" s="40">
        <v>0</v>
      </c>
      <c r="E116" s="38">
        <f t="shared" si="13"/>
        <v>0</v>
      </c>
      <c r="F116" s="37">
        <v>2</v>
      </c>
      <c r="G116" s="38">
        <f t="shared" si="14"/>
        <v>2.197802197802198</v>
      </c>
    </row>
    <row r="117" spans="1:8" x14ac:dyDescent="0.2">
      <c r="A117" s="18" t="s">
        <v>108</v>
      </c>
      <c r="B117" s="37">
        <v>9</v>
      </c>
      <c r="C117" s="38">
        <f t="shared" si="12"/>
        <v>6.7164179104477615</v>
      </c>
      <c r="D117" s="39">
        <v>3</v>
      </c>
      <c r="E117" s="38">
        <f t="shared" si="13"/>
        <v>6.9767441860465116</v>
      </c>
      <c r="F117" s="37">
        <v>6</v>
      </c>
      <c r="G117" s="38">
        <f t="shared" si="14"/>
        <v>6.5934065934065931</v>
      </c>
    </row>
    <row r="118" spans="1:8" ht="12.2" customHeight="1" x14ac:dyDescent="0.2">
      <c r="A118" s="48" t="s">
        <v>72</v>
      </c>
      <c r="B118" s="37">
        <v>2</v>
      </c>
      <c r="C118" s="38">
        <f t="shared" si="12"/>
        <v>1.4925373134328359</v>
      </c>
      <c r="D118" s="40">
        <v>0</v>
      </c>
      <c r="E118" s="38">
        <f t="shared" si="13"/>
        <v>0</v>
      </c>
      <c r="F118" s="37">
        <v>2</v>
      </c>
      <c r="G118" s="38">
        <f t="shared" si="14"/>
        <v>2.197802197802198</v>
      </c>
    </row>
    <row r="119" spans="1:8" x14ac:dyDescent="0.2">
      <c r="A119" s="48" t="s">
        <v>78</v>
      </c>
      <c r="B119" s="37">
        <v>14</v>
      </c>
      <c r="C119" s="38">
        <f t="shared" si="12"/>
        <v>10.447761194029852</v>
      </c>
      <c r="D119" s="40">
        <v>4</v>
      </c>
      <c r="E119" s="38">
        <f t="shared" si="13"/>
        <v>9.3023255813953494</v>
      </c>
      <c r="F119" s="37">
        <v>10</v>
      </c>
      <c r="G119" s="38">
        <f t="shared" si="14"/>
        <v>10.989010989010989</v>
      </c>
    </row>
  </sheetData>
  <sortState ref="A98:H128">
    <sortCondition ref="A98"/>
  </sortState>
  <mergeCells count="11">
    <mergeCell ref="B88:G88"/>
    <mergeCell ref="B6:G6"/>
    <mergeCell ref="B19:G19"/>
    <mergeCell ref="B42:G42"/>
    <mergeCell ref="B68:G68"/>
    <mergeCell ref="A1:G1"/>
    <mergeCell ref="A3:A5"/>
    <mergeCell ref="B3:C4"/>
    <mergeCell ref="D3:E3"/>
    <mergeCell ref="F3:G3"/>
    <mergeCell ref="D4:G4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B III 2 - j/17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18"/>
  <sheetViews>
    <sheetView showGridLines="0" zoomScaleNormal="100" workbookViewId="0">
      <selection activeCell="B46" sqref="B46"/>
    </sheetView>
  </sheetViews>
  <sheetFormatPr baseColWidth="10" defaultRowHeight="12.75" x14ac:dyDescent="0.2"/>
  <cols>
    <col min="1" max="1" width="36.85546875" customWidth="1"/>
    <col min="2" max="2" width="8.140625" customWidth="1"/>
    <col min="3" max="3" width="9" customWidth="1"/>
    <col min="4" max="7" width="8.140625" customWidth="1"/>
  </cols>
  <sheetData>
    <row r="1" spans="1:7" ht="12.75" customHeight="1" x14ac:dyDescent="0.2">
      <c r="A1" s="116" t="s">
        <v>111</v>
      </c>
      <c r="B1" s="116"/>
      <c r="C1" s="116"/>
      <c r="D1" s="116"/>
      <c r="E1" s="116"/>
      <c r="F1" s="116"/>
      <c r="G1" s="116"/>
    </row>
    <row r="2" spans="1:7" ht="12.75" customHeight="1" x14ac:dyDescent="0.2">
      <c r="A2" s="25"/>
      <c r="B2" s="26"/>
      <c r="C2" s="26"/>
      <c r="D2" s="26"/>
      <c r="E2" s="26"/>
      <c r="F2" s="26"/>
      <c r="G2" s="26"/>
    </row>
    <row r="3" spans="1:7" ht="30.2" customHeight="1" x14ac:dyDescent="0.2">
      <c r="A3" s="96" t="s">
        <v>14</v>
      </c>
      <c r="B3" s="119" t="s">
        <v>53</v>
      </c>
      <c r="C3" s="119"/>
      <c r="D3" s="119"/>
      <c r="E3" s="119" t="s">
        <v>21</v>
      </c>
      <c r="F3" s="119"/>
      <c r="G3" s="120"/>
    </row>
    <row r="4" spans="1:7" ht="15" customHeight="1" x14ac:dyDescent="0.2">
      <c r="A4" s="97"/>
      <c r="B4" s="2" t="s">
        <v>0</v>
      </c>
      <c r="C4" s="2" t="s">
        <v>1</v>
      </c>
      <c r="D4" s="2" t="s">
        <v>2</v>
      </c>
      <c r="E4" s="2" t="s">
        <v>0</v>
      </c>
      <c r="F4" s="2" t="s">
        <v>1</v>
      </c>
      <c r="G4" s="3" t="s">
        <v>2</v>
      </c>
    </row>
    <row r="5" spans="1:7" s="4" customFormat="1" ht="24" customHeight="1" x14ac:dyDescent="0.2">
      <c r="A5" s="18" t="s">
        <v>5</v>
      </c>
      <c r="B5" s="75">
        <v>18</v>
      </c>
      <c r="C5" s="77">
        <v>1</v>
      </c>
      <c r="D5" s="77">
        <v>17</v>
      </c>
      <c r="E5" s="78">
        <v>108</v>
      </c>
      <c r="F5" s="80">
        <v>7</v>
      </c>
      <c r="G5" s="80">
        <v>101</v>
      </c>
    </row>
    <row r="6" spans="1:7" s="4" customFormat="1" ht="24" customHeight="1" x14ac:dyDescent="0.2">
      <c r="A6" s="18" t="s">
        <v>6</v>
      </c>
      <c r="B6" s="75">
        <v>14</v>
      </c>
      <c r="C6" s="77">
        <v>3</v>
      </c>
      <c r="D6" s="77">
        <v>11</v>
      </c>
      <c r="E6" s="78">
        <v>98</v>
      </c>
      <c r="F6" s="80">
        <v>25</v>
      </c>
      <c r="G6" s="80">
        <v>73</v>
      </c>
    </row>
    <row r="7" spans="1:7" s="4" customFormat="1" ht="24" customHeight="1" x14ac:dyDescent="0.2">
      <c r="A7" s="18" t="s">
        <v>7</v>
      </c>
      <c r="B7" s="75">
        <v>24</v>
      </c>
      <c r="C7" s="77">
        <v>4</v>
      </c>
      <c r="D7" s="77">
        <v>20</v>
      </c>
      <c r="E7" s="78">
        <v>223</v>
      </c>
      <c r="F7" s="80">
        <v>73</v>
      </c>
      <c r="G7" s="80">
        <v>150</v>
      </c>
    </row>
    <row r="8" spans="1:7" s="4" customFormat="1" ht="24" customHeight="1" x14ac:dyDescent="0.2">
      <c r="A8" s="18" t="s">
        <v>51</v>
      </c>
      <c r="B8" s="75">
        <v>5</v>
      </c>
      <c r="C8" s="77">
        <v>1</v>
      </c>
      <c r="D8" s="77">
        <v>4</v>
      </c>
      <c r="E8" s="78">
        <v>18</v>
      </c>
      <c r="F8" s="80">
        <v>4</v>
      </c>
      <c r="G8" s="80">
        <v>14</v>
      </c>
    </row>
    <row r="9" spans="1:7" s="4" customFormat="1" ht="24" customHeight="1" x14ac:dyDescent="0.2">
      <c r="A9" s="18" t="s">
        <v>8</v>
      </c>
      <c r="B9" s="75">
        <v>13</v>
      </c>
      <c r="C9" s="77">
        <v>4</v>
      </c>
      <c r="D9" s="77">
        <v>9</v>
      </c>
      <c r="E9" s="78">
        <v>34</v>
      </c>
      <c r="F9" s="80">
        <v>15</v>
      </c>
      <c r="G9" s="80">
        <v>19</v>
      </c>
    </row>
    <row r="10" spans="1:7" s="8" customFormat="1" ht="36" customHeight="1" x14ac:dyDescent="0.2">
      <c r="A10" s="19" t="s">
        <v>4</v>
      </c>
      <c r="B10" s="76">
        <v>74</v>
      </c>
      <c r="C10" s="76">
        <v>13</v>
      </c>
      <c r="D10" s="76">
        <v>61</v>
      </c>
      <c r="E10" s="79">
        <v>481</v>
      </c>
      <c r="F10" s="79">
        <v>124</v>
      </c>
      <c r="G10" s="79">
        <v>357</v>
      </c>
    </row>
    <row r="11" spans="1:7" s="8" customFormat="1" ht="45" customHeight="1" x14ac:dyDescent="0.2">
      <c r="B11" s="117" t="s">
        <v>66</v>
      </c>
      <c r="C11" s="118"/>
      <c r="D11" s="118"/>
      <c r="E11" s="118"/>
      <c r="F11" s="118"/>
      <c r="G11" s="118"/>
    </row>
    <row r="12" spans="1:7" s="46" customFormat="1" ht="24" customHeight="1" x14ac:dyDescent="0.2">
      <c r="A12" s="56" t="s">
        <v>5</v>
      </c>
      <c r="B12" s="81">
        <f t="shared" ref="B12:G16" si="0">B5*B$17/B$10</f>
        <v>24.324324324324323</v>
      </c>
      <c r="C12" s="81">
        <f t="shared" si="0"/>
        <v>7.6923076923076925</v>
      </c>
      <c r="D12" s="81">
        <f>D5*D$17/D$10</f>
        <v>27.868852459016395</v>
      </c>
      <c r="E12" s="81">
        <f t="shared" si="0"/>
        <v>22.453222453222452</v>
      </c>
      <c r="F12" s="81">
        <f t="shared" si="0"/>
        <v>5.645161290322581</v>
      </c>
      <c r="G12" s="81">
        <f t="shared" si="0"/>
        <v>28.291316526610643</v>
      </c>
    </row>
    <row r="13" spans="1:7" s="46" customFormat="1" ht="24" customHeight="1" x14ac:dyDescent="0.2">
      <c r="A13" s="56" t="s">
        <v>6</v>
      </c>
      <c r="B13" s="81">
        <f t="shared" si="0"/>
        <v>18.918918918918919</v>
      </c>
      <c r="C13" s="81">
        <f t="shared" si="0"/>
        <v>23.076923076923077</v>
      </c>
      <c r="D13" s="81">
        <f t="shared" si="0"/>
        <v>18.032786885245901</v>
      </c>
      <c r="E13" s="81">
        <f t="shared" si="0"/>
        <v>20.374220374220375</v>
      </c>
      <c r="F13" s="81">
        <f t="shared" si="0"/>
        <v>20.161290322580644</v>
      </c>
      <c r="G13" s="81">
        <f t="shared" si="0"/>
        <v>20.448179271708682</v>
      </c>
    </row>
    <row r="14" spans="1:7" s="46" customFormat="1" ht="24" customHeight="1" x14ac:dyDescent="0.2">
      <c r="A14" s="56" t="s">
        <v>7</v>
      </c>
      <c r="B14" s="81">
        <f t="shared" si="0"/>
        <v>32.432432432432435</v>
      </c>
      <c r="C14" s="81">
        <f>C7*C$17/C$10</f>
        <v>30.76923076923077</v>
      </c>
      <c r="D14" s="81">
        <f t="shared" si="0"/>
        <v>32.786885245901637</v>
      </c>
      <c r="E14" s="81">
        <f t="shared" si="0"/>
        <v>46.361746361746363</v>
      </c>
      <c r="F14" s="81">
        <f t="shared" si="0"/>
        <v>58.87096774193548</v>
      </c>
      <c r="G14" s="81">
        <f t="shared" si="0"/>
        <v>42.016806722689076</v>
      </c>
    </row>
    <row r="15" spans="1:7" s="46" customFormat="1" ht="24" customHeight="1" x14ac:dyDescent="0.2">
      <c r="A15" s="56" t="s">
        <v>51</v>
      </c>
      <c r="B15" s="81">
        <f t="shared" si="0"/>
        <v>6.756756756756757</v>
      </c>
      <c r="C15" s="81">
        <f t="shared" si="0"/>
        <v>7.6923076923076925</v>
      </c>
      <c r="D15" s="81">
        <f t="shared" si="0"/>
        <v>6.557377049180328</v>
      </c>
      <c r="E15" s="81">
        <f t="shared" si="0"/>
        <v>3.7422037422037424</v>
      </c>
      <c r="F15" s="81">
        <f t="shared" si="0"/>
        <v>3.225806451612903</v>
      </c>
      <c r="G15" s="81">
        <f t="shared" si="0"/>
        <v>3.9215686274509802</v>
      </c>
    </row>
    <row r="16" spans="1:7" s="46" customFormat="1" ht="24" customHeight="1" x14ac:dyDescent="0.2">
      <c r="A16" s="56" t="s">
        <v>8</v>
      </c>
      <c r="B16" s="81">
        <f t="shared" si="0"/>
        <v>17.567567567567568</v>
      </c>
      <c r="C16" s="81">
        <f t="shared" si="0"/>
        <v>30.76923076923077</v>
      </c>
      <c r="D16" s="81">
        <f t="shared" si="0"/>
        <v>14.754098360655737</v>
      </c>
      <c r="E16" s="81">
        <f t="shared" si="0"/>
        <v>7.0686070686070686</v>
      </c>
      <c r="F16" s="81">
        <f t="shared" si="0"/>
        <v>12.096774193548388</v>
      </c>
      <c r="G16" s="81">
        <f t="shared" si="0"/>
        <v>5.322128851540616</v>
      </c>
    </row>
    <row r="17" spans="1:7" s="8" customFormat="1" ht="24" customHeight="1" x14ac:dyDescent="0.2">
      <c r="A17" s="19" t="s">
        <v>4</v>
      </c>
      <c r="B17" s="82">
        <f t="shared" ref="B17:G17" si="1">IF(B$10&gt;0,100*B10/B$10,0)</f>
        <v>100</v>
      </c>
      <c r="C17" s="82">
        <f t="shared" si="1"/>
        <v>100</v>
      </c>
      <c r="D17" s="82">
        <f t="shared" si="1"/>
        <v>100</v>
      </c>
      <c r="E17" s="82">
        <f t="shared" si="1"/>
        <v>100</v>
      </c>
      <c r="F17" s="82">
        <f t="shared" si="1"/>
        <v>100</v>
      </c>
      <c r="G17" s="82">
        <f t="shared" si="1"/>
        <v>100</v>
      </c>
    </row>
    <row r="18" spans="1:7" s="4" customFormat="1" ht="14.25" customHeight="1" x14ac:dyDescent="0.2"/>
  </sheetData>
  <mergeCells count="5">
    <mergeCell ref="A1:G1"/>
    <mergeCell ref="B11:G11"/>
    <mergeCell ref="A3:A4"/>
    <mergeCell ref="B3:D3"/>
    <mergeCell ref="E3:G3"/>
  </mergeCells>
  <phoneticPr fontId="3" type="noConversion"/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&amp;C&amp;6© Statistisches Landesamt des Freistaates Sachsen - B III 2 - j/17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Titel</vt:lpstr>
      <vt:lpstr>Impressum</vt:lpstr>
      <vt:lpstr>Inhalt</vt:lpstr>
      <vt:lpstr>Tab 1</vt:lpstr>
      <vt:lpstr>Tab 2</vt:lpstr>
      <vt:lpstr>Tab 3</vt:lpstr>
      <vt:lpstr>Tab 4</vt:lpstr>
      <vt:lpstr>Tab 5</vt:lpstr>
      <vt:lpstr>Tab 6</vt:lpstr>
      <vt:lpstr>Inhalt!Druckbereich</vt:lpstr>
      <vt:lpstr>'Tab 6'!Druckbereich</vt:lpstr>
      <vt:lpstr>'Tab 1'!Drucktitel</vt:lpstr>
      <vt:lpstr>'Tab 2'!Drucktitel</vt:lpstr>
      <vt:lpstr>'Tab 4'!Drucktitel</vt:lpstr>
      <vt:lpstr>'Tab 5'!Drucktitel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Lehrerausbildung</dc:title>
  <dc:subject>Lehrerausbildung</dc:subject>
  <dc:creator>Statistisches Landesamt des Freistaates Sachsen</dc:creator>
  <cp:keywords>Teilnehmer, Absolventen, Erster Staatsprüfung, bestandene Staatsprüfung, Art des Lehramtes</cp:keywords>
  <dc:description>B III 2 - j/17</dc:description>
  <cp:lastModifiedBy>Klaua, Eva - StaLa</cp:lastModifiedBy>
  <cp:lastPrinted>2018-05-11T07:44:08Z</cp:lastPrinted>
  <dcterms:created xsi:type="dcterms:W3CDTF">2002-04-04T06:10:11Z</dcterms:created>
  <dcterms:modified xsi:type="dcterms:W3CDTF">2018-05-11T07:45:21Z</dcterms:modified>
  <cp:category>Statistischer Bericht</cp:category>
  <cp:contentStatus>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-112380835</vt:i4>
  </property>
  <property fmtid="{D5CDD505-2E9C-101B-9397-08002B2CF9AE}" pid="3" name="_NewReviewCycle">
    <vt:lpwstr/>
  </property>
  <property fmtid="{D5CDD505-2E9C-101B-9397-08002B2CF9AE}" pid="4" name="_EmailSubject">
    <vt:lpwstr>Statistischer Bericht B_III_2_j_17</vt:lpwstr>
  </property>
  <property fmtid="{D5CDD505-2E9C-101B-9397-08002B2CF9AE}" pid="5" name="_AuthorEmail">
    <vt:lpwstr>Anja.Buettner-Nobis@statistik.sachsen.de</vt:lpwstr>
  </property>
  <property fmtid="{D5CDD505-2E9C-101B-9397-08002B2CF9AE}" pid="6" name="_AuthorEmailDisplayName">
    <vt:lpwstr>Büttner-Nobis, Anja - StaLa</vt:lpwstr>
  </property>
  <property fmtid="{D5CDD505-2E9C-101B-9397-08002B2CF9AE}" pid="7" name="_ReviewingToolsShownOnce">
    <vt:lpwstr/>
  </property>
</Properties>
</file>