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60" yWindow="210" windowWidth="14430" windowHeight="12420" tabRatio="899"/>
  </bookViews>
  <sheets>
    <sheet name="Inhalt" sheetId="20" r:id="rId1"/>
    <sheet name="Tab 1" sheetId="1" r:id="rId2"/>
    <sheet name="Tab 2" sheetId="2" r:id="rId3"/>
    <sheet name="Tab 3" sheetId="10" r:id="rId4"/>
    <sheet name="Tab 4" sheetId="7" r:id="rId5"/>
    <sheet name="Tab 5" sheetId="8" r:id="rId6"/>
    <sheet name="Tab 6" sheetId="9" r:id="rId7"/>
  </sheets>
  <definedNames>
    <definedName name="WordDatei">"I:\ABLAGEN\S2\S21\AB-21_bildung\Uebergreifendes\Berichte\LaB\2012\2012-LaB-Bericht.doc"</definedName>
  </definedNames>
  <calcPr calcId="145621" calcMode="manual"/>
</workbook>
</file>

<file path=xl/calcChain.xml><?xml version="1.0" encoding="utf-8"?>
<calcChain xmlns="http://schemas.openxmlformats.org/spreadsheetml/2006/main">
  <c r="C82" i="8" l="1"/>
  <c r="C83" i="8"/>
  <c r="C84" i="8"/>
  <c r="C85" i="8"/>
  <c r="C86" i="8"/>
  <c r="C87" i="8"/>
  <c r="C88" i="8"/>
  <c r="G66" i="8"/>
  <c r="E73" i="8"/>
  <c r="E72" i="8"/>
  <c r="E74" i="8"/>
  <c r="E75" i="8"/>
  <c r="E68" i="8"/>
  <c r="E67" i="8"/>
  <c r="E66" i="8"/>
  <c r="E65" i="8"/>
  <c r="E64" i="8"/>
  <c r="G108" i="8"/>
  <c r="E108" i="8"/>
  <c r="C108" i="8"/>
  <c r="G107" i="8"/>
  <c r="E107" i="8"/>
  <c r="C107" i="8"/>
  <c r="G106" i="8"/>
  <c r="E106" i="8"/>
  <c r="C106" i="8"/>
  <c r="G105" i="8"/>
  <c r="E105" i="8"/>
  <c r="C105" i="8"/>
  <c r="G104" i="8"/>
  <c r="E104" i="8"/>
  <c r="C104" i="8"/>
  <c r="G103" i="8"/>
  <c r="E103" i="8"/>
  <c r="C103" i="8"/>
  <c r="G102" i="8"/>
  <c r="E102" i="8"/>
  <c r="C102" i="8"/>
  <c r="G101" i="8"/>
  <c r="E101" i="8"/>
  <c r="C101" i="8"/>
  <c r="G100" i="8"/>
  <c r="E100" i="8"/>
  <c r="C100" i="8"/>
  <c r="G99" i="8"/>
  <c r="E99" i="8"/>
  <c r="C99" i="8"/>
  <c r="G98" i="8"/>
  <c r="E98" i="8"/>
  <c r="C98" i="8"/>
  <c r="G97" i="8"/>
  <c r="E97" i="8"/>
  <c r="C97" i="8"/>
  <c r="G96" i="8"/>
  <c r="E96" i="8"/>
  <c r="C96" i="8"/>
  <c r="G95" i="8"/>
  <c r="E95" i="8"/>
  <c r="C95" i="8"/>
  <c r="G94" i="8"/>
  <c r="E94" i="8"/>
  <c r="C94" i="8"/>
  <c r="G93" i="8"/>
  <c r="E93" i="8"/>
  <c r="C93" i="8"/>
  <c r="G92" i="8"/>
  <c r="E92" i="8"/>
  <c r="C92" i="8"/>
  <c r="G91" i="8"/>
  <c r="E91" i="8"/>
  <c r="C91" i="8"/>
  <c r="G90" i="8"/>
  <c r="E90" i="8"/>
  <c r="C90" i="8"/>
  <c r="G89" i="8"/>
  <c r="E89" i="8"/>
  <c r="C89" i="8"/>
  <c r="G88" i="8"/>
  <c r="E88" i="8"/>
  <c r="G87" i="8"/>
  <c r="E87" i="8"/>
  <c r="G86" i="8"/>
  <c r="E86" i="8"/>
  <c r="G85" i="8"/>
  <c r="E85" i="8"/>
  <c r="G84" i="8"/>
  <c r="E84" i="8"/>
  <c r="G83" i="8"/>
  <c r="E83" i="8"/>
  <c r="G82" i="8"/>
  <c r="E82" i="8"/>
  <c r="G81" i="8"/>
  <c r="E81" i="8"/>
  <c r="C81" i="8"/>
  <c r="G79" i="8"/>
  <c r="E79" i="8"/>
  <c r="C79" i="8"/>
  <c r="G78" i="8"/>
  <c r="E78" i="8"/>
  <c r="C78" i="8"/>
  <c r="G77" i="8"/>
  <c r="E77" i="8"/>
  <c r="C77" i="8"/>
  <c r="G76" i="8"/>
  <c r="E76" i="8"/>
  <c r="C76" i="8"/>
  <c r="G75" i="8"/>
  <c r="C75" i="8"/>
  <c r="G74" i="8"/>
  <c r="C74" i="8"/>
  <c r="G73" i="8"/>
  <c r="C73" i="8"/>
  <c r="G72" i="8"/>
  <c r="C72" i="8"/>
  <c r="G71" i="8"/>
  <c r="E71" i="8"/>
  <c r="C71" i="8"/>
  <c r="G70" i="8"/>
  <c r="E70" i="8"/>
  <c r="C70" i="8"/>
  <c r="G69" i="8"/>
  <c r="E69" i="8"/>
  <c r="C69" i="8"/>
  <c r="G68" i="8"/>
  <c r="C68" i="8"/>
  <c r="G67" i="8"/>
  <c r="C67" i="8"/>
  <c r="C66" i="8"/>
  <c r="G65" i="8"/>
  <c r="C65" i="8"/>
  <c r="G64" i="8"/>
  <c r="C64" i="8"/>
  <c r="G62" i="8"/>
  <c r="E62" i="8"/>
  <c r="C62" i="8"/>
  <c r="G61" i="8"/>
  <c r="E61" i="8"/>
  <c r="C61" i="8"/>
  <c r="G60" i="8"/>
  <c r="E60" i="8"/>
  <c r="C60" i="8"/>
  <c r="G59" i="8"/>
  <c r="E59" i="8"/>
  <c r="C59" i="8"/>
  <c r="G58" i="8"/>
  <c r="E58" i="8"/>
  <c r="C58" i="8"/>
  <c r="G57" i="8"/>
  <c r="E57" i="8"/>
  <c r="C57" i="8"/>
  <c r="G56" i="8"/>
  <c r="E56" i="8"/>
  <c r="C56" i="8"/>
  <c r="G55" i="8"/>
  <c r="E55" i="8"/>
  <c r="C55" i="8"/>
  <c r="G54" i="8"/>
  <c r="E54" i="8"/>
  <c r="C54" i="8"/>
  <c r="G53" i="8"/>
  <c r="E53" i="8"/>
  <c r="C53" i="8"/>
  <c r="G52" i="8"/>
  <c r="E52" i="8"/>
  <c r="C52" i="8"/>
  <c r="G51" i="8"/>
  <c r="E51" i="8"/>
  <c r="C51" i="8"/>
  <c r="G50" i="8"/>
  <c r="E50" i="8"/>
  <c r="C50" i="8"/>
  <c r="G49" i="8"/>
  <c r="E49" i="8"/>
  <c r="C49" i="8"/>
  <c r="G48" i="8"/>
  <c r="E48" i="8"/>
  <c r="C48" i="8"/>
  <c r="G47" i="8"/>
  <c r="E47" i="8"/>
  <c r="C47" i="8"/>
  <c r="G46" i="8"/>
  <c r="E46" i="8"/>
  <c r="C46" i="8"/>
  <c r="G45" i="8"/>
  <c r="E45" i="8"/>
  <c r="C45" i="8"/>
  <c r="G44" i="8"/>
  <c r="E44" i="8"/>
  <c r="C44" i="8"/>
  <c r="G43" i="8"/>
  <c r="E43" i="8"/>
  <c r="C43" i="8"/>
  <c r="G42" i="8"/>
  <c r="E42" i="8"/>
  <c r="C42" i="8"/>
  <c r="G41" i="8"/>
  <c r="E41" i="8"/>
  <c r="C41" i="8"/>
  <c r="G40" i="8"/>
  <c r="E40" i="8"/>
  <c r="C40" i="8"/>
  <c r="G38" i="8"/>
  <c r="E38" i="8"/>
  <c r="C38" i="8"/>
  <c r="G37" i="8"/>
  <c r="E37" i="8"/>
  <c r="C37" i="8"/>
  <c r="G36" i="8"/>
  <c r="E36" i="8"/>
  <c r="C36" i="8"/>
  <c r="G35" i="8"/>
  <c r="E35" i="8"/>
  <c r="C35" i="8"/>
  <c r="G34" i="8"/>
  <c r="E34" i="8"/>
  <c r="C34" i="8"/>
  <c r="G33" i="8"/>
  <c r="E33" i="8"/>
  <c r="C33" i="8"/>
  <c r="G32" i="8"/>
  <c r="E32" i="8"/>
  <c r="C32" i="8"/>
  <c r="G31" i="8"/>
  <c r="E31" i="8"/>
  <c r="C31" i="8"/>
  <c r="G30" i="8"/>
  <c r="E30" i="8"/>
  <c r="C30" i="8"/>
  <c r="G29" i="8"/>
  <c r="E29" i="8"/>
  <c r="C29" i="8"/>
  <c r="G28" i="8"/>
  <c r="E28" i="8"/>
  <c r="C28" i="8"/>
  <c r="G27" i="8"/>
  <c r="E27" i="8"/>
  <c r="C27" i="8"/>
  <c r="G26" i="8"/>
  <c r="E26" i="8"/>
  <c r="C26" i="8"/>
  <c r="G25" i="8"/>
  <c r="E25" i="8"/>
  <c r="C25" i="8"/>
  <c r="G24" i="8"/>
  <c r="E24" i="8"/>
  <c r="C24" i="8"/>
  <c r="G23" i="8"/>
  <c r="E23" i="8"/>
  <c r="C23" i="8"/>
  <c r="G22" i="8"/>
  <c r="E22" i="8"/>
  <c r="C22" i="8"/>
  <c r="G21" i="8"/>
  <c r="E21" i="8"/>
  <c r="C21" i="8"/>
  <c r="G19" i="8"/>
  <c r="E19" i="8"/>
  <c r="C19" i="8"/>
  <c r="G18" i="8"/>
  <c r="E18" i="8"/>
  <c r="C18" i="8"/>
  <c r="G17" i="8"/>
  <c r="E17" i="8"/>
  <c r="C17" i="8"/>
  <c r="G16" i="8"/>
  <c r="E16" i="8"/>
  <c r="C16" i="8"/>
  <c r="G15" i="8"/>
  <c r="E15" i="8"/>
  <c r="C15" i="8"/>
  <c r="G14" i="8"/>
  <c r="E14" i="8"/>
  <c r="C14" i="8"/>
  <c r="G13" i="8"/>
  <c r="E13" i="8"/>
  <c r="C13" i="8"/>
  <c r="G12" i="8"/>
  <c r="E12" i="8"/>
  <c r="C12" i="8"/>
  <c r="G11" i="8"/>
  <c r="E11" i="8"/>
  <c r="C11" i="8"/>
  <c r="G10" i="8"/>
  <c r="E10" i="8"/>
  <c r="C10" i="8"/>
  <c r="G9" i="8"/>
  <c r="E9" i="8"/>
  <c r="C9" i="8"/>
  <c r="G8" i="8"/>
  <c r="E8" i="8"/>
  <c r="C8" i="8"/>
  <c r="G7" i="8"/>
  <c r="E7" i="8"/>
  <c r="C7" i="8"/>
  <c r="E40" i="1"/>
  <c r="B59" i="7"/>
  <c r="C59" i="7"/>
  <c r="D59" i="7"/>
  <c r="E58" i="2"/>
  <c r="F40" i="2"/>
  <c r="G40" i="2"/>
  <c r="E40" i="2"/>
  <c r="F112" i="1"/>
  <c r="G112" i="1"/>
  <c r="E112" i="1"/>
  <c r="F94" i="1"/>
  <c r="G94" i="1"/>
  <c r="E94" i="1"/>
  <c r="F76" i="1"/>
  <c r="G76" i="1"/>
  <c r="E76" i="1"/>
  <c r="E58" i="1"/>
  <c r="F58" i="1"/>
  <c r="G58" i="1"/>
  <c r="C87" i="7"/>
  <c r="D87" i="7"/>
  <c r="B87" i="7"/>
  <c r="C45" i="7"/>
  <c r="D45" i="7"/>
  <c r="B45" i="7"/>
  <c r="G111" i="1"/>
  <c r="F111" i="1"/>
  <c r="G93" i="1"/>
  <c r="F93" i="1"/>
  <c r="G75" i="1"/>
  <c r="F75" i="1"/>
  <c r="G57" i="1"/>
  <c r="F57" i="1"/>
  <c r="G39" i="1"/>
  <c r="F39" i="1"/>
  <c r="G112" i="2"/>
  <c r="F112" i="2"/>
  <c r="E112" i="2"/>
  <c r="G94" i="2"/>
  <c r="F94" i="2"/>
  <c r="E94" i="2"/>
  <c r="G76" i="2"/>
  <c r="F76" i="2"/>
  <c r="E76" i="2"/>
  <c r="G58" i="2"/>
  <c r="F58" i="2"/>
  <c r="G39" i="2"/>
  <c r="F39" i="2"/>
  <c r="B26" i="10"/>
  <c r="B25" i="10"/>
  <c r="B27" i="10" s="1"/>
  <c r="B18" i="10"/>
  <c r="B6" i="10" s="1"/>
  <c r="B17" i="10"/>
  <c r="C5" i="10"/>
  <c r="D5" i="10"/>
  <c r="C6" i="10"/>
  <c r="D6" i="10"/>
  <c r="G111" i="2"/>
  <c r="F111" i="2"/>
  <c r="G93" i="2"/>
  <c r="F93" i="2"/>
  <c r="G75" i="2"/>
  <c r="F75" i="2"/>
  <c r="G57" i="2"/>
  <c r="F57" i="2"/>
  <c r="B111" i="2"/>
  <c r="B93" i="2"/>
  <c r="B75" i="2"/>
  <c r="B57" i="2"/>
  <c r="E39" i="2"/>
  <c r="E111" i="1"/>
  <c r="C10" i="9"/>
  <c r="C17" i="9" s="1"/>
  <c r="D10" i="9"/>
  <c r="D17" i="9"/>
  <c r="D12" i="9" s="1"/>
  <c r="E10" i="9"/>
  <c r="E17" i="9" s="1"/>
  <c r="F10" i="9"/>
  <c r="F17" i="9"/>
  <c r="F12" i="9" s="1"/>
  <c r="G10" i="9"/>
  <c r="G17" i="9" s="1"/>
  <c r="B10" i="9"/>
  <c r="B17" i="9"/>
  <c r="B15" i="9" s="1"/>
  <c r="E110" i="2"/>
  <c r="F110" i="2"/>
  <c r="G110" i="2"/>
  <c r="E92" i="2"/>
  <c r="F92" i="2"/>
  <c r="G92" i="2"/>
  <c r="E74" i="2"/>
  <c r="G74" i="2"/>
  <c r="E56" i="2"/>
  <c r="F56" i="2"/>
  <c r="G56" i="2"/>
  <c r="E38" i="2"/>
  <c r="F38" i="2"/>
  <c r="G38" i="2"/>
  <c r="E110" i="1"/>
  <c r="F110" i="1"/>
  <c r="G110" i="1"/>
  <c r="G109" i="1"/>
  <c r="F109" i="1"/>
  <c r="E109" i="1"/>
  <c r="E56" i="1"/>
  <c r="F56" i="1"/>
  <c r="G56" i="1"/>
  <c r="E38" i="1"/>
  <c r="F38" i="1"/>
  <c r="G38" i="1"/>
  <c r="E92" i="1"/>
  <c r="F92" i="1"/>
  <c r="G92" i="1"/>
  <c r="E74" i="1"/>
  <c r="F74" i="1"/>
  <c r="G74" i="1"/>
  <c r="D31" i="7"/>
  <c r="C31" i="7"/>
  <c r="B25" i="7"/>
  <c r="B22" i="7"/>
  <c r="B31" i="7" s="1"/>
  <c r="D27" i="10"/>
  <c r="C27" i="10"/>
  <c r="D23" i="10"/>
  <c r="D7" i="10" s="1"/>
  <c r="C23" i="10"/>
  <c r="C7" i="10"/>
  <c r="B19" i="10"/>
  <c r="G91" i="1"/>
  <c r="F91" i="1"/>
  <c r="E91" i="1"/>
  <c r="G90" i="1"/>
  <c r="F90" i="1"/>
  <c r="E90" i="1"/>
  <c r="G89" i="1"/>
  <c r="F89" i="1"/>
  <c r="E89" i="1"/>
  <c r="G88" i="1"/>
  <c r="F88" i="1"/>
  <c r="E88" i="1"/>
  <c r="G80" i="1"/>
  <c r="F80" i="1"/>
  <c r="E80" i="1"/>
  <c r="G79" i="1"/>
  <c r="F79" i="1"/>
  <c r="E79" i="1"/>
  <c r="G78" i="1"/>
  <c r="F78" i="1"/>
  <c r="E78" i="1"/>
  <c r="G73" i="1"/>
  <c r="F73" i="1"/>
  <c r="E73" i="1"/>
  <c r="G72" i="1"/>
  <c r="F72" i="1"/>
  <c r="E72" i="1"/>
  <c r="G71" i="1"/>
  <c r="F71" i="1"/>
  <c r="E71" i="1"/>
  <c r="G70" i="1"/>
  <c r="F70" i="1"/>
  <c r="E70" i="1"/>
  <c r="G62" i="1"/>
  <c r="F62" i="1"/>
  <c r="E62" i="1"/>
  <c r="G61" i="1"/>
  <c r="F61" i="1"/>
  <c r="E61" i="1"/>
  <c r="G60" i="1"/>
  <c r="F60" i="1"/>
  <c r="E60" i="1"/>
  <c r="G55" i="1"/>
  <c r="F55" i="1"/>
  <c r="E55" i="1"/>
  <c r="G54" i="1"/>
  <c r="F54" i="1"/>
  <c r="E54" i="1"/>
  <c r="G53" i="1"/>
  <c r="F53" i="1"/>
  <c r="E53" i="1"/>
  <c r="G52" i="1"/>
  <c r="F52" i="1"/>
  <c r="E52" i="1"/>
  <c r="G44" i="1"/>
  <c r="F44" i="1"/>
  <c r="E44" i="1"/>
  <c r="G43" i="1"/>
  <c r="F43" i="1"/>
  <c r="E43" i="1"/>
  <c r="G42" i="1"/>
  <c r="F42" i="1"/>
  <c r="E42" i="1"/>
  <c r="G37" i="1"/>
  <c r="F37" i="1"/>
  <c r="E37" i="1"/>
  <c r="G36" i="1"/>
  <c r="F36" i="1"/>
  <c r="E36" i="1"/>
  <c r="G35" i="1"/>
  <c r="F35" i="1"/>
  <c r="E35" i="1"/>
  <c r="G34" i="1"/>
  <c r="F34" i="1"/>
  <c r="E34" i="1"/>
  <c r="G26" i="1"/>
  <c r="F26" i="1"/>
  <c r="E26" i="1"/>
  <c r="G25" i="1"/>
  <c r="F25" i="1"/>
  <c r="E25" i="1"/>
  <c r="G24" i="1"/>
  <c r="F24" i="1"/>
  <c r="E24" i="1"/>
  <c r="D15" i="1"/>
  <c r="G33" i="1" s="1"/>
  <c r="C15" i="1"/>
  <c r="F33" i="1" s="1"/>
  <c r="B15" i="1"/>
  <c r="E51" i="1" s="1"/>
  <c r="D14" i="1"/>
  <c r="G50" i="1" s="1"/>
  <c r="C14" i="1"/>
  <c r="F50" i="1" s="1"/>
  <c r="B14" i="1"/>
  <c r="E50" i="1" s="1"/>
  <c r="D13" i="1"/>
  <c r="G49" i="1" s="1"/>
  <c r="C13" i="1"/>
  <c r="F49" i="1" s="1"/>
  <c r="B13" i="1"/>
  <c r="E67" i="1" s="1"/>
  <c r="D12" i="1"/>
  <c r="G30" i="1" s="1"/>
  <c r="C12" i="1"/>
  <c r="F48" i="1" s="1"/>
  <c r="B12" i="1"/>
  <c r="E30" i="1" s="1"/>
  <c r="D11" i="1"/>
  <c r="G29" i="1" s="1"/>
  <c r="C11" i="1"/>
  <c r="F47" i="1" s="1"/>
  <c r="B11" i="1"/>
  <c r="E65" i="1" s="1"/>
  <c r="D10" i="1"/>
  <c r="G82" i="1" s="1"/>
  <c r="C10" i="1"/>
  <c r="F82" i="1" s="1"/>
  <c r="B10" i="1"/>
  <c r="E28" i="1"/>
  <c r="D9" i="1"/>
  <c r="G27" i="1" s="1"/>
  <c r="C9" i="1"/>
  <c r="F27" i="1"/>
  <c r="B9" i="1"/>
  <c r="E45" i="1" s="1"/>
  <c r="G97" i="2"/>
  <c r="G98" i="2"/>
  <c r="G106" i="2"/>
  <c r="G107" i="2"/>
  <c r="G108" i="2"/>
  <c r="G109" i="2"/>
  <c r="F97" i="2"/>
  <c r="F98" i="2"/>
  <c r="F106" i="2"/>
  <c r="F107" i="2"/>
  <c r="F108" i="2"/>
  <c r="F109" i="2"/>
  <c r="E97" i="2"/>
  <c r="E98" i="2"/>
  <c r="E106" i="2"/>
  <c r="E107" i="2"/>
  <c r="E108" i="2"/>
  <c r="E109" i="2"/>
  <c r="G79" i="2"/>
  <c r="G80" i="2"/>
  <c r="G88" i="2"/>
  <c r="G89" i="2"/>
  <c r="G90" i="2"/>
  <c r="G91" i="2"/>
  <c r="F79" i="2"/>
  <c r="F80" i="2"/>
  <c r="F88" i="2"/>
  <c r="F89" i="2"/>
  <c r="F90" i="2"/>
  <c r="F91" i="2"/>
  <c r="E79" i="2"/>
  <c r="E80" i="2"/>
  <c r="E88" i="2"/>
  <c r="E89" i="2"/>
  <c r="E90" i="2"/>
  <c r="E91" i="2"/>
  <c r="G61" i="2"/>
  <c r="G62" i="2"/>
  <c r="G70" i="2"/>
  <c r="G71" i="2"/>
  <c r="G72" i="2"/>
  <c r="G73" i="2"/>
  <c r="F61" i="2"/>
  <c r="F62" i="2"/>
  <c r="F70" i="2"/>
  <c r="F71" i="2"/>
  <c r="F72" i="2"/>
  <c r="F73" i="2"/>
  <c r="E61" i="2"/>
  <c r="E62" i="2"/>
  <c r="E70" i="2"/>
  <c r="E71" i="2"/>
  <c r="E72" i="2"/>
  <c r="E73" i="2"/>
  <c r="G43" i="2"/>
  <c r="G44" i="2"/>
  <c r="G52" i="2"/>
  <c r="G53" i="2"/>
  <c r="G54" i="2"/>
  <c r="G55" i="2"/>
  <c r="F43" i="2"/>
  <c r="F44" i="2"/>
  <c r="F52" i="2"/>
  <c r="F53" i="2"/>
  <c r="F54" i="2"/>
  <c r="F55" i="2"/>
  <c r="E43" i="2"/>
  <c r="E44" i="2"/>
  <c r="E52" i="2"/>
  <c r="E53" i="2"/>
  <c r="E54" i="2"/>
  <c r="E55" i="2"/>
  <c r="G25" i="2"/>
  <c r="G26" i="2"/>
  <c r="G34" i="2"/>
  <c r="G35" i="2"/>
  <c r="G36" i="2"/>
  <c r="G37" i="2"/>
  <c r="F25" i="2"/>
  <c r="F26" i="2"/>
  <c r="F34" i="2"/>
  <c r="F35" i="2"/>
  <c r="F36" i="2"/>
  <c r="F37" i="2"/>
  <c r="E25" i="2"/>
  <c r="E26" i="2"/>
  <c r="E34" i="2"/>
  <c r="E35" i="2"/>
  <c r="E36" i="2"/>
  <c r="E37" i="2"/>
  <c r="D15" i="2"/>
  <c r="G87" i="2" s="1"/>
  <c r="C15" i="2"/>
  <c r="F105" i="2" s="1"/>
  <c r="B15" i="2"/>
  <c r="E51" i="2" s="1"/>
  <c r="D14" i="2"/>
  <c r="G50" i="2" s="1"/>
  <c r="C14" i="2"/>
  <c r="F86" i="2" s="1"/>
  <c r="B14" i="2"/>
  <c r="E86" i="2" s="1"/>
  <c r="D13" i="2"/>
  <c r="G31" i="2" s="1"/>
  <c r="C13" i="2"/>
  <c r="F31" i="2" s="1"/>
  <c r="B13" i="2"/>
  <c r="E31" i="2" s="1"/>
  <c r="D12" i="2"/>
  <c r="G66" i="2" s="1"/>
  <c r="C12" i="2"/>
  <c r="F84" i="2" s="1"/>
  <c r="B12" i="2"/>
  <c r="E84" i="2" s="1"/>
  <c r="D11" i="2"/>
  <c r="G65" i="2" s="1"/>
  <c r="C11" i="2"/>
  <c r="F47" i="2" s="1"/>
  <c r="B11" i="2"/>
  <c r="E29" i="2" s="1"/>
  <c r="D10" i="2"/>
  <c r="G82" i="2" s="1"/>
  <c r="C10" i="2"/>
  <c r="F46" i="2" s="1"/>
  <c r="B10" i="2"/>
  <c r="E64" i="2" s="1"/>
  <c r="D9" i="2"/>
  <c r="G63" i="2" s="1"/>
  <c r="C9" i="2"/>
  <c r="F27" i="2" s="1"/>
  <c r="B9" i="2"/>
  <c r="E63" i="2" s="1"/>
  <c r="G96" i="2"/>
  <c r="F96" i="2"/>
  <c r="E96" i="2"/>
  <c r="G78" i="2"/>
  <c r="F78" i="2"/>
  <c r="E78" i="2"/>
  <c r="G60" i="2"/>
  <c r="F60" i="2"/>
  <c r="E60" i="2"/>
  <c r="G42" i="2"/>
  <c r="F42" i="2"/>
  <c r="E42" i="2"/>
  <c r="G24" i="2"/>
  <c r="F24" i="2"/>
  <c r="E24" i="2"/>
  <c r="G67" i="2"/>
  <c r="B23" i="10"/>
  <c r="F68" i="1"/>
  <c r="G28" i="1"/>
  <c r="F31" i="1"/>
  <c r="G85" i="2"/>
  <c r="E32" i="1"/>
  <c r="E84" i="1"/>
  <c r="G46" i="1"/>
  <c r="F81" i="1"/>
  <c r="G66" i="1"/>
  <c r="F64" i="1"/>
  <c r="F85" i="1"/>
  <c r="G68" i="1"/>
  <c r="G64" i="1"/>
  <c r="E63" i="1"/>
  <c r="G65" i="1"/>
  <c r="G84" i="1"/>
  <c r="G32" i="1"/>
  <c r="F83" i="1"/>
  <c r="F29" i="1"/>
  <c r="G48" i="1"/>
  <c r="F51" i="1"/>
  <c r="F69" i="1"/>
  <c r="G86" i="1"/>
  <c r="E68" i="1"/>
  <c r="F45" i="1"/>
  <c r="E27" i="1"/>
  <c r="F65" i="1"/>
  <c r="E46" i="1"/>
  <c r="F63" i="1"/>
  <c r="E86" i="1"/>
  <c r="G69" i="1"/>
  <c r="E64" i="1"/>
  <c r="E82" i="1"/>
  <c r="F87" i="1"/>
  <c r="E49" i="1"/>
  <c r="E105" i="2"/>
  <c r="E32" i="2"/>
  <c r="E104" i="2"/>
  <c r="F104" i="2"/>
  <c r="E28" i="2"/>
  <c r="F29" i="2"/>
  <c r="F33" i="2"/>
  <c r="F68" i="2"/>
  <c r="F66" i="2"/>
  <c r="F87" i="2"/>
  <c r="G103" i="2"/>
  <c r="F32" i="2"/>
  <c r="E30" i="2"/>
  <c r="F51" i="2"/>
  <c r="F69" i="2"/>
  <c r="E75" i="2"/>
  <c r="E93" i="2"/>
  <c r="E83" i="2"/>
  <c r="G47" i="2"/>
  <c r="G49" i="2"/>
  <c r="F100" i="2"/>
  <c r="F82" i="2"/>
  <c r="F48" i="2"/>
  <c r="G51" i="2"/>
  <c r="G83" i="2"/>
  <c r="E33" i="2"/>
  <c r="G33" i="2"/>
  <c r="G101" i="2"/>
  <c r="G69" i="2"/>
  <c r="E57" i="2"/>
  <c r="E99" i="2"/>
  <c r="G28" i="2"/>
  <c r="E103" i="2"/>
  <c r="E67" i="2"/>
  <c r="G104" i="2"/>
  <c r="E45" i="2"/>
  <c r="E85" i="2"/>
  <c r="E49" i="2"/>
  <c r="G68" i="2"/>
  <c r="G46" i="2"/>
  <c r="E27" i="2"/>
  <c r="F50" i="2"/>
  <c r="G86" i="2"/>
  <c r="E101" i="2"/>
  <c r="E47" i="2"/>
  <c r="F67" i="2"/>
  <c r="F28" i="2"/>
  <c r="E87" i="2"/>
  <c r="G32" i="2"/>
  <c r="E81" i="2"/>
  <c r="F103" i="2"/>
  <c r="G81" i="2"/>
  <c r="E69" i="2"/>
  <c r="G27" i="2"/>
  <c r="G99" i="2"/>
  <c r="G45" i="2"/>
  <c r="G29" i="2"/>
  <c r="E68" i="2"/>
  <c r="G84" i="2"/>
  <c r="F64" i="2"/>
  <c r="G105" i="2"/>
  <c r="B16" i="9"/>
  <c r="B14" i="9"/>
  <c r="D14" i="9"/>
  <c r="F15" i="9"/>
  <c r="B7" i="10" l="1"/>
  <c r="B5" i="10"/>
  <c r="E111" i="2"/>
  <c r="F30" i="2"/>
  <c r="E50" i="2"/>
  <c r="E81" i="1"/>
  <c r="E29" i="1"/>
  <c r="F66" i="1"/>
  <c r="E48" i="1"/>
  <c r="G63" i="1"/>
  <c r="E66" i="1"/>
  <c r="F67" i="1"/>
  <c r="G45" i="1"/>
  <c r="G81" i="1"/>
  <c r="E39" i="1"/>
  <c r="E75" i="1"/>
  <c r="C16" i="9"/>
  <c r="C13" i="9"/>
  <c r="C14" i="9"/>
  <c r="C12" i="9"/>
  <c r="C15" i="9"/>
  <c r="E15" i="9"/>
  <c r="E16" i="9"/>
  <c r="E13" i="9"/>
  <c r="E14" i="9"/>
  <c r="E12" i="9"/>
  <c r="G14" i="9"/>
  <c r="G15" i="9"/>
  <c r="G12" i="9"/>
  <c r="G13" i="9"/>
  <c r="G16" i="9"/>
  <c r="F16" i="9"/>
  <c r="D16" i="9"/>
  <c r="F85" i="2"/>
  <c r="F63" i="2"/>
  <c r="F45" i="2"/>
  <c r="F14" i="9"/>
  <c r="D15" i="9"/>
  <c r="B12" i="9"/>
  <c r="G30" i="2"/>
  <c r="G100" i="2"/>
  <c r="F49" i="2"/>
  <c r="F101" i="2"/>
  <c r="F83" i="2"/>
  <c r="E82" i="2"/>
  <c r="E85" i="1"/>
  <c r="G67" i="1"/>
  <c r="G51" i="1"/>
  <c r="E31" i="1"/>
  <c r="F30" i="1"/>
  <c r="E47" i="1"/>
  <c r="F32" i="1"/>
  <c r="E69" i="1"/>
  <c r="E33" i="1"/>
  <c r="E65" i="2"/>
  <c r="F102" i="2"/>
  <c r="F99" i="2"/>
  <c r="E46" i="2"/>
  <c r="G64" i="2"/>
  <c r="F65" i="2"/>
  <c r="E66" i="2"/>
  <c r="G102" i="2"/>
  <c r="F46" i="1"/>
  <c r="E83" i="1"/>
  <c r="G83" i="1"/>
  <c r="F84" i="1"/>
  <c r="G85" i="1"/>
  <c r="F86" i="1"/>
  <c r="E87" i="1"/>
  <c r="G87" i="1"/>
  <c r="E93" i="1"/>
  <c r="F13" i="9"/>
  <c r="D13" i="9"/>
  <c r="B13" i="9"/>
  <c r="F81" i="2"/>
  <c r="G48" i="2"/>
  <c r="E102" i="2"/>
  <c r="E100" i="2"/>
  <c r="E48" i="2"/>
  <c r="G31" i="1"/>
  <c r="E57" i="1"/>
  <c r="F28" i="1"/>
  <c r="G47" i="1"/>
</calcChain>
</file>

<file path=xl/sharedStrings.xml><?xml version="1.0" encoding="utf-8"?>
<sst xmlns="http://schemas.openxmlformats.org/spreadsheetml/2006/main" count="245" uniqueCount="116">
  <si>
    <t>insgesamt</t>
  </si>
  <si>
    <t>männlich</t>
  </si>
  <si>
    <t>weiblich</t>
  </si>
  <si>
    <t>Jahr</t>
  </si>
  <si>
    <t>Insgesamt</t>
  </si>
  <si>
    <t>Lehramt an Grundschulen</t>
  </si>
  <si>
    <t>Lehramt an Mittelschulen</t>
  </si>
  <si>
    <t>Höheres Lehramt an Gymnasien</t>
  </si>
  <si>
    <t>Höheres Lehramt an berufsbildenden Schulen</t>
  </si>
  <si>
    <t>Männlich</t>
  </si>
  <si>
    <t>Weiblich</t>
  </si>
  <si>
    <t>Inhalt</t>
  </si>
  <si>
    <t>1.</t>
  </si>
  <si>
    <t>2.</t>
  </si>
  <si>
    <t>Art des Lehramtes</t>
  </si>
  <si>
    <t>Zusammen</t>
  </si>
  <si>
    <t>35 und mehr</t>
  </si>
  <si>
    <t>Fach bzw. Fachrichtung</t>
  </si>
  <si>
    <t>Anzahl</t>
  </si>
  <si>
    <t>Von männlichen</t>
  </si>
  <si>
    <t>Von weiblichen</t>
  </si>
  <si>
    <t>%</t>
  </si>
  <si>
    <t>Stundenweise beschäftigte
Lehrpersonen</t>
  </si>
  <si>
    <t>unter 25</t>
  </si>
  <si>
    <t>Grundschuldidaktik</t>
  </si>
  <si>
    <t>Deutsch</t>
  </si>
  <si>
    <t>Mathematik</t>
  </si>
  <si>
    <t>Musik</t>
  </si>
  <si>
    <t>Sport</t>
  </si>
  <si>
    <t>Werken</t>
  </si>
  <si>
    <t xml:space="preserve">Biologie </t>
  </si>
  <si>
    <t>Chemie</t>
  </si>
  <si>
    <t xml:space="preserve">Deutsch </t>
  </si>
  <si>
    <t>Englisch</t>
  </si>
  <si>
    <t xml:space="preserve">Geschichte </t>
  </si>
  <si>
    <t>Informatik</t>
  </si>
  <si>
    <t>Physik</t>
  </si>
  <si>
    <t>Französisch</t>
  </si>
  <si>
    <t>Russisch</t>
  </si>
  <si>
    <t>Biologie</t>
  </si>
  <si>
    <t>Geschichte</t>
  </si>
  <si>
    <t>Latein</t>
  </si>
  <si>
    <t>Spanisch</t>
  </si>
  <si>
    <t xml:space="preserve">Geistigbehindertenpädagogik </t>
  </si>
  <si>
    <t>Tabellen</t>
  </si>
  <si>
    <t>Alter in Jahren</t>
  </si>
  <si>
    <t>Sozialpädagogik</t>
  </si>
  <si>
    <t xml:space="preserve">     </t>
  </si>
  <si>
    <t>Teilnehmern</t>
  </si>
  <si>
    <t>Ausbildungsabschnitt</t>
  </si>
  <si>
    <t>Farbtechnik und Raumgestaltung</t>
  </si>
  <si>
    <t>Sachunterricht</t>
  </si>
  <si>
    <t>Umweltschutz und Umwelttechnik</t>
  </si>
  <si>
    <t>Lehramt an Förderschulen</t>
  </si>
  <si>
    <t>Kunst</t>
  </si>
  <si>
    <t>Chemietechnik</t>
  </si>
  <si>
    <t>Voll- bzw. teilzeitbeschäftigte Lehrpersonen</t>
  </si>
  <si>
    <t>Ethik</t>
  </si>
  <si>
    <t>Körperbehindertenpädagogik</t>
  </si>
  <si>
    <t>Anteil in Prozent</t>
  </si>
  <si>
    <t xml:space="preserve">Religion, Evang. </t>
  </si>
  <si>
    <t xml:space="preserve">Religion, Kath. </t>
  </si>
  <si>
    <t>Metall- und Maschinentechnik</t>
  </si>
  <si>
    <t>Religion, Evang.</t>
  </si>
  <si>
    <t>Religion, Kath.</t>
  </si>
  <si>
    <t>Elektrotechnik</t>
  </si>
  <si>
    <t>Gemeinschaftskunde/ 
  Rechtserziehung/ Wirtschaft</t>
  </si>
  <si>
    <t>Gemeinschaftskunde/
  Rechtserziehung/ Wirtschaft</t>
  </si>
  <si>
    <t xml:space="preserve">Lebensmittel- Ernährungs- und
  Hauswirtschaftswissenschaft </t>
  </si>
  <si>
    <t xml:space="preserve">Insgesamt
</t>
  </si>
  <si>
    <t xml:space="preserve">Lehramt an Grundschulen
</t>
  </si>
  <si>
    <t xml:space="preserve">Lehramt an Mittelschulen
</t>
  </si>
  <si>
    <t xml:space="preserve">Höheres Lehramt an Gymnasien
</t>
  </si>
  <si>
    <t xml:space="preserve">Lehramt an Förderschulen
</t>
  </si>
  <si>
    <t xml:space="preserve">Höheres Lehramt an berufsbildenden Schulen
</t>
  </si>
  <si>
    <t xml:space="preserve">Prozent
</t>
  </si>
  <si>
    <t>Sorbisch</t>
  </si>
  <si>
    <t>Gemeinschaftskunde/ Rechtser-
  ziehung</t>
  </si>
  <si>
    <t xml:space="preserve">Geografie </t>
  </si>
  <si>
    <t>Geografie</t>
  </si>
  <si>
    <t>Italienisch</t>
  </si>
  <si>
    <t>Tschechisch</t>
  </si>
  <si>
    <t>Wirtschafts- und Sozialkunde</t>
  </si>
  <si>
    <t>Vorbemerkungen</t>
  </si>
  <si>
    <t>Erläuterungen</t>
  </si>
  <si>
    <t>3.</t>
  </si>
  <si>
    <t>4.</t>
  </si>
  <si>
    <t>5.</t>
  </si>
  <si>
    <t>6.</t>
  </si>
  <si>
    <t>Drucktechnik</t>
  </si>
  <si>
    <t xml:space="preserve">Volkswirtschaftslehre </t>
  </si>
  <si>
    <t>Holztechnik</t>
  </si>
  <si>
    <t>Wirtschaftspädagogik</t>
  </si>
  <si>
    <t xml:space="preserve">Gesundheit und Pflege </t>
  </si>
  <si>
    <t>Wirtschaft</t>
  </si>
  <si>
    <t>Teilnehmer mit Erster Staatsprüfung/M.Ed. 2000 bis 2016 nach Art des Lehramtes</t>
  </si>
  <si>
    <t>Absolventen mit bestandener Staatsprüfung 2000 bis 2016
nach Art des Lehramtes</t>
  </si>
  <si>
    <t>Teilnehmer mit Erster Staatsprüfung/M.Ed. 2016 nach Ausbildungsabschnitten
und Art des Lehramtes</t>
  </si>
  <si>
    <t xml:space="preserve">Teilnehmer mit Erster Staatsprüfung/M.Ed. 2016 nach Alter und Art des Lehramtes </t>
  </si>
  <si>
    <t>Absolventen mit bestandener Staatsprüfung 2016 nach fächerspezifischen
Lehrbefähigungen (Fallzahlen) und Art des Lehramtes</t>
  </si>
  <si>
    <t>Lehrpersonen 2016 nach Art des Lehramtes und Beschäftigungsumfang</t>
  </si>
  <si>
    <t>1. Teilnehmer mit Erster Staatsprüfung/M.Ed. 2000 bis 2016 nach Art des Lehramtes</t>
  </si>
  <si>
    <t>2. Absolventen mit bestandener Staatsprüfung 2000 bis 2016 nach Art des Lehramtes</t>
  </si>
  <si>
    <t>3. Teilnehmer mit Erster Staatsprüfung/M.Ed. 2016 nach Ausbildungsabschnitten 
    und Art des Lehramtes</t>
  </si>
  <si>
    <t xml:space="preserve">4. Teilnehmer mit Erster Staatsprüfung/M.Ed. 2016 nach Alter und Art des Lehramtes </t>
  </si>
  <si>
    <t>5. Absolventen mit bestandener Staatsprüfung 2016 nach fächerspezifischen
    Lehrbefähigungen (Fallzahlen) und Art des Lehramtes</t>
  </si>
  <si>
    <t>6. Lehrpersonen 2016 nach Art des Lehramtes und Beschäftigungsumfang</t>
  </si>
  <si>
    <t xml:space="preserve">Physik </t>
  </si>
  <si>
    <t>Lernbehindertenpädagogik</t>
  </si>
  <si>
    <t>Sprachbehindertenpädagogik</t>
  </si>
  <si>
    <t>Verhaltensgestörtenpädagogik</t>
  </si>
  <si>
    <t>Sehgeschädigtenpädagogik</t>
  </si>
  <si>
    <t>Bautechnik</t>
  </si>
  <si>
    <t>2016</t>
  </si>
  <si>
    <t>Betriebswirtschaftslehre</t>
  </si>
  <si>
    <t>Statistischer Bericht B III 2 - j/16 Lehrerausbildung im Freistaat Sachsen,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</si>
</sst>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#\ \ \ \ \ \ ;0;\-\ \ \ \ \ \ \ "/>
    <numFmt numFmtId="166" formatCode="###\ \ "/>
    <numFmt numFmtId="169" formatCode="??0;\-??0;??\ \-"/>
    <numFmt numFmtId="170" formatCode="??0.0;\-??0.0;????\-"/>
    <numFmt numFmtId="171" formatCode="\ ???0"/>
    <numFmt numFmtId="172" formatCode="?0.0;\-?0.0;???\-"/>
    <numFmt numFmtId="173" formatCode="?0;\-?0;?\ \-"/>
    <numFmt numFmtId="174" formatCode="?0.0;\-?0.0"/>
    <numFmt numFmtId="175" formatCode="?\ ??0;\-?\ ??0;?\ ??\ \-"/>
    <numFmt numFmtId="176" formatCode="?0\ \ \ \ ;\-?0\ \ \ \ ;?\ \-\ \ \ \ ;@\ \ \ \ "/>
    <numFmt numFmtId="177" formatCode="??0\ \ \ \ ;\-??0\ \ \ \ ;??\ \-\ \ \ \ ;@\ \ \ \ "/>
    <numFmt numFmtId="178" formatCode="??0.0\ \ \ \ ;\-??0.0\ \ \ \ ;????\-\ \ \ \ ;@\ \ \ \ "/>
    <numFmt numFmtId="179" formatCode="\ ???0\ \ \ \ ;@\ \ \ \ "/>
  </numFmts>
  <fonts count="30" x14ac:knownFonts="1">
    <font>
      <sz val="10"/>
      <name val="Arial"/>
      <family val="2"/>
    </font>
    <font>
      <sz val="11"/>
      <name val="Arial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u/>
      <sz val="9"/>
      <name val="Arial"/>
      <family val="2"/>
    </font>
    <font>
      <u/>
      <sz val="10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39"/>
        <bgColor indexed="64"/>
      </patternFill>
    </fill>
    <fill>
      <patternFill patternType="solid">
        <fgColor indexed="3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2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2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1" applyNumberFormat="0" applyAlignment="0" applyProtection="0"/>
    <xf numFmtId="0" fontId="12" fillId="20" borderId="2" applyNumberFormat="0" applyAlignment="0" applyProtection="0"/>
    <xf numFmtId="0" fontId="13" fillId="8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6" fillId="0" borderId="0"/>
    <xf numFmtId="0" fontId="27" fillId="0" borderId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23" borderId="9" applyNumberFormat="0" applyAlignment="0" applyProtection="0"/>
    <xf numFmtId="0" fontId="29" fillId="0" borderId="0" applyNumberForma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49" fontId="0" fillId="0" borderId="0" xfId="0" applyNumberFormat="1"/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0" xfId="0" applyNumberFormat="1" applyFont="1"/>
    <xf numFmtId="164" fontId="4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2" xfId="0" applyFont="1" applyBorder="1"/>
    <xf numFmtId="0" fontId="5" fillId="0" borderId="12" xfId="0" applyFont="1" applyBorder="1"/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9" fontId="2" fillId="0" borderId="1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16" xfId="0" applyNumberFormat="1" applyFont="1" applyBorder="1"/>
    <xf numFmtId="0" fontId="2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9" fontId="3" fillId="0" borderId="10" xfId="33" applyFont="1" applyBorder="1" applyAlignment="1">
      <alignment horizontal="center" vertical="center"/>
    </xf>
    <xf numFmtId="0" fontId="4" fillId="0" borderId="0" xfId="0" applyFont="1" applyAlignment="1"/>
    <xf numFmtId="0" fontId="4" fillId="0" borderId="12" xfId="0" applyFont="1" applyBorder="1" applyAlignment="1">
      <alignment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0" fontId="5" fillId="0" borderId="12" xfId="0" applyNumberFormat="1" applyFont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center"/>
    </xf>
    <xf numFmtId="173" fontId="4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174" fontId="6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4" fillId="0" borderId="0" xfId="0" applyNumberFormat="1" applyFont="1" applyAlignment="1"/>
    <xf numFmtId="49" fontId="4" fillId="0" borderId="0" xfId="0" quotePrefix="1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/>
    <xf numFmtId="0" fontId="5" fillId="0" borderId="0" xfId="0" applyFont="1" applyAlignment="1"/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/>
    <xf numFmtId="49" fontId="5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75" fontId="0" fillId="0" borderId="0" xfId="0" applyNumberFormat="1"/>
    <xf numFmtId="175" fontId="5" fillId="0" borderId="0" xfId="0" applyNumberFormat="1" applyFont="1" applyBorder="1" applyAlignment="1">
      <alignment horizontal="center" vertical="center"/>
    </xf>
    <xf numFmtId="175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2" xfId="0" applyFont="1" applyBorder="1" applyAlignment="1">
      <alignment vertical="top"/>
    </xf>
    <xf numFmtId="166" fontId="4" fillId="0" borderId="0" xfId="0" applyNumberFormat="1" applyFont="1" applyAlignment="1">
      <alignment vertical="center"/>
    </xf>
    <xf numFmtId="175" fontId="4" fillId="0" borderId="0" xfId="0" applyNumberFormat="1" applyFont="1" applyAlignment="1">
      <alignment horizontal="center"/>
    </xf>
    <xf numFmtId="169" fontId="27" fillId="0" borderId="0" xfId="0" applyNumberFormat="1" applyFont="1" applyAlignment="1">
      <alignment horizontal="center"/>
    </xf>
    <xf numFmtId="173" fontId="27" fillId="0" borderId="0" xfId="0" applyNumberFormat="1" applyFont="1" applyAlignment="1">
      <alignment horizontal="center"/>
    </xf>
    <xf numFmtId="0" fontId="27" fillId="0" borderId="12" xfId="0" applyFont="1" applyBorder="1" applyAlignment="1">
      <alignment wrapText="1"/>
    </xf>
    <xf numFmtId="0" fontId="4" fillId="0" borderId="12" xfId="0" applyFont="1" applyFill="1" applyBorder="1" applyAlignment="1">
      <alignment horizontal="center"/>
    </xf>
    <xf numFmtId="175" fontId="4" fillId="0" borderId="0" xfId="0" applyNumberFormat="1" applyFont="1"/>
    <xf numFmtId="0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5" fontId="5" fillId="0" borderId="17" xfId="0" applyNumberFormat="1" applyFont="1" applyBorder="1" applyAlignment="1">
      <alignment horizontal="center"/>
    </xf>
    <xf numFmtId="175" fontId="4" fillId="0" borderId="17" xfId="0" applyNumberFormat="1" applyFont="1" applyBorder="1" applyAlignment="1">
      <alignment horizontal="center"/>
    </xf>
    <xf numFmtId="169" fontId="5" fillId="0" borderId="17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169" fontId="4" fillId="0" borderId="17" xfId="0" applyNumberFormat="1" applyFont="1" applyBorder="1" applyAlignment="1">
      <alignment horizontal="center"/>
    </xf>
    <xf numFmtId="171" fontId="6" fillId="0" borderId="0" xfId="0" applyNumberFormat="1" applyFont="1" applyAlignment="1">
      <alignment horizontal="center"/>
    </xf>
    <xf numFmtId="175" fontId="4" fillId="0" borderId="0" xfId="0" applyNumberFormat="1" applyFont="1" applyFill="1" applyAlignment="1">
      <alignment horizontal="center"/>
    </xf>
    <xf numFmtId="175" fontId="5" fillId="0" borderId="0" xfId="0" applyNumberFormat="1" applyFont="1"/>
    <xf numFmtId="0" fontId="4" fillId="0" borderId="0" xfId="0" applyFont="1" applyBorder="1" applyAlignment="1">
      <alignment horizontal="left"/>
    </xf>
    <xf numFmtId="170" fontId="6" fillId="24" borderId="0" xfId="0" applyNumberFormat="1" applyFont="1" applyFill="1" applyAlignment="1">
      <alignment horizontal="center"/>
    </xf>
    <xf numFmtId="170" fontId="6" fillId="25" borderId="0" xfId="0" applyNumberFormat="1" applyFont="1" applyFill="1" applyAlignment="1">
      <alignment horizontal="center"/>
    </xf>
    <xf numFmtId="176" fontId="4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Fill="1" applyAlignment="1">
      <alignment horizontal="right"/>
    </xf>
    <xf numFmtId="177" fontId="4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 vertical="top"/>
    </xf>
    <xf numFmtId="179" fontId="7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9" fontId="5" fillId="0" borderId="0" xfId="0" applyNumberFormat="1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9" fontId="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75" fontId="5" fillId="0" borderId="0" xfId="0" applyNumberFormat="1" applyFont="1" applyBorder="1" applyAlignment="1">
      <alignment horizontal="center" wrapText="1"/>
    </xf>
    <xf numFmtId="169" fontId="5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175" fontId="5" fillId="0" borderId="0" xfId="0" applyNumberFormat="1" applyFont="1" applyBorder="1" applyAlignment="1">
      <alignment horizontal="center" vertical="center"/>
    </xf>
    <xf numFmtId="175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73" fontId="5" fillId="0" borderId="0" xfId="0" applyNumberFormat="1" applyFont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172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8" fillId="0" borderId="0" xfId="0" applyFont="1" applyAlignment="1"/>
    <xf numFmtId="0" fontId="29" fillId="0" borderId="0" xfId="45" applyAlignment="1">
      <alignment vertical="top" wrapText="1"/>
    </xf>
  </cellXfs>
  <cellStyles count="4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45" builtinId="8"/>
    <cellStyle name="Neutral" xfId="31" builtinId="28" customBuiltin="1"/>
    <cellStyle name="Notiz" xfId="32" builtinId="10" customBuiltin="1"/>
    <cellStyle name="Prozent" xfId="33" builtinId="5"/>
    <cellStyle name="Schlecht" xfId="34" builtinId="27" customBuiltin="1"/>
    <cellStyle name="Standard" xfId="0" builtinId="0"/>
    <cellStyle name="Standard 2" xfId="35"/>
    <cellStyle name="Standard 3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30"/>
  <sheetViews>
    <sheetView showGridLines="0" tabSelected="1" zoomScaleNormal="100" workbookViewId="0">
      <selection activeCell="B24" sqref="B24"/>
    </sheetView>
  </sheetViews>
  <sheetFormatPr baseColWidth="10" defaultRowHeight="12" x14ac:dyDescent="0.2"/>
  <cols>
    <col min="1" max="1" width="5.7109375" style="33" customWidth="1"/>
    <col min="2" max="2" width="72.7109375" style="4" customWidth="1"/>
    <col min="3" max="3" width="8.28515625" style="33" customWidth="1"/>
    <col min="4" max="16384" width="11.42578125" style="4"/>
  </cols>
  <sheetData>
    <row r="1" spans="1:3" x14ac:dyDescent="0.2">
      <c r="A1" s="130" t="s">
        <v>115</v>
      </c>
    </row>
    <row r="3" spans="1:3" ht="12.75" x14ac:dyDescent="0.2">
      <c r="A3" s="51" t="s">
        <v>11</v>
      </c>
    </row>
    <row r="5" spans="1:3" x14ac:dyDescent="0.2">
      <c r="C5" s="8"/>
    </row>
    <row r="6" spans="1:3" x14ac:dyDescent="0.2">
      <c r="C6" s="8"/>
    </row>
    <row r="7" spans="1:3" x14ac:dyDescent="0.2">
      <c r="A7" s="33" t="s">
        <v>83</v>
      </c>
      <c r="C7" s="65"/>
    </row>
    <row r="9" spans="1:3" x14ac:dyDescent="0.2">
      <c r="A9" s="56" t="s">
        <v>84</v>
      </c>
      <c r="C9" s="47"/>
    </row>
    <row r="10" spans="1:3" x14ac:dyDescent="0.2">
      <c r="A10" s="56"/>
      <c r="C10" s="35"/>
    </row>
    <row r="11" spans="1:3" x14ac:dyDescent="0.2">
      <c r="A11" s="56"/>
      <c r="C11" s="35"/>
    </row>
    <row r="12" spans="1:3" x14ac:dyDescent="0.2">
      <c r="A12" s="52" t="s">
        <v>44</v>
      </c>
    </row>
    <row r="14" spans="1:3" ht="12.75" x14ac:dyDescent="0.2">
      <c r="A14" s="48" t="s">
        <v>12</v>
      </c>
      <c r="B14" s="131" t="s">
        <v>95</v>
      </c>
      <c r="C14" s="47"/>
    </row>
    <row r="16" spans="1:3" ht="25.5" x14ac:dyDescent="0.2">
      <c r="A16" s="48" t="s">
        <v>13</v>
      </c>
      <c r="B16" s="131" t="s">
        <v>96</v>
      </c>
      <c r="C16" s="47"/>
    </row>
    <row r="18" spans="1:3" ht="25.5" x14ac:dyDescent="0.2">
      <c r="A18" s="48" t="s">
        <v>85</v>
      </c>
      <c r="B18" s="131" t="s">
        <v>97</v>
      </c>
      <c r="C18" s="47"/>
    </row>
    <row r="20" spans="1:3" ht="12.75" x14ac:dyDescent="0.2">
      <c r="A20" s="48" t="s">
        <v>86</v>
      </c>
      <c r="B20" s="131" t="s">
        <v>98</v>
      </c>
      <c r="C20" s="47"/>
    </row>
    <row r="22" spans="1:3" ht="25.5" x14ac:dyDescent="0.2">
      <c r="A22" s="48" t="s">
        <v>87</v>
      </c>
      <c r="B22" s="131" t="s">
        <v>99</v>
      </c>
      <c r="C22" s="47"/>
    </row>
    <row r="23" spans="1:3" x14ac:dyDescent="0.2">
      <c r="A23" s="48"/>
      <c r="B23" s="50"/>
    </row>
    <row r="24" spans="1:3" ht="15" customHeight="1" x14ac:dyDescent="0.2">
      <c r="A24" s="48" t="s">
        <v>88</v>
      </c>
      <c r="B24" s="131" t="s">
        <v>100</v>
      </c>
      <c r="C24" s="47"/>
    </row>
    <row r="25" spans="1:3" x14ac:dyDescent="0.2">
      <c r="A25" s="48"/>
      <c r="B25" s="50"/>
      <c r="C25" s="47"/>
    </row>
    <row r="26" spans="1:3" x14ac:dyDescent="0.2">
      <c r="A26" s="55"/>
      <c r="B26" s="50"/>
      <c r="C26" s="47"/>
    </row>
    <row r="28" spans="1:3" x14ac:dyDescent="0.2">
      <c r="A28" s="49"/>
      <c r="B28" s="50"/>
      <c r="C28" s="47"/>
    </row>
    <row r="30" spans="1:3" x14ac:dyDescent="0.2">
      <c r="A30" s="49"/>
      <c r="B30" s="50"/>
      <c r="C30" s="47"/>
    </row>
  </sheetData>
  <phoneticPr fontId="3" type="noConversion"/>
  <hyperlinks>
    <hyperlink ref="B14" location="'Tab 1'!A1" display="Teilnehmer mit Erster Staatsprüfung/M.Ed. 2000 bis 2016 nach Art des Lehramtes"/>
    <hyperlink ref="B16" location="'Tab 2'!A1" display="'Tab 2'!A1"/>
    <hyperlink ref="B18" location="'Tab 3'!A1" display="'Tab 3'!A1"/>
    <hyperlink ref="B20" location="'Tab 4'!A1" display="Teilnehmer mit Erster Staatsprüfung/M.Ed. 2016 nach Alter und Art des Lehramtes "/>
    <hyperlink ref="B22" location="'Tab 5'!A1" display="'Tab 5'!A1"/>
    <hyperlink ref="B24" location="'Tab 6'!A1" display="Lehrpersonen 2016 nach Art des Lehramtes und Beschäftigungsumfang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B III 2 -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I11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6.7109375" style="5" customWidth="1"/>
    <col min="2" max="7" width="11.7109375" customWidth="1"/>
  </cols>
  <sheetData>
    <row r="1" spans="1:7" ht="16.5" customHeight="1" x14ac:dyDescent="0.2">
      <c r="A1" s="94" t="s">
        <v>101</v>
      </c>
      <c r="B1" s="94"/>
      <c r="C1" s="94"/>
      <c r="D1" s="94"/>
      <c r="E1" s="94"/>
      <c r="F1" s="94"/>
      <c r="G1" s="94"/>
    </row>
    <row r="2" spans="1:7" ht="12.2" customHeight="1" x14ac:dyDescent="0.2">
      <c r="A2" s="27"/>
      <c r="B2" s="24"/>
      <c r="C2" s="24"/>
      <c r="D2" s="24"/>
      <c r="E2" s="24"/>
      <c r="F2" s="24"/>
      <c r="G2" s="24"/>
    </row>
    <row r="3" spans="1:7" ht="14.25" customHeight="1" x14ac:dyDescent="0.2">
      <c r="A3" s="95" t="s">
        <v>3</v>
      </c>
      <c r="B3" s="98" t="s">
        <v>4</v>
      </c>
      <c r="C3" s="98" t="s">
        <v>9</v>
      </c>
      <c r="D3" s="98" t="s">
        <v>10</v>
      </c>
      <c r="E3" s="100" t="s">
        <v>59</v>
      </c>
      <c r="F3" s="100"/>
      <c r="G3" s="101"/>
    </row>
    <row r="4" spans="1:7" ht="14.25" customHeight="1" x14ac:dyDescent="0.2">
      <c r="A4" s="96"/>
      <c r="B4" s="99"/>
      <c r="C4" s="99"/>
      <c r="D4" s="99"/>
      <c r="E4" s="2" t="s">
        <v>0</v>
      </c>
      <c r="F4" s="2" t="s">
        <v>1</v>
      </c>
      <c r="G4" s="3" t="s">
        <v>2</v>
      </c>
    </row>
    <row r="5" spans="1:7" ht="33" customHeight="1" x14ac:dyDescent="0.2">
      <c r="A5" s="7"/>
      <c r="B5" s="102" t="s">
        <v>4</v>
      </c>
      <c r="C5" s="102"/>
      <c r="D5" s="102"/>
      <c r="E5" s="102"/>
      <c r="F5" s="102"/>
      <c r="G5" s="102"/>
    </row>
    <row r="6" spans="1:7" s="9" customFormat="1" ht="15" customHeight="1" x14ac:dyDescent="0.2">
      <c r="A6" s="37">
        <v>2000</v>
      </c>
      <c r="B6" s="45">
        <v>595</v>
      </c>
      <c r="C6" s="46">
        <v>143</v>
      </c>
      <c r="D6" s="45">
        <v>452</v>
      </c>
      <c r="E6" s="44">
        <v>100</v>
      </c>
      <c r="F6" s="44">
        <v>100</v>
      </c>
      <c r="G6" s="44">
        <v>100</v>
      </c>
    </row>
    <row r="7" spans="1:7" s="9" customFormat="1" ht="15" customHeight="1" x14ac:dyDescent="0.2">
      <c r="A7" s="37">
        <v>2001</v>
      </c>
      <c r="B7" s="45">
        <v>550</v>
      </c>
      <c r="C7" s="46">
        <v>129</v>
      </c>
      <c r="D7" s="45">
        <v>421</v>
      </c>
      <c r="E7" s="44">
        <v>100</v>
      </c>
      <c r="F7" s="44">
        <v>100</v>
      </c>
      <c r="G7" s="44">
        <v>100</v>
      </c>
    </row>
    <row r="8" spans="1:7" s="9" customFormat="1" ht="15" customHeight="1" x14ac:dyDescent="0.2">
      <c r="A8" s="37">
        <v>2002</v>
      </c>
      <c r="B8" s="45">
        <v>625</v>
      </c>
      <c r="C8" s="46">
        <v>143</v>
      </c>
      <c r="D8" s="45">
        <v>482</v>
      </c>
      <c r="E8" s="44">
        <v>100</v>
      </c>
      <c r="F8" s="44">
        <v>100</v>
      </c>
      <c r="G8" s="44">
        <v>100</v>
      </c>
    </row>
    <row r="9" spans="1:7" s="9" customFormat="1" ht="15" customHeight="1" x14ac:dyDescent="0.2">
      <c r="A9" s="37">
        <v>2003</v>
      </c>
      <c r="B9" s="45">
        <f>SUM(B27,B45,B63,B81,B99)</f>
        <v>634</v>
      </c>
      <c r="C9" s="46">
        <f>SUM(C27,C45,C63,C81,C99)</f>
        <v>165</v>
      </c>
      <c r="D9" s="45">
        <f>SUM(D27,D45,D63,D81,D99)</f>
        <v>469</v>
      </c>
      <c r="E9" s="44">
        <v>100</v>
      </c>
      <c r="F9" s="44">
        <v>100</v>
      </c>
      <c r="G9" s="44">
        <v>100</v>
      </c>
    </row>
    <row r="10" spans="1:7" ht="15" customHeight="1" x14ac:dyDescent="0.2">
      <c r="A10" s="37">
        <v>2004</v>
      </c>
      <c r="B10" s="45">
        <f>SUM(B28,B46,B64,B82,B100)</f>
        <v>614</v>
      </c>
      <c r="C10" s="46">
        <f>SUM(C28,C46,C64,C82,C100)</f>
        <v>162</v>
      </c>
      <c r="D10" s="45">
        <f>SUM(D28,D46,D64,D82,D100)</f>
        <v>452</v>
      </c>
      <c r="E10" s="44">
        <v>100</v>
      </c>
      <c r="F10" s="44">
        <v>100</v>
      </c>
      <c r="G10" s="44">
        <v>100</v>
      </c>
    </row>
    <row r="11" spans="1:7" ht="15" customHeight="1" x14ac:dyDescent="0.2">
      <c r="A11" s="37">
        <v>2005</v>
      </c>
      <c r="B11" s="45">
        <f>SUM(B29,B47,B65,B83,B101)</f>
        <v>753</v>
      </c>
      <c r="C11" s="46">
        <f>SUM(C29,C47,C65,C83,C101)</f>
        <v>144</v>
      </c>
      <c r="D11" s="45">
        <f>SUM(D29,D47,D65,D83,D101)</f>
        <v>609</v>
      </c>
      <c r="E11" s="44">
        <v>100</v>
      </c>
      <c r="F11" s="44">
        <v>100</v>
      </c>
      <c r="G11" s="44">
        <v>100</v>
      </c>
    </row>
    <row r="12" spans="1:7" ht="15" customHeight="1" x14ac:dyDescent="0.2">
      <c r="A12" s="37">
        <v>2006</v>
      </c>
      <c r="B12" s="45">
        <f>SUM(B30,B48,B66,B84,B102)</f>
        <v>794</v>
      </c>
      <c r="C12" s="46">
        <f>SUM(C30,C48,C66,C84,C102)</f>
        <v>127</v>
      </c>
      <c r="D12" s="45">
        <f>SUM(D30,D48,D66,D84,D102)</f>
        <v>667</v>
      </c>
      <c r="E12" s="44">
        <v>100</v>
      </c>
      <c r="F12" s="44">
        <v>100</v>
      </c>
      <c r="G12" s="44">
        <v>100</v>
      </c>
    </row>
    <row r="13" spans="1:7" ht="15" customHeight="1" x14ac:dyDescent="0.2">
      <c r="A13" s="37">
        <v>2007</v>
      </c>
      <c r="B13" s="45">
        <f>SUM(B31,B49,B67,B85,B103)</f>
        <v>1055</v>
      </c>
      <c r="C13" s="46">
        <f>SUM(C31,C49,C67,C85,C103)</f>
        <v>194</v>
      </c>
      <c r="D13" s="45">
        <f>SUM(D31,D49,D67,D85,D103)</f>
        <v>861</v>
      </c>
      <c r="E13" s="44">
        <v>100</v>
      </c>
      <c r="F13" s="44">
        <v>100</v>
      </c>
      <c r="G13" s="44">
        <v>100</v>
      </c>
    </row>
    <row r="14" spans="1:7" ht="15" customHeight="1" x14ac:dyDescent="0.2">
      <c r="A14" s="37">
        <v>2008</v>
      </c>
      <c r="B14" s="45">
        <f>SUM(B32,B50,B68,B86,B104)</f>
        <v>1358</v>
      </c>
      <c r="C14" s="46">
        <f>SUM(C32,C50,C68,C86,C104)</f>
        <v>280</v>
      </c>
      <c r="D14" s="45">
        <f>SUM(D32,D50,D68,D86,D104)</f>
        <v>1078</v>
      </c>
      <c r="E14" s="44">
        <v>100</v>
      </c>
      <c r="F14" s="44">
        <v>100</v>
      </c>
      <c r="G14" s="44">
        <v>100</v>
      </c>
    </row>
    <row r="15" spans="1:7" ht="15" customHeight="1" x14ac:dyDescent="0.2">
      <c r="A15" s="37">
        <v>2009</v>
      </c>
      <c r="B15" s="45">
        <f>SUM(B33,B51,B69,B87,B105)</f>
        <v>1025</v>
      </c>
      <c r="C15" s="46">
        <f>SUM(C33,C51,C69,C87,C105)</f>
        <v>208</v>
      </c>
      <c r="D15" s="45">
        <f>SUM(D33,D51,D69,D87,D105)</f>
        <v>817</v>
      </c>
      <c r="E15" s="44">
        <v>100</v>
      </c>
      <c r="F15" s="44">
        <v>100</v>
      </c>
      <c r="G15" s="44">
        <v>100</v>
      </c>
    </row>
    <row r="16" spans="1:7" ht="15" customHeight="1" x14ac:dyDescent="0.2">
      <c r="A16" s="37">
        <v>2010</v>
      </c>
      <c r="B16" s="45">
        <v>741</v>
      </c>
      <c r="C16" s="46">
        <v>144</v>
      </c>
      <c r="D16" s="45">
        <v>597</v>
      </c>
      <c r="E16" s="44">
        <v>100</v>
      </c>
      <c r="F16" s="44">
        <v>100</v>
      </c>
      <c r="G16" s="44">
        <v>100</v>
      </c>
    </row>
    <row r="17" spans="1:8" ht="15" customHeight="1" x14ac:dyDescent="0.2">
      <c r="A17" s="37">
        <v>2011</v>
      </c>
      <c r="B17" s="45">
        <v>1201</v>
      </c>
      <c r="C17" s="46">
        <v>289</v>
      </c>
      <c r="D17" s="45">
        <v>912</v>
      </c>
      <c r="E17" s="44">
        <v>100</v>
      </c>
      <c r="F17" s="44">
        <v>100</v>
      </c>
      <c r="G17" s="44">
        <v>100</v>
      </c>
    </row>
    <row r="18" spans="1:8" ht="15" customHeight="1" x14ac:dyDescent="0.2">
      <c r="A18" s="37">
        <v>2012</v>
      </c>
      <c r="B18" s="45">
        <v>1556</v>
      </c>
      <c r="C18" s="46">
        <v>386</v>
      </c>
      <c r="D18" s="45">
        <v>1170</v>
      </c>
      <c r="E18" s="44">
        <v>100</v>
      </c>
      <c r="F18" s="44">
        <v>100</v>
      </c>
      <c r="G18" s="44">
        <v>100</v>
      </c>
    </row>
    <row r="19" spans="1:8" ht="15" customHeight="1" x14ac:dyDescent="0.2">
      <c r="A19" s="37">
        <v>2013</v>
      </c>
      <c r="B19" s="45">
        <v>1363</v>
      </c>
      <c r="C19" s="46">
        <v>307</v>
      </c>
      <c r="D19" s="45">
        <v>1056</v>
      </c>
      <c r="E19" s="44">
        <v>100</v>
      </c>
      <c r="F19" s="44">
        <v>100</v>
      </c>
      <c r="G19" s="44">
        <v>100</v>
      </c>
      <c r="H19" s="57"/>
    </row>
    <row r="20" spans="1:8" ht="15" customHeight="1" x14ac:dyDescent="0.2">
      <c r="A20" s="37">
        <v>2014</v>
      </c>
      <c r="B20" s="45">
        <v>1200</v>
      </c>
      <c r="C20" s="46">
        <v>278</v>
      </c>
      <c r="D20" s="45">
        <v>922</v>
      </c>
      <c r="E20" s="44">
        <v>100</v>
      </c>
      <c r="F20" s="44">
        <v>100</v>
      </c>
      <c r="G20" s="44">
        <v>100</v>
      </c>
      <c r="H20" s="57"/>
    </row>
    <row r="21" spans="1:8" ht="15" customHeight="1" x14ac:dyDescent="0.2">
      <c r="A21" s="72">
        <v>2015</v>
      </c>
      <c r="B21" s="74">
        <v>1059</v>
      </c>
      <c r="C21" s="46">
        <v>291</v>
      </c>
      <c r="D21" s="45">
        <v>768</v>
      </c>
      <c r="E21" s="44">
        <v>100</v>
      </c>
      <c r="F21" s="44">
        <v>100</v>
      </c>
      <c r="G21" s="44">
        <v>100</v>
      </c>
      <c r="H21" s="57"/>
    </row>
    <row r="22" spans="1:8" ht="15" customHeight="1" x14ac:dyDescent="0.2">
      <c r="A22" s="77" t="s">
        <v>113</v>
      </c>
      <c r="B22" s="74">
        <v>1122</v>
      </c>
      <c r="C22" s="46">
        <v>326</v>
      </c>
      <c r="D22" s="45">
        <v>796</v>
      </c>
      <c r="E22" s="44">
        <v>100</v>
      </c>
      <c r="F22" s="44">
        <v>100</v>
      </c>
      <c r="G22" s="44">
        <v>100</v>
      </c>
    </row>
    <row r="23" spans="1:8" ht="33" customHeight="1" x14ac:dyDescent="0.2">
      <c r="A23" s="6"/>
      <c r="B23" s="97" t="s">
        <v>5</v>
      </c>
      <c r="C23" s="97"/>
      <c r="D23" s="97"/>
      <c r="E23" s="97"/>
      <c r="F23" s="97"/>
      <c r="G23" s="97"/>
    </row>
    <row r="24" spans="1:8" s="4" customFormat="1" ht="15" customHeight="1" x14ac:dyDescent="0.2">
      <c r="A24" s="13">
        <v>2000</v>
      </c>
      <c r="B24" s="66">
        <v>94</v>
      </c>
      <c r="C24" s="38">
        <v>3</v>
      </c>
      <c r="D24" s="66">
        <v>91</v>
      </c>
      <c r="E24" s="39">
        <f t="shared" ref="E24:E38" si="0">B24*100/B6</f>
        <v>15.798319327731093</v>
      </c>
      <c r="F24" s="39">
        <f t="shared" ref="F24:F39" si="1">C24*100/C6</f>
        <v>2.0979020979020979</v>
      </c>
      <c r="G24" s="39">
        <f t="shared" ref="G24:G39" si="2">D24*100/D6</f>
        <v>20.13274336283186</v>
      </c>
    </row>
    <row r="25" spans="1:8" s="4" customFormat="1" ht="15" customHeight="1" x14ac:dyDescent="0.2">
      <c r="A25" s="13">
        <v>2001</v>
      </c>
      <c r="B25" s="66">
        <v>89</v>
      </c>
      <c r="C25" s="38">
        <v>4</v>
      </c>
      <c r="D25" s="66">
        <v>85</v>
      </c>
      <c r="E25" s="39">
        <f t="shared" si="0"/>
        <v>16.181818181818183</v>
      </c>
      <c r="F25" s="39">
        <f t="shared" si="1"/>
        <v>3.1007751937984498</v>
      </c>
      <c r="G25" s="39">
        <f t="shared" si="2"/>
        <v>20.190023752969122</v>
      </c>
    </row>
    <row r="26" spans="1:8" s="4" customFormat="1" ht="15" customHeight="1" x14ac:dyDescent="0.2">
      <c r="A26" s="13">
        <v>2002</v>
      </c>
      <c r="B26" s="66">
        <v>84</v>
      </c>
      <c r="C26" s="42">
        <v>2</v>
      </c>
      <c r="D26" s="81">
        <v>82</v>
      </c>
      <c r="E26" s="39">
        <f t="shared" si="0"/>
        <v>13.44</v>
      </c>
      <c r="F26" s="39">
        <f t="shared" si="1"/>
        <v>1.3986013986013985</v>
      </c>
      <c r="G26" s="39">
        <f t="shared" si="2"/>
        <v>17.012448132780083</v>
      </c>
    </row>
    <row r="27" spans="1:8" s="4" customFormat="1" ht="15" customHeight="1" x14ac:dyDescent="0.2">
      <c r="A27" s="13">
        <v>2003</v>
      </c>
      <c r="B27" s="66">
        <v>112</v>
      </c>
      <c r="C27" s="42">
        <v>6</v>
      </c>
      <c r="D27" s="81">
        <v>106</v>
      </c>
      <c r="E27" s="39">
        <f t="shared" si="0"/>
        <v>17.665615141955836</v>
      </c>
      <c r="F27" s="39">
        <f t="shared" si="1"/>
        <v>3.6363636363636362</v>
      </c>
      <c r="G27" s="39">
        <f t="shared" si="2"/>
        <v>22.601279317697227</v>
      </c>
    </row>
    <row r="28" spans="1:8" s="4" customFormat="1" ht="15" customHeight="1" x14ac:dyDescent="0.2">
      <c r="A28" s="13">
        <v>2004</v>
      </c>
      <c r="B28" s="66">
        <v>145</v>
      </c>
      <c r="C28" s="42">
        <v>9</v>
      </c>
      <c r="D28" s="81">
        <v>136</v>
      </c>
      <c r="E28" s="39">
        <f t="shared" si="0"/>
        <v>23.615635179153095</v>
      </c>
      <c r="F28" s="39">
        <f t="shared" si="1"/>
        <v>5.5555555555555554</v>
      </c>
      <c r="G28" s="39">
        <f t="shared" si="2"/>
        <v>30.088495575221238</v>
      </c>
    </row>
    <row r="29" spans="1:8" s="4" customFormat="1" ht="15" customHeight="1" x14ac:dyDescent="0.2">
      <c r="A29" s="13">
        <v>2005</v>
      </c>
      <c r="B29" s="66">
        <v>237</v>
      </c>
      <c r="C29" s="42">
        <v>8</v>
      </c>
      <c r="D29" s="81">
        <v>229</v>
      </c>
      <c r="E29" s="39">
        <f t="shared" si="0"/>
        <v>31.474103585657371</v>
      </c>
      <c r="F29" s="39">
        <f t="shared" si="1"/>
        <v>5.5555555555555554</v>
      </c>
      <c r="G29" s="39">
        <f t="shared" si="2"/>
        <v>37.602627257799675</v>
      </c>
    </row>
    <row r="30" spans="1:8" s="4" customFormat="1" ht="15" customHeight="1" x14ac:dyDescent="0.2">
      <c r="A30" s="13">
        <v>2006</v>
      </c>
      <c r="B30" s="66">
        <v>279</v>
      </c>
      <c r="C30" s="42">
        <v>9</v>
      </c>
      <c r="D30" s="81">
        <v>270</v>
      </c>
      <c r="E30" s="39">
        <f t="shared" si="0"/>
        <v>35.138539042821158</v>
      </c>
      <c r="F30" s="39">
        <f t="shared" si="1"/>
        <v>7.0866141732283463</v>
      </c>
      <c r="G30" s="39">
        <f t="shared" si="2"/>
        <v>40.479760119940032</v>
      </c>
    </row>
    <row r="31" spans="1:8" s="4" customFormat="1" ht="15" customHeight="1" x14ac:dyDescent="0.2">
      <c r="A31" s="13">
        <v>2007</v>
      </c>
      <c r="B31" s="66">
        <v>334</v>
      </c>
      <c r="C31" s="38">
        <v>21</v>
      </c>
      <c r="D31" s="66">
        <v>313</v>
      </c>
      <c r="E31" s="39">
        <f t="shared" si="0"/>
        <v>31.658767772511847</v>
      </c>
      <c r="F31" s="39">
        <f t="shared" si="1"/>
        <v>10.824742268041238</v>
      </c>
      <c r="G31" s="39">
        <f t="shared" si="2"/>
        <v>36.353077816492451</v>
      </c>
    </row>
    <row r="32" spans="1:8" s="4" customFormat="1" ht="15" customHeight="1" x14ac:dyDescent="0.2">
      <c r="A32" s="13">
        <v>2008</v>
      </c>
      <c r="B32" s="66">
        <v>370</v>
      </c>
      <c r="C32" s="38">
        <v>23</v>
      </c>
      <c r="D32" s="66">
        <v>347</v>
      </c>
      <c r="E32" s="39">
        <f t="shared" si="0"/>
        <v>27.245949926362297</v>
      </c>
      <c r="F32" s="39">
        <f t="shared" si="1"/>
        <v>8.2142857142857135</v>
      </c>
      <c r="G32" s="39">
        <f t="shared" si="2"/>
        <v>32.189239332096477</v>
      </c>
    </row>
    <row r="33" spans="1:7" s="4" customFormat="1" ht="15" customHeight="1" x14ac:dyDescent="0.2">
      <c r="A33" s="13">
        <v>2009</v>
      </c>
      <c r="B33" s="66">
        <v>271</v>
      </c>
      <c r="C33" s="38">
        <v>11</v>
      </c>
      <c r="D33" s="66">
        <v>260</v>
      </c>
      <c r="E33" s="39">
        <f t="shared" si="0"/>
        <v>26.439024390243901</v>
      </c>
      <c r="F33" s="39">
        <f t="shared" si="1"/>
        <v>5.2884615384615383</v>
      </c>
      <c r="G33" s="39">
        <f t="shared" si="2"/>
        <v>31.823745410036718</v>
      </c>
    </row>
    <row r="34" spans="1:7" s="4" customFormat="1" ht="15" customHeight="1" x14ac:dyDescent="0.2">
      <c r="A34" s="13">
        <v>2010</v>
      </c>
      <c r="B34" s="66">
        <v>180</v>
      </c>
      <c r="C34" s="38">
        <v>6</v>
      </c>
      <c r="D34" s="66">
        <v>174</v>
      </c>
      <c r="E34" s="39">
        <f t="shared" si="0"/>
        <v>24.291497975708502</v>
      </c>
      <c r="F34" s="39">
        <f t="shared" si="1"/>
        <v>4.166666666666667</v>
      </c>
      <c r="G34" s="39">
        <f t="shared" si="2"/>
        <v>29.145728643216081</v>
      </c>
    </row>
    <row r="35" spans="1:7" s="4" customFormat="1" ht="15" customHeight="1" x14ac:dyDescent="0.2">
      <c r="A35" s="13">
        <v>2011</v>
      </c>
      <c r="B35" s="66">
        <v>262</v>
      </c>
      <c r="C35" s="38">
        <v>17</v>
      </c>
      <c r="D35" s="66">
        <v>245</v>
      </c>
      <c r="E35" s="39">
        <f t="shared" si="0"/>
        <v>21.815154038301415</v>
      </c>
      <c r="F35" s="39">
        <f t="shared" si="1"/>
        <v>5.882352941176471</v>
      </c>
      <c r="G35" s="39">
        <f t="shared" si="2"/>
        <v>26.864035087719298</v>
      </c>
    </row>
    <row r="36" spans="1:7" s="4" customFormat="1" ht="15" customHeight="1" x14ac:dyDescent="0.2">
      <c r="A36" s="13">
        <v>2012</v>
      </c>
      <c r="B36" s="66">
        <v>328</v>
      </c>
      <c r="C36" s="38">
        <v>24</v>
      </c>
      <c r="D36" s="66">
        <v>304</v>
      </c>
      <c r="E36" s="39">
        <f t="shared" si="0"/>
        <v>21.079691516709513</v>
      </c>
      <c r="F36" s="39">
        <f t="shared" si="1"/>
        <v>6.2176165803108807</v>
      </c>
      <c r="G36" s="39">
        <f t="shared" si="2"/>
        <v>25.982905982905983</v>
      </c>
    </row>
    <row r="37" spans="1:7" s="4" customFormat="1" ht="15" customHeight="1" x14ac:dyDescent="0.2">
      <c r="A37" s="13">
        <v>2013</v>
      </c>
      <c r="B37" s="66">
        <v>281</v>
      </c>
      <c r="C37" s="38">
        <v>19</v>
      </c>
      <c r="D37" s="66">
        <v>262</v>
      </c>
      <c r="E37" s="39">
        <f t="shared" si="0"/>
        <v>20.616287600880412</v>
      </c>
      <c r="F37" s="39">
        <f t="shared" si="1"/>
        <v>6.1889250814332248</v>
      </c>
      <c r="G37" s="39">
        <f t="shared" si="2"/>
        <v>24.810606060606062</v>
      </c>
    </row>
    <row r="38" spans="1:7" s="4" customFormat="1" ht="15" customHeight="1" x14ac:dyDescent="0.2">
      <c r="A38" s="13">
        <v>2014</v>
      </c>
      <c r="B38" s="66">
        <v>260</v>
      </c>
      <c r="C38" s="38">
        <v>19</v>
      </c>
      <c r="D38" s="66">
        <v>241</v>
      </c>
      <c r="E38" s="39">
        <f t="shared" si="0"/>
        <v>21.666666666666668</v>
      </c>
      <c r="F38" s="39">
        <f t="shared" si="1"/>
        <v>6.8345323741007196</v>
      </c>
      <c r="G38" s="39">
        <f t="shared" si="2"/>
        <v>26.138828633405641</v>
      </c>
    </row>
    <row r="39" spans="1:7" s="4" customFormat="1" ht="15" customHeight="1" x14ac:dyDescent="0.2">
      <c r="A39" s="13">
        <v>2015</v>
      </c>
      <c r="B39" s="66">
        <v>230</v>
      </c>
      <c r="C39" s="38">
        <v>25</v>
      </c>
      <c r="D39" s="66">
        <v>205</v>
      </c>
      <c r="E39" s="39">
        <f>B39*100/B21</f>
        <v>21.718602455146364</v>
      </c>
      <c r="F39" s="39">
        <f t="shared" si="1"/>
        <v>8.5910652920962196</v>
      </c>
      <c r="G39" s="39">
        <f t="shared" si="2"/>
        <v>26.692708333333332</v>
      </c>
    </row>
    <row r="40" spans="1:7" s="4" customFormat="1" ht="15" customHeight="1" x14ac:dyDescent="0.2">
      <c r="A40" s="13">
        <v>2016</v>
      </c>
      <c r="B40" s="66">
        <v>218</v>
      </c>
      <c r="C40" s="38">
        <v>21</v>
      </c>
      <c r="D40" s="66">
        <v>197</v>
      </c>
      <c r="E40" s="39">
        <f>B40*100/B22</f>
        <v>19.429590017825312</v>
      </c>
      <c r="F40" s="39">
        <v>6.4</v>
      </c>
      <c r="G40" s="39">
        <v>24.7</v>
      </c>
    </row>
    <row r="41" spans="1:7" s="4" customFormat="1" ht="33" customHeight="1" x14ac:dyDescent="0.2">
      <c r="A41" s="6"/>
      <c r="B41" s="97" t="s">
        <v>6</v>
      </c>
      <c r="C41" s="97"/>
      <c r="D41" s="97"/>
      <c r="E41" s="97"/>
      <c r="F41" s="97"/>
      <c r="G41" s="97"/>
    </row>
    <row r="42" spans="1:7" s="4" customFormat="1" ht="15" customHeight="1" x14ac:dyDescent="0.2">
      <c r="A42" s="13">
        <v>2000</v>
      </c>
      <c r="B42" s="66">
        <v>84</v>
      </c>
      <c r="C42" s="38">
        <v>29</v>
      </c>
      <c r="D42" s="66">
        <v>55</v>
      </c>
      <c r="E42" s="39">
        <f>B42*100/B6</f>
        <v>14.117647058823529</v>
      </c>
      <c r="F42" s="39">
        <f>C42*100/C6</f>
        <v>20.27972027972028</v>
      </c>
      <c r="G42" s="39">
        <f>D42*100/D6</f>
        <v>12.168141592920353</v>
      </c>
    </row>
    <row r="43" spans="1:7" s="4" customFormat="1" ht="15" customHeight="1" x14ac:dyDescent="0.2">
      <c r="A43" s="13">
        <v>2001</v>
      </c>
      <c r="B43" s="66">
        <v>34</v>
      </c>
      <c r="C43" s="38">
        <v>10</v>
      </c>
      <c r="D43" s="66">
        <v>24</v>
      </c>
      <c r="E43" s="39">
        <f>B43*100/B7</f>
        <v>6.1818181818181817</v>
      </c>
      <c r="F43" s="39">
        <f>C43*100/C7</f>
        <v>7.7519379844961236</v>
      </c>
      <c r="G43" s="39">
        <f>D43*100/D7</f>
        <v>5.7007125890736345</v>
      </c>
    </row>
    <row r="44" spans="1:7" s="4" customFormat="1" ht="15" customHeight="1" x14ac:dyDescent="0.2">
      <c r="A44" s="13">
        <v>2002</v>
      </c>
      <c r="B44" s="66">
        <v>35</v>
      </c>
      <c r="C44" s="42">
        <v>8</v>
      </c>
      <c r="D44" s="81">
        <v>27</v>
      </c>
      <c r="E44" s="39">
        <f>B44*100/B8</f>
        <v>5.6</v>
      </c>
      <c r="F44" s="39">
        <f>C44*100/C8</f>
        <v>5.5944055944055942</v>
      </c>
      <c r="G44" s="39">
        <f>D44*100/D8</f>
        <v>5.601659751037344</v>
      </c>
    </row>
    <row r="45" spans="1:7" s="4" customFormat="1" ht="15" customHeight="1" x14ac:dyDescent="0.2">
      <c r="A45" s="13">
        <v>2003</v>
      </c>
      <c r="B45" s="66">
        <v>46</v>
      </c>
      <c r="C45" s="42">
        <v>21</v>
      </c>
      <c r="D45" s="81">
        <v>25</v>
      </c>
      <c r="E45" s="39">
        <f>B45*100/B9</f>
        <v>7.2555205047318614</v>
      </c>
      <c r="F45" s="39">
        <f>C45*100/C9</f>
        <v>12.727272727272727</v>
      </c>
      <c r="G45" s="39">
        <f>D45*100/D9</f>
        <v>5.3304904051172706</v>
      </c>
    </row>
    <row r="46" spans="1:7" s="4" customFormat="1" ht="15" customHeight="1" x14ac:dyDescent="0.2">
      <c r="A46" s="13">
        <v>2004</v>
      </c>
      <c r="B46" s="66">
        <v>48</v>
      </c>
      <c r="C46" s="42">
        <v>22</v>
      </c>
      <c r="D46" s="81">
        <v>26</v>
      </c>
      <c r="E46" s="39">
        <f>B46*100/B10</f>
        <v>7.8175895765472312</v>
      </c>
      <c r="F46" s="39">
        <f>C46*100/C10</f>
        <v>13.580246913580247</v>
      </c>
      <c r="G46" s="39">
        <f>D46*100/D10</f>
        <v>5.7522123893805306</v>
      </c>
    </row>
    <row r="47" spans="1:7" s="4" customFormat="1" ht="15" customHeight="1" x14ac:dyDescent="0.2">
      <c r="A47" s="13">
        <v>2005</v>
      </c>
      <c r="B47" s="66">
        <v>55</v>
      </c>
      <c r="C47" s="42">
        <v>13</v>
      </c>
      <c r="D47" s="81">
        <v>42</v>
      </c>
      <c r="E47" s="39">
        <f>B47*100/B11</f>
        <v>7.3041168658698536</v>
      </c>
      <c r="F47" s="39">
        <f>C47*100/C11</f>
        <v>9.0277777777777786</v>
      </c>
      <c r="G47" s="39">
        <f>D47*100/D11</f>
        <v>6.8965517241379306</v>
      </c>
    </row>
    <row r="48" spans="1:7" s="4" customFormat="1" ht="15" customHeight="1" x14ac:dyDescent="0.2">
      <c r="A48" s="13">
        <v>2006</v>
      </c>
      <c r="B48" s="66">
        <v>57</v>
      </c>
      <c r="C48" s="42">
        <v>14</v>
      </c>
      <c r="D48" s="81">
        <v>43</v>
      </c>
      <c r="E48" s="39">
        <f>B48*100/B12</f>
        <v>7.1788413098236772</v>
      </c>
      <c r="F48" s="39">
        <f>C48*100/C12</f>
        <v>11.023622047244094</v>
      </c>
      <c r="G48" s="39">
        <f>D48*100/D12</f>
        <v>6.4467766116941529</v>
      </c>
    </row>
    <row r="49" spans="1:8" s="4" customFormat="1" ht="15" customHeight="1" x14ac:dyDescent="0.2">
      <c r="A49" s="13">
        <v>2007</v>
      </c>
      <c r="B49" s="66">
        <v>74</v>
      </c>
      <c r="C49" s="38">
        <v>16</v>
      </c>
      <c r="D49" s="66">
        <v>58</v>
      </c>
      <c r="E49" s="39">
        <f>B49*100/B13</f>
        <v>7.0142180094786726</v>
      </c>
      <c r="F49" s="39">
        <f>C49*100/C13</f>
        <v>8.2474226804123703</v>
      </c>
      <c r="G49" s="39">
        <f>D49*100/D13</f>
        <v>6.7363530778164922</v>
      </c>
    </row>
    <row r="50" spans="1:8" s="4" customFormat="1" ht="15" customHeight="1" x14ac:dyDescent="0.2">
      <c r="A50" s="13">
        <v>2008</v>
      </c>
      <c r="B50" s="66">
        <v>100</v>
      </c>
      <c r="C50" s="38">
        <v>23</v>
      </c>
      <c r="D50" s="66">
        <v>77</v>
      </c>
      <c r="E50" s="39">
        <f>B50*100/B14</f>
        <v>7.3637702503681881</v>
      </c>
      <c r="F50" s="39">
        <f>C50*100/C14</f>
        <v>8.2142857142857135</v>
      </c>
      <c r="G50" s="39">
        <f>D50*100/D14</f>
        <v>7.1428571428571432</v>
      </c>
    </row>
    <row r="51" spans="1:8" s="4" customFormat="1" ht="15" customHeight="1" x14ac:dyDescent="0.2">
      <c r="A51" s="13">
        <v>2009</v>
      </c>
      <c r="B51" s="66">
        <v>158</v>
      </c>
      <c r="C51" s="38">
        <v>38</v>
      </c>
      <c r="D51" s="66">
        <v>120</v>
      </c>
      <c r="E51" s="39">
        <f>B51*100/B15</f>
        <v>15.414634146341463</v>
      </c>
      <c r="F51" s="39">
        <f>C51*100/C15</f>
        <v>18.26923076923077</v>
      </c>
      <c r="G51" s="39">
        <f>D51*100/D15</f>
        <v>14.687882496940025</v>
      </c>
    </row>
    <row r="52" spans="1:8" s="4" customFormat="1" ht="15" customHeight="1" x14ac:dyDescent="0.2">
      <c r="A52" s="13">
        <v>2010</v>
      </c>
      <c r="B52" s="66">
        <v>178</v>
      </c>
      <c r="C52" s="38">
        <v>43</v>
      </c>
      <c r="D52" s="66">
        <v>135</v>
      </c>
      <c r="E52" s="39">
        <f>B52*100/B16</f>
        <v>24.021592442645073</v>
      </c>
      <c r="F52" s="39">
        <f>C52*100/C16</f>
        <v>29.861111111111111</v>
      </c>
      <c r="G52" s="39">
        <f>D52*100/D16</f>
        <v>22.613065326633166</v>
      </c>
    </row>
    <row r="53" spans="1:8" s="4" customFormat="1" ht="15" customHeight="1" x14ac:dyDescent="0.2">
      <c r="A53" s="13">
        <v>2011</v>
      </c>
      <c r="B53" s="66">
        <v>189</v>
      </c>
      <c r="C53" s="38">
        <v>48</v>
      </c>
      <c r="D53" s="66">
        <v>141</v>
      </c>
      <c r="E53" s="39">
        <f>B53*100/B17</f>
        <v>15.736885928393006</v>
      </c>
      <c r="F53" s="39">
        <f>C53*100/C17</f>
        <v>16.608996539792386</v>
      </c>
      <c r="G53" s="39">
        <f>D53*100/D17</f>
        <v>15.460526315789474</v>
      </c>
    </row>
    <row r="54" spans="1:8" s="4" customFormat="1" ht="15" customHeight="1" x14ac:dyDescent="0.2">
      <c r="A54" s="13">
        <v>2012</v>
      </c>
      <c r="B54" s="66">
        <v>175</v>
      </c>
      <c r="C54" s="38">
        <v>51</v>
      </c>
      <c r="D54" s="66">
        <v>124</v>
      </c>
      <c r="E54" s="39">
        <f>B54*100/B18</f>
        <v>11.246786632390746</v>
      </c>
      <c r="F54" s="39">
        <f>C54*100/C18</f>
        <v>13.212435233160623</v>
      </c>
      <c r="G54" s="39">
        <f>D54*100/D18</f>
        <v>10.598290598290598</v>
      </c>
    </row>
    <row r="55" spans="1:8" s="4" customFormat="1" ht="15" customHeight="1" x14ac:dyDescent="0.2">
      <c r="A55" s="13">
        <v>2013</v>
      </c>
      <c r="B55" s="66">
        <v>119</v>
      </c>
      <c r="C55" s="38">
        <v>32</v>
      </c>
      <c r="D55" s="66">
        <v>87</v>
      </c>
      <c r="E55" s="39">
        <f>B55*100/B19</f>
        <v>8.7307410124724871</v>
      </c>
      <c r="F55" s="39">
        <f>C55*100/C19</f>
        <v>10.423452768729641</v>
      </c>
      <c r="G55" s="39">
        <f>D55*100/D19</f>
        <v>8.2386363636363633</v>
      </c>
    </row>
    <row r="56" spans="1:8" s="4" customFormat="1" ht="15" customHeight="1" x14ac:dyDescent="0.2">
      <c r="A56" s="13">
        <v>2014</v>
      </c>
      <c r="B56" s="66">
        <v>102</v>
      </c>
      <c r="C56" s="38">
        <v>29</v>
      </c>
      <c r="D56" s="66">
        <v>73</v>
      </c>
      <c r="E56" s="39">
        <f>B56*100/B20</f>
        <v>8.5</v>
      </c>
      <c r="F56" s="39">
        <f>C56*100/C20</f>
        <v>10.431654676258994</v>
      </c>
      <c r="G56" s="39">
        <f>D56*100/D20</f>
        <v>7.917570498915401</v>
      </c>
    </row>
    <row r="57" spans="1:8" s="4" customFormat="1" ht="15" customHeight="1" x14ac:dyDescent="0.2">
      <c r="A57" s="13">
        <v>2015</v>
      </c>
      <c r="B57" s="66">
        <v>90</v>
      </c>
      <c r="C57" s="38">
        <v>32</v>
      </c>
      <c r="D57" s="66">
        <v>58</v>
      </c>
      <c r="E57" s="39">
        <f>B57*100/B21</f>
        <v>8.4985835694050991</v>
      </c>
      <c r="F57" s="39">
        <f>C57*100/C21</f>
        <v>10.996563573883162</v>
      </c>
      <c r="G57" s="39">
        <f>D57*100/D21</f>
        <v>7.552083333333333</v>
      </c>
    </row>
    <row r="58" spans="1:8" ht="15" customHeight="1" x14ac:dyDescent="0.2">
      <c r="A58" s="13">
        <v>2016</v>
      </c>
      <c r="B58" s="66">
        <v>99</v>
      </c>
      <c r="C58" s="38">
        <v>34</v>
      </c>
      <c r="D58" s="66">
        <v>65</v>
      </c>
      <c r="E58" s="39">
        <f>B58*100/B22</f>
        <v>8.8235294117647065</v>
      </c>
      <c r="F58" s="39">
        <f>C58*100/C22</f>
        <v>10.429447852760736</v>
      </c>
      <c r="G58" s="39">
        <f>D58*100/D22</f>
        <v>8.1658291457286438</v>
      </c>
      <c r="H58" s="57"/>
    </row>
    <row r="59" spans="1:8" s="4" customFormat="1" ht="33" customHeight="1" x14ac:dyDescent="0.2">
      <c r="A59" s="6"/>
      <c r="B59" s="97" t="s">
        <v>7</v>
      </c>
      <c r="C59" s="97"/>
      <c r="D59" s="97"/>
      <c r="E59" s="97"/>
      <c r="F59" s="97"/>
      <c r="G59" s="97"/>
    </row>
    <row r="60" spans="1:8" s="4" customFormat="1" ht="15" customHeight="1" x14ac:dyDescent="0.2">
      <c r="A60" s="13">
        <v>2000</v>
      </c>
      <c r="B60" s="66">
        <v>307</v>
      </c>
      <c r="C60" s="38">
        <v>94</v>
      </c>
      <c r="D60" s="66">
        <v>213</v>
      </c>
      <c r="E60" s="39">
        <f>B60*100/B6</f>
        <v>51.596638655462186</v>
      </c>
      <c r="F60" s="39">
        <f>C60*100/C6</f>
        <v>65.734265734265733</v>
      </c>
      <c r="G60" s="39">
        <f>D60*100/D6</f>
        <v>47.123893805309734</v>
      </c>
    </row>
    <row r="61" spans="1:8" s="4" customFormat="1" ht="15" customHeight="1" x14ac:dyDescent="0.2">
      <c r="A61" s="13">
        <v>2001</v>
      </c>
      <c r="B61" s="66">
        <v>274</v>
      </c>
      <c r="C61" s="38">
        <v>90</v>
      </c>
      <c r="D61" s="66">
        <v>184</v>
      </c>
      <c r="E61" s="39">
        <f>B61*100/B7</f>
        <v>49.81818181818182</v>
      </c>
      <c r="F61" s="39">
        <f>C61*100/C7</f>
        <v>69.767441860465112</v>
      </c>
      <c r="G61" s="39">
        <f>D61*100/D7</f>
        <v>43.705463182897866</v>
      </c>
    </row>
    <row r="62" spans="1:8" s="4" customFormat="1" ht="15" customHeight="1" x14ac:dyDescent="0.2">
      <c r="A62" s="13">
        <v>2002</v>
      </c>
      <c r="B62" s="66">
        <v>331</v>
      </c>
      <c r="C62" s="42">
        <v>105</v>
      </c>
      <c r="D62" s="81">
        <v>226</v>
      </c>
      <c r="E62" s="39">
        <f>B62*100/B8</f>
        <v>52.96</v>
      </c>
      <c r="F62" s="39">
        <f>C62*100/C8</f>
        <v>73.426573426573427</v>
      </c>
      <c r="G62" s="39">
        <f>D62*100/D8</f>
        <v>46.88796680497925</v>
      </c>
    </row>
    <row r="63" spans="1:8" s="4" customFormat="1" ht="15" customHeight="1" x14ac:dyDescent="0.2">
      <c r="A63" s="13">
        <v>2003</v>
      </c>
      <c r="B63" s="66">
        <v>290</v>
      </c>
      <c r="C63" s="42">
        <v>101</v>
      </c>
      <c r="D63" s="81">
        <v>189</v>
      </c>
      <c r="E63" s="39">
        <f>B63*100/B9</f>
        <v>45.74132492113565</v>
      </c>
      <c r="F63" s="39">
        <f>C63*100/C9</f>
        <v>61.212121212121211</v>
      </c>
      <c r="G63" s="39">
        <f>D63*100/D9</f>
        <v>40.298507462686565</v>
      </c>
    </row>
    <row r="64" spans="1:8" s="4" customFormat="1" ht="15" customHeight="1" x14ac:dyDescent="0.2">
      <c r="A64" s="13">
        <v>2004</v>
      </c>
      <c r="B64" s="66">
        <v>206</v>
      </c>
      <c r="C64" s="42">
        <v>82</v>
      </c>
      <c r="D64" s="81">
        <v>124</v>
      </c>
      <c r="E64" s="39">
        <f>B64*100/B10</f>
        <v>33.550488599348533</v>
      </c>
      <c r="F64" s="39">
        <f>C64*100/C10</f>
        <v>50.617283950617285</v>
      </c>
      <c r="G64" s="39">
        <f>D64*100/D10</f>
        <v>27.43362831858407</v>
      </c>
    </row>
    <row r="65" spans="1:8" s="4" customFormat="1" ht="15" customHeight="1" x14ac:dyDescent="0.2">
      <c r="A65" s="13">
        <v>2005</v>
      </c>
      <c r="B65" s="66">
        <v>234</v>
      </c>
      <c r="C65" s="42">
        <v>76</v>
      </c>
      <c r="D65" s="81">
        <v>158</v>
      </c>
      <c r="E65" s="39">
        <f>B65*100/B11</f>
        <v>31.075697211155379</v>
      </c>
      <c r="F65" s="39">
        <f>C65*100/C11</f>
        <v>52.777777777777779</v>
      </c>
      <c r="G65" s="39">
        <f>D65*100/D11</f>
        <v>25.94417077175698</v>
      </c>
    </row>
    <row r="66" spans="1:8" s="4" customFormat="1" ht="15" customHeight="1" x14ac:dyDescent="0.2">
      <c r="A66" s="13">
        <v>2006</v>
      </c>
      <c r="B66" s="66">
        <v>240</v>
      </c>
      <c r="C66" s="42">
        <v>65</v>
      </c>
      <c r="D66" s="81">
        <v>175</v>
      </c>
      <c r="E66" s="39">
        <f>B66*100/B12</f>
        <v>30.22670025188917</v>
      </c>
      <c r="F66" s="39">
        <f>C66*100/C12</f>
        <v>51.181102362204726</v>
      </c>
      <c r="G66" s="39">
        <f>D66*100/D12</f>
        <v>26.236881559220389</v>
      </c>
    </row>
    <row r="67" spans="1:8" s="4" customFormat="1" ht="15" customHeight="1" x14ac:dyDescent="0.2">
      <c r="A67" s="13">
        <v>2007</v>
      </c>
      <c r="B67" s="66">
        <v>427</v>
      </c>
      <c r="C67" s="38">
        <v>111</v>
      </c>
      <c r="D67" s="66">
        <v>316</v>
      </c>
      <c r="E67" s="39">
        <f>B67*100/B13</f>
        <v>40.473933649289101</v>
      </c>
      <c r="F67" s="39">
        <f>C67*100/C13</f>
        <v>57.216494845360828</v>
      </c>
      <c r="G67" s="39">
        <f>D67*100/D13</f>
        <v>36.70150987224158</v>
      </c>
    </row>
    <row r="68" spans="1:8" s="4" customFormat="1" ht="15" customHeight="1" x14ac:dyDescent="0.2">
      <c r="A68" s="13">
        <v>2008</v>
      </c>
      <c r="B68" s="66">
        <v>633</v>
      </c>
      <c r="C68" s="38">
        <v>174</v>
      </c>
      <c r="D68" s="66">
        <v>459</v>
      </c>
      <c r="E68" s="39">
        <f>B68*100/B14</f>
        <v>46.612665684830631</v>
      </c>
      <c r="F68" s="39">
        <f>C68*100/C14</f>
        <v>62.142857142857146</v>
      </c>
      <c r="G68" s="39">
        <f>D68*100/D14</f>
        <v>42.578849721706867</v>
      </c>
    </row>
    <row r="69" spans="1:8" s="4" customFormat="1" ht="15" customHeight="1" x14ac:dyDescent="0.2">
      <c r="A69" s="13">
        <v>2009</v>
      </c>
      <c r="B69" s="66">
        <v>389</v>
      </c>
      <c r="C69" s="38">
        <v>106</v>
      </c>
      <c r="D69" s="66">
        <v>283</v>
      </c>
      <c r="E69" s="39">
        <f>B69*100/B15</f>
        <v>37.951219512195124</v>
      </c>
      <c r="F69" s="39">
        <f>C69*100/C15</f>
        <v>50.96153846153846</v>
      </c>
      <c r="G69" s="39">
        <f>D69*100/D15</f>
        <v>34.638922888616889</v>
      </c>
    </row>
    <row r="70" spans="1:8" s="4" customFormat="1" ht="15" customHeight="1" x14ac:dyDescent="0.2">
      <c r="A70" s="13">
        <v>2010</v>
      </c>
      <c r="B70" s="66">
        <v>226</v>
      </c>
      <c r="C70" s="38">
        <v>64</v>
      </c>
      <c r="D70" s="66">
        <v>162</v>
      </c>
      <c r="E70" s="39">
        <f>B70*100/B16</f>
        <v>30.499325236167341</v>
      </c>
      <c r="F70" s="39">
        <f>C70*100/C16</f>
        <v>44.444444444444443</v>
      </c>
      <c r="G70" s="39">
        <f>D70*100/D16</f>
        <v>27.1356783919598</v>
      </c>
    </row>
    <row r="71" spans="1:8" s="4" customFormat="1" ht="15" customHeight="1" x14ac:dyDescent="0.2">
      <c r="A71" s="13">
        <v>2011</v>
      </c>
      <c r="B71" s="66">
        <v>555</v>
      </c>
      <c r="C71" s="38">
        <v>188</v>
      </c>
      <c r="D71" s="66">
        <v>367</v>
      </c>
      <c r="E71" s="39">
        <f>B71*100/B17</f>
        <v>46.211490424646129</v>
      </c>
      <c r="F71" s="39">
        <f>C71*100/C17</f>
        <v>65.051903114186857</v>
      </c>
      <c r="G71" s="39">
        <f>D71*100/D17</f>
        <v>40.241228070175438</v>
      </c>
    </row>
    <row r="72" spans="1:8" s="4" customFormat="1" ht="15" customHeight="1" x14ac:dyDescent="0.2">
      <c r="A72" s="13">
        <v>2012</v>
      </c>
      <c r="B72" s="66">
        <v>851</v>
      </c>
      <c r="C72" s="38">
        <v>266</v>
      </c>
      <c r="D72" s="66">
        <v>585</v>
      </c>
      <c r="E72" s="39">
        <f>B72*100/B18</f>
        <v>54.691516709511568</v>
      </c>
      <c r="F72" s="39">
        <f>C72*100/C18</f>
        <v>68.911917098445599</v>
      </c>
      <c r="G72" s="39">
        <f>D72*100/D18</f>
        <v>50</v>
      </c>
    </row>
    <row r="73" spans="1:8" s="4" customFormat="1" ht="15" customHeight="1" x14ac:dyDescent="0.2">
      <c r="A73" s="13">
        <v>2013</v>
      </c>
      <c r="B73" s="66">
        <v>788</v>
      </c>
      <c r="C73" s="38">
        <v>219</v>
      </c>
      <c r="D73" s="66">
        <v>569</v>
      </c>
      <c r="E73" s="39">
        <f>B73*100/B19</f>
        <v>57.813646368305207</v>
      </c>
      <c r="F73" s="39">
        <f>C73*100/C19</f>
        <v>71.335504885993487</v>
      </c>
      <c r="G73" s="39">
        <f>D73*100/D19</f>
        <v>53.882575757575758</v>
      </c>
    </row>
    <row r="74" spans="1:8" s="4" customFormat="1" ht="15" customHeight="1" x14ac:dyDescent="0.2">
      <c r="A74" s="13">
        <v>2014</v>
      </c>
      <c r="B74" s="66">
        <v>636</v>
      </c>
      <c r="C74" s="38">
        <v>199</v>
      </c>
      <c r="D74" s="66">
        <v>437</v>
      </c>
      <c r="E74" s="39">
        <f>B74*100/B20</f>
        <v>53</v>
      </c>
      <c r="F74" s="39">
        <f>C74*100/C20</f>
        <v>71.582733812949641</v>
      </c>
      <c r="G74" s="39">
        <f>D74*100/D20</f>
        <v>47.396963123644248</v>
      </c>
    </row>
    <row r="75" spans="1:8" s="4" customFormat="1" ht="15" customHeight="1" x14ac:dyDescent="0.2">
      <c r="A75" s="13">
        <v>2015</v>
      </c>
      <c r="B75" s="66">
        <v>556</v>
      </c>
      <c r="C75" s="38">
        <v>190</v>
      </c>
      <c r="D75" s="66">
        <v>366</v>
      </c>
      <c r="E75" s="39">
        <f>B75*100/B21</f>
        <v>52.502360717658171</v>
      </c>
      <c r="F75" s="39">
        <f>C75*100/C21</f>
        <v>65.292096219931267</v>
      </c>
      <c r="G75" s="39">
        <f>D75*100/D21</f>
        <v>47.65625</v>
      </c>
    </row>
    <row r="76" spans="1:8" ht="15" customHeight="1" x14ac:dyDescent="0.2">
      <c r="A76" s="13">
        <v>2016</v>
      </c>
      <c r="B76" s="66">
        <v>611</v>
      </c>
      <c r="C76" s="38">
        <v>216</v>
      </c>
      <c r="D76" s="66">
        <v>395</v>
      </c>
      <c r="E76" s="39">
        <f>B76*100/B22</f>
        <v>54.456327985739748</v>
      </c>
      <c r="F76" s="39">
        <f>C76*100/C22</f>
        <v>66.257668711656436</v>
      </c>
      <c r="G76" s="39">
        <f>D76*100/D22</f>
        <v>49.62311557788945</v>
      </c>
      <c r="H76" s="57"/>
    </row>
    <row r="77" spans="1:8" s="4" customFormat="1" ht="33" customHeight="1" x14ac:dyDescent="0.2">
      <c r="A77" s="6"/>
      <c r="B77" s="97" t="s">
        <v>53</v>
      </c>
      <c r="C77" s="97"/>
      <c r="D77" s="97"/>
      <c r="E77" s="97"/>
      <c r="F77" s="97"/>
      <c r="G77" s="97"/>
    </row>
    <row r="78" spans="1:8" s="4" customFormat="1" ht="15" customHeight="1" x14ac:dyDescent="0.2">
      <c r="A78" s="13">
        <v>2000</v>
      </c>
      <c r="B78" s="66">
        <v>82</v>
      </c>
      <c r="C78" s="38">
        <v>7</v>
      </c>
      <c r="D78" s="66">
        <v>75</v>
      </c>
      <c r="E78" s="39">
        <f>B78*100/B6</f>
        <v>13.781512605042018</v>
      </c>
      <c r="F78" s="39">
        <f>C78*100/C6</f>
        <v>4.895104895104895</v>
      </c>
      <c r="G78" s="39">
        <f>D78*100/D6</f>
        <v>16.592920353982301</v>
      </c>
    </row>
    <row r="79" spans="1:8" s="4" customFormat="1" ht="15" customHeight="1" x14ac:dyDescent="0.2">
      <c r="A79" s="13">
        <v>2001</v>
      </c>
      <c r="B79" s="66">
        <v>76</v>
      </c>
      <c r="C79" s="38">
        <v>4</v>
      </c>
      <c r="D79" s="66">
        <v>72</v>
      </c>
      <c r="E79" s="39">
        <f>B79*100/B7</f>
        <v>13.818181818181818</v>
      </c>
      <c r="F79" s="39">
        <f>C79*100/C7</f>
        <v>3.1007751937984498</v>
      </c>
      <c r="G79" s="39">
        <f>D79*100/D7</f>
        <v>17.102137767220903</v>
      </c>
    </row>
    <row r="80" spans="1:8" s="4" customFormat="1" ht="15" customHeight="1" x14ac:dyDescent="0.2">
      <c r="A80" s="13">
        <v>2002</v>
      </c>
      <c r="B80" s="66">
        <v>84</v>
      </c>
      <c r="C80" s="42">
        <v>8</v>
      </c>
      <c r="D80" s="81">
        <v>76</v>
      </c>
      <c r="E80" s="39">
        <f>B80*100/B8</f>
        <v>13.44</v>
      </c>
      <c r="F80" s="39">
        <f>C80*100/C8</f>
        <v>5.5944055944055942</v>
      </c>
      <c r="G80" s="39">
        <f>D80*100/D8</f>
        <v>15.767634854771785</v>
      </c>
    </row>
    <row r="81" spans="1:8" s="4" customFormat="1" ht="15" customHeight="1" x14ac:dyDescent="0.2">
      <c r="A81" s="13">
        <v>2003</v>
      </c>
      <c r="B81" s="66">
        <v>79</v>
      </c>
      <c r="C81" s="42">
        <v>8</v>
      </c>
      <c r="D81" s="81">
        <v>71</v>
      </c>
      <c r="E81" s="39">
        <f>B81*100/B9</f>
        <v>12.460567823343849</v>
      </c>
      <c r="F81" s="39">
        <f>C81*100/C9</f>
        <v>4.8484848484848486</v>
      </c>
      <c r="G81" s="39">
        <f>D81*100/D9</f>
        <v>15.138592750533048</v>
      </c>
    </row>
    <row r="82" spans="1:8" s="4" customFormat="1" ht="15" customHeight="1" x14ac:dyDescent="0.2">
      <c r="A82" s="13">
        <v>2004</v>
      </c>
      <c r="B82" s="66">
        <v>91</v>
      </c>
      <c r="C82" s="42">
        <v>14</v>
      </c>
      <c r="D82" s="81">
        <v>77</v>
      </c>
      <c r="E82" s="39">
        <f>B82*100/B10</f>
        <v>14.82084690553746</v>
      </c>
      <c r="F82" s="39">
        <f>C82*100/C10</f>
        <v>8.6419753086419746</v>
      </c>
      <c r="G82" s="39">
        <f>D82*100/D10</f>
        <v>17.035398230088497</v>
      </c>
    </row>
    <row r="83" spans="1:8" s="4" customFormat="1" ht="15" customHeight="1" x14ac:dyDescent="0.2">
      <c r="A83" s="13">
        <v>2005</v>
      </c>
      <c r="B83" s="66">
        <v>106</v>
      </c>
      <c r="C83" s="42">
        <v>16</v>
      </c>
      <c r="D83" s="81">
        <v>90</v>
      </c>
      <c r="E83" s="39">
        <f>B83*100/B11</f>
        <v>14.077025232403718</v>
      </c>
      <c r="F83" s="39">
        <f>C83*100/C11</f>
        <v>11.111111111111111</v>
      </c>
      <c r="G83" s="39">
        <f>D83*100/D11</f>
        <v>14.77832512315271</v>
      </c>
    </row>
    <row r="84" spans="1:8" s="4" customFormat="1" ht="15" customHeight="1" x14ac:dyDescent="0.2">
      <c r="A84" s="13">
        <v>2006</v>
      </c>
      <c r="B84" s="66">
        <v>101</v>
      </c>
      <c r="C84" s="42">
        <v>11</v>
      </c>
      <c r="D84" s="81">
        <v>90</v>
      </c>
      <c r="E84" s="39">
        <f>B84*100/B12</f>
        <v>12.720403022670025</v>
      </c>
      <c r="F84" s="39">
        <f>C84*100/C12</f>
        <v>8.6614173228346463</v>
      </c>
      <c r="G84" s="39">
        <f>D84*100/D12</f>
        <v>13.493253373313344</v>
      </c>
    </row>
    <row r="85" spans="1:8" s="4" customFormat="1" ht="15" customHeight="1" x14ac:dyDescent="0.2">
      <c r="A85" s="13">
        <v>2007</v>
      </c>
      <c r="B85" s="66">
        <v>82</v>
      </c>
      <c r="C85" s="38">
        <v>8</v>
      </c>
      <c r="D85" s="66">
        <v>74</v>
      </c>
      <c r="E85" s="39">
        <f>B85*100/B13</f>
        <v>7.7725118483412325</v>
      </c>
      <c r="F85" s="39">
        <f>C85*100/C13</f>
        <v>4.1237113402061851</v>
      </c>
      <c r="G85" s="39">
        <f>D85*100/D13</f>
        <v>8.5946573751451805</v>
      </c>
    </row>
    <row r="86" spans="1:8" s="4" customFormat="1" ht="15" customHeight="1" x14ac:dyDescent="0.2">
      <c r="A86" s="13">
        <v>2008</v>
      </c>
      <c r="B86" s="66">
        <v>90</v>
      </c>
      <c r="C86" s="38">
        <v>11</v>
      </c>
      <c r="D86" s="66">
        <v>79</v>
      </c>
      <c r="E86" s="39">
        <f>B86*100/B14</f>
        <v>6.6273932253313701</v>
      </c>
      <c r="F86" s="39">
        <f>C86*100/C14</f>
        <v>3.9285714285714284</v>
      </c>
      <c r="G86" s="39">
        <f>D86*100/D14</f>
        <v>7.3283858998144709</v>
      </c>
    </row>
    <row r="87" spans="1:8" s="4" customFormat="1" ht="15" customHeight="1" x14ac:dyDescent="0.2">
      <c r="A87" s="13">
        <v>2009</v>
      </c>
      <c r="B87" s="66">
        <v>91</v>
      </c>
      <c r="C87" s="38">
        <v>17</v>
      </c>
      <c r="D87" s="66">
        <v>74</v>
      </c>
      <c r="E87" s="39">
        <f>B87*100/B15</f>
        <v>8.8780487804878057</v>
      </c>
      <c r="F87" s="39">
        <f>C87*100/C15</f>
        <v>8.1730769230769234</v>
      </c>
      <c r="G87" s="39">
        <f>D87*100/D15</f>
        <v>9.0575275397796826</v>
      </c>
    </row>
    <row r="88" spans="1:8" s="4" customFormat="1" ht="15" customHeight="1" x14ac:dyDescent="0.2">
      <c r="A88" s="13">
        <v>2010</v>
      </c>
      <c r="B88" s="66">
        <v>78</v>
      </c>
      <c r="C88" s="38">
        <v>14</v>
      </c>
      <c r="D88" s="66">
        <v>64</v>
      </c>
      <c r="E88" s="39">
        <f>B88*100/B16</f>
        <v>10.526315789473685</v>
      </c>
      <c r="F88" s="39">
        <f>C88*100/C16</f>
        <v>9.7222222222222214</v>
      </c>
      <c r="G88" s="39">
        <f>D88*100/D16</f>
        <v>10.720268006700168</v>
      </c>
    </row>
    <row r="89" spans="1:8" s="4" customFormat="1" ht="15" customHeight="1" x14ac:dyDescent="0.2">
      <c r="A89" s="13">
        <v>2011</v>
      </c>
      <c r="B89" s="66">
        <v>93</v>
      </c>
      <c r="C89" s="38">
        <v>11</v>
      </c>
      <c r="D89" s="66">
        <v>82</v>
      </c>
      <c r="E89" s="39">
        <f>B89*100/B17</f>
        <v>7.7435470441298921</v>
      </c>
      <c r="F89" s="39">
        <f>C89*100/C17</f>
        <v>3.8062283737024223</v>
      </c>
      <c r="G89" s="39">
        <f>D89*100/D17</f>
        <v>8.9912280701754383</v>
      </c>
    </row>
    <row r="90" spans="1:8" s="4" customFormat="1" ht="15" customHeight="1" x14ac:dyDescent="0.2">
      <c r="A90" s="13">
        <v>2012</v>
      </c>
      <c r="B90" s="66">
        <v>80</v>
      </c>
      <c r="C90" s="38">
        <v>12</v>
      </c>
      <c r="D90" s="66">
        <v>68</v>
      </c>
      <c r="E90" s="39">
        <f>B90*100/B18</f>
        <v>5.1413881748071981</v>
      </c>
      <c r="F90" s="39">
        <f>C90*100/C18</f>
        <v>3.1088082901554404</v>
      </c>
      <c r="G90" s="39">
        <f>D90*100/D18</f>
        <v>5.8119658119658117</v>
      </c>
    </row>
    <row r="91" spans="1:8" s="4" customFormat="1" ht="15" customHeight="1" x14ac:dyDescent="0.2">
      <c r="A91" s="13">
        <v>2013</v>
      </c>
      <c r="B91" s="66">
        <v>68</v>
      </c>
      <c r="C91" s="38">
        <v>14</v>
      </c>
      <c r="D91" s="66">
        <v>54</v>
      </c>
      <c r="E91" s="39">
        <f>B91*100/B19</f>
        <v>4.9889948642699924</v>
      </c>
      <c r="F91" s="39">
        <f>C91*100/C19</f>
        <v>4.5602605863192185</v>
      </c>
      <c r="G91" s="39">
        <f>D91*100/D19</f>
        <v>5.1136363636363633</v>
      </c>
    </row>
    <row r="92" spans="1:8" s="4" customFormat="1" ht="15" customHeight="1" x14ac:dyDescent="0.2">
      <c r="A92" s="13">
        <v>2014</v>
      </c>
      <c r="B92" s="66">
        <v>83</v>
      </c>
      <c r="C92" s="38">
        <v>10</v>
      </c>
      <c r="D92" s="66">
        <v>73</v>
      </c>
      <c r="E92" s="39">
        <f>B92*100/B20</f>
        <v>6.916666666666667</v>
      </c>
      <c r="F92" s="39">
        <f>C92*100/C20</f>
        <v>3.5971223021582732</v>
      </c>
      <c r="G92" s="39">
        <f>D92*100/D20</f>
        <v>7.917570498915401</v>
      </c>
    </row>
    <row r="93" spans="1:8" s="4" customFormat="1" ht="15" customHeight="1" x14ac:dyDescent="0.2">
      <c r="A93" s="13">
        <v>2015</v>
      </c>
      <c r="B93" s="66">
        <v>65</v>
      </c>
      <c r="C93" s="38">
        <v>13</v>
      </c>
      <c r="D93" s="66">
        <v>52</v>
      </c>
      <c r="E93" s="39">
        <f>B93*100/B21</f>
        <v>6.1378659112370162</v>
      </c>
      <c r="F93" s="39">
        <f>C93*100/C21</f>
        <v>4.4673539518900345</v>
      </c>
      <c r="G93" s="39">
        <f>D93*100/D21</f>
        <v>6.770833333333333</v>
      </c>
    </row>
    <row r="94" spans="1:8" ht="15" customHeight="1" x14ac:dyDescent="0.2">
      <c r="A94" s="13">
        <v>2016</v>
      </c>
      <c r="B94" s="66">
        <v>59</v>
      </c>
      <c r="C94" s="38">
        <v>9</v>
      </c>
      <c r="D94" s="66">
        <v>50</v>
      </c>
      <c r="E94" s="39">
        <f>B94*100/B22</f>
        <v>5.2584670231729058</v>
      </c>
      <c r="F94" s="39">
        <f>C94*100/C22</f>
        <v>2.7607361963190185</v>
      </c>
      <c r="G94" s="39">
        <f>D94*100/D22</f>
        <v>6.2814070351758797</v>
      </c>
      <c r="H94" s="57"/>
    </row>
    <row r="95" spans="1:8" s="4" customFormat="1" ht="33" customHeight="1" x14ac:dyDescent="0.2">
      <c r="A95" s="6"/>
      <c r="B95" s="97" t="s">
        <v>8</v>
      </c>
      <c r="C95" s="97"/>
      <c r="D95" s="97"/>
      <c r="E95" s="97"/>
      <c r="F95" s="97"/>
      <c r="G95" s="97"/>
    </row>
    <row r="96" spans="1:8" s="4" customFormat="1" ht="15" customHeight="1" x14ac:dyDescent="0.2">
      <c r="A96" s="13">
        <v>2000</v>
      </c>
      <c r="B96" s="66">
        <v>28</v>
      </c>
      <c r="C96" s="38">
        <v>10</v>
      </c>
      <c r="D96" s="66">
        <v>18</v>
      </c>
      <c r="E96" s="39">
        <v>4.7</v>
      </c>
      <c r="F96" s="39">
        <v>7</v>
      </c>
      <c r="G96" s="39">
        <v>4</v>
      </c>
      <c r="H96" s="10"/>
    </row>
    <row r="97" spans="1:9" s="4" customFormat="1" ht="15" customHeight="1" x14ac:dyDescent="0.2">
      <c r="A97" s="13">
        <v>2001</v>
      </c>
      <c r="B97" s="66">
        <v>77</v>
      </c>
      <c r="C97" s="38">
        <v>21</v>
      </c>
      <c r="D97" s="66">
        <v>56</v>
      </c>
      <c r="E97" s="39">
        <v>14</v>
      </c>
      <c r="F97" s="39">
        <v>16.3</v>
      </c>
      <c r="G97" s="39">
        <v>13.3</v>
      </c>
    </row>
    <row r="98" spans="1:9" s="4" customFormat="1" ht="15" customHeight="1" x14ac:dyDescent="0.2">
      <c r="A98" s="13">
        <v>2002</v>
      </c>
      <c r="B98" s="66">
        <v>91</v>
      </c>
      <c r="C98" s="42">
        <v>20</v>
      </c>
      <c r="D98" s="81">
        <v>71</v>
      </c>
      <c r="E98" s="39">
        <v>14.6</v>
      </c>
      <c r="F98" s="39">
        <v>14</v>
      </c>
      <c r="G98" s="39">
        <v>14.7</v>
      </c>
    </row>
    <row r="99" spans="1:9" s="4" customFormat="1" ht="15" customHeight="1" x14ac:dyDescent="0.2">
      <c r="A99" s="13">
        <v>2003</v>
      </c>
      <c r="B99" s="66">
        <v>107</v>
      </c>
      <c r="C99" s="42">
        <v>29</v>
      </c>
      <c r="D99" s="81">
        <v>78</v>
      </c>
      <c r="E99" s="39">
        <v>16.899999999999999</v>
      </c>
      <c r="F99" s="39">
        <v>17.600000000000001</v>
      </c>
      <c r="G99" s="39">
        <v>16.600000000000001</v>
      </c>
    </row>
    <row r="100" spans="1:9" ht="15" customHeight="1" x14ac:dyDescent="0.2">
      <c r="A100" s="13">
        <v>2004</v>
      </c>
      <c r="B100" s="66">
        <v>124</v>
      </c>
      <c r="C100" s="42">
        <v>35</v>
      </c>
      <c r="D100" s="81">
        <v>89</v>
      </c>
      <c r="E100" s="39">
        <v>20.2</v>
      </c>
      <c r="F100" s="39">
        <v>21.6</v>
      </c>
      <c r="G100" s="39">
        <v>19.7</v>
      </c>
    </row>
    <row r="101" spans="1:9" ht="15" customHeight="1" x14ac:dyDescent="0.2">
      <c r="A101" s="13">
        <v>2005</v>
      </c>
      <c r="B101" s="66">
        <v>121</v>
      </c>
      <c r="C101" s="42">
        <v>31</v>
      </c>
      <c r="D101" s="81">
        <v>90</v>
      </c>
      <c r="E101" s="39">
        <v>16.100000000000001</v>
      </c>
      <c r="F101" s="39">
        <v>21.5</v>
      </c>
      <c r="G101" s="39">
        <v>14.8</v>
      </c>
    </row>
    <row r="102" spans="1:9" ht="15" customHeight="1" x14ac:dyDescent="0.2">
      <c r="A102" s="13">
        <v>2006</v>
      </c>
      <c r="B102" s="66">
        <v>117</v>
      </c>
      <c r="C102" s="42">
        <v>28</v>
      </c>
      <c r="D102" s="81">
        <v>89</v>
      </c>
      <c r="E102" s="39">
        <v>14.7</v>
      </c>
      <c r="F102" s="39">
        <v>22</v>
      </c>
      <c r="G102" s="39">
        <v>13.3</v>
      </c>
      <c r="H102" s="4"/>
    </row>
    <row r="103" spans="1:9" ht="15" customHeight="1" x14ac:dyDescent="0.2">
      <c r="A103" s="13">
        <v>2007</v>
      </c>
      <c r="B103" s="66">
        <v>138</v>
      </c>
      <c r="C103" s="38">
        <v>38</v>
      </c>
      <c r="D103" s="66">
        <v>100</v>
      </c>
      <c r="E103" s="39">
        <v>13.1</v>
      </c>
      <c r="F103" s="39">
        <v>19.600000000000001</v>
      </c>
      <c r="G103" s="39">
        <v>11.6</v>
      </c>
      <c r="H103" s="4"/>
    </row>
    <row r="104" spans="1:9" ht="15" customHeight="1" x14ac:dyDescent="0.2">
      <c r="A104" s="13">
        <v>2008</v>
      </c>
      <c r="B104" s="66">
        <v>165</v>
      </c>
      <c r="C104" s="38">
        <v>49</v>
      </c>
      <c r="D104" s="66">
        <v>116</v>
      </c>
      <c r="E104" s="39">
        <v>12.2</v>
      </c>
      <c r="F104" s="39">
        <v>17.5</v>
      </c>
      <c r="G104" s="39">
        <v>10.8</v>
      </c>
      <c r="H104" s="4"/>
    </row>
    <row r="105" spans="1:9" ht="15" customHeight="1" x14ac:dyDescent="0.2">
      <c r="A105" s="13">
        <v>2009</v>
      </c>
      <c r="B105" s="66">
        <v>116</v>
      </c>
      <c r="C105" s="38">
        <v>36</v>
      </c>
      <c r="D105" s="66">
        <v>80</v>
      </c>
      <c r="E105" s="39">
        <v>11.3</v>
      </c>
      <c r="F105" s="39">
        <v>17.3</v>
      </c>
      <c r="G105" s="39">
        <v>9.8000000000000007</v>
      </c>
      <c r="H105" s="4"/>
    </row>
    <row r="106" spans="1:9" ht="15" customHeight="1" x14ac:dyDescent="0.2">
      <c r="A106" s="13">
        <v>2010</v>
      </c>
      <c r="B106" s="66">
        <v>79</v>
      </c>
      <c r="C106" s="38">
        <v>17</v>
      </c>
      <c r="D106" s="66">
        <v>62</v>
      </c>
      <c r="E106" s="39">
        <v>10.7</v>
      </c>
      <c r="F106" s="39">
        <v>11.8</v>
      </c>
      <c r="G106" s="39">
        <v>10.4</v>
      </c>
    </row>
    <row r="107" spans="1:9" s="4" customFormat="1" ht="15" customHeight="1" x14ac:dyDescent="0.2">
      <c r="A107" s="13">
        <v>2011</v>
      </c>
      <c r="B107" s="66">
        <v>102</v>
      </c>
      <c r="C107" s="38">
        <v>25</v>
      </c>
      <c r="D107" s="66">
        <v>77</v>
      </c>
      <c r="E107" s="39">
        <v>8.5</v>
      </c>
      <c r="F107" s="39">
        <v>8.6999999999999993</v>
      </c>
      <c r="G107" s="39">
        <v>8.4</v>
      </c>
    </row>
    <row r="108" spans="1:9" ht="15" customHeight="1" x14ac:dyDescent="0.2">
      <c r="A108" s="13">
        <v>2012</v>
      </c>
      <c r="B108" s="66">
        <v>122</v>
      </c>
      <c r="C108" s="38">
        <v>33</v>
      </c>
      <c r="D108" s="66">
        <v>89</v>
      </c>
      <c r="E108" s="39">
        <v>7.8</v>
      </c>
      <c r="F108" s="39">
        <v>8.5</v>
      </c>
      <c r="G108" s="39">
        <v>7.6</v>
      </c>
      <c r="I108" s="43"/>
    </row>
    <row r="109" spans="1:9" ht="15" customHeight="1" x14ac:dyDescent="0.2">
      <c r="A109" s="13">
        <v>2013</v>
      </c>
      <c r="B109" s="66">
        <v>107</v>
      </c>
      <c r="C109" s="38">
        <v>23</v>
      </c>
      <c r="D109" s="66">
        <v>84</v>
      </c>
      <c r="E109" s="39">
        <f>B109*100/B19</f>
        <v>7.8503301540719006</v>
      </c>
      <c r="F109" s="39">
        <f>C109*100/C19</f>
        <v>7.4918566775244297</v>
      </c>
      <c r="G109" s="39">
        <f>D109*100/D19</f>
        <v>7.9545454545454541</v>
      </c>
      <c r="I109" s="43"/>
    </row>
    <row r="110" spans="1:9" ht="15" customHeight="1" x14ac:dyDescent="0.2">
      <c r="A110" s="13">
        <v>2014</v>
      </c>
      <c r="B110" s="66">
        <v>119</v>
      </c>
      <c r="C110" s="38">
        <v>21</v>
      </c>
      <c r="D110" s="66">
        <v>98</v>
      </c>
      <c r="E110" s="39">
        <f>B110*100/B20</f>
        <v>9.9166666666666661</v>
      </c>
      <c r="F110" s="39">
        <f>C110*100/C20</f>
        <v>7.5539568345323742</v>
      </c>
      <c r="G110" s="39">
        <f>D110*100/D20</f>
        <v>10.629067245119305</v>
      </c>
    </row>
    <row r="111" spans="1:9" ht="15" customHeight="1" x14ac:dyDescent="0.2">
      <c r="A111" s="13">
        <v>2015</v>
      </c>
      <c r="B111" s="66">
        <v>118</v>
      </c>
      <c r="C111" s="38">
        <v>31</v>
      </c>
      <c r="D111" s="66">
        <v>87</v>
      </c>
      <c r="E111" s="39">
        <f>B111*100/B21</f>
        <v>11.142587346553352</v>
      </c>
      <c r="F111" s="39">
        <f>C111*100/C21</f>
        <v>10.652920962199312</v>
      </c>
      <c r="G111" s="39">
        <f>D111*100/D21</f>
        <v>11.328125</v>
      </c>
    </row>
    <row r="112" spans="1:9" ht="15" customHeight="1" x14ac:dyDescent="0.2">
      <c r="A112" s="13">
        <v>2016</v>
      </c>
      <c r="B112" s="66">
        <v>135</v>
      </c>
      <c r="C112" s="38">
        <v>46</v>
      </c>
      <c r="D112" s="66">
        <v>89</v>
      </c>
      <c r="E112" s="39">
        <f>B112*100/B22</f>
        <v>12.032085561497325</v>
      </c>
      <c r="F112" s="39">
        <f>C112*100/C22</f>
        <v>14.110429447852761</v>
      </c>
      <c r="G112" s="39">
        <f>D112*100/D22</f>
        <v>11.180904522613066</v>
      </c>
      <c r="H112" s="57"/>
    </row>
  </sheetData>
  <mergeCells count="12">
    <mergeCell ref="B95:G95"/>
    <mergeCell ref="B3:B4"/>
    <mergeCell ref="C3:C4"/>
    <mergeCell ref="D3:D4"/>
    <mergeCell ref="E3:G3"/>
    <mergeCell ref="B5:G5"/>
    <mergeCell ref="B23:G23"/>
    <mergeCell ref="B41:G41"/>
    <mergeCell ref="A1:G1"/>
    <mergeCell ref="A3:A4"/>
    <mergeCell ref="B59:G59"/>
    <mergeCell ref="B77:G7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G11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6.7109375" customWidth="1"/>
    <col min="2" max="7" width="11.7109375" customWidth="1"/>
  </cols>
  <sheetData>
    <row r="1" spans="1:7" ht="16.5" customHeight="1" x14ac:dyDescent="0.2">
      <c r="A1" s="103" t="s">
        <v>102</v>
      </c>
      <c r="B1" s="103"/>
      <c r="C1" s="103"/>
      <c r="D1" s="103"/>
      <c r="E1" s="103"/>
      <c r="F1" s="103"/>
      <c r="G1" s="103"/>
    </row>
    <row r="2" spans="1:7" x14ac:dyDescent="0.2">
      <c r="A2" s="26"/>
      <c r="B2" s="26"/>
      <c r="C2" s="26"/>
      <c r="D2" s="26"/>
      <c r="E2" s="26"/>
      <c r="F2" s="26"/>
      <c r="G2" s="26"/>
    </row>
    <row r="3" spans="1:7" s="1" customFormat="1" ht="14.25" customHeight="1" x14ac:dyDescent="0.2">
      <c r="A3" s="105" t="s">
        <v>3</v>
      </c>
      <c r="B3" s="98" t="s">
        <v>4</v>
      </c>
      <c r="C3" s="98" t="s">
        <v>9</v>
      </c>
      <c r="D3" s="98" t="s">
        <v>10</v>
      </c>
      <c r="E3" s="100" t="s">
        <v>59</v>
      </c>
      <c r="F3" s="100"/>
      <c r="G3" s="101"/>
    </row>
    <row r="4" spans="1:7" s="1" customFormat="1" ht="14.25" customHeight="1" x14ac:dyDescent="0.2">
      <c r="A4" s="106"/>
      <c r="B4" s="99"/>
      <c r="C4" s="99"/>
      <c r="D4" s="99"/>
      <c r="E4" s="2" t="s">
        <v>0</v>
      </c>
      <c r="F4" s="2" t="s">
        <v>1</v>
      </c>
      <c r="G4" s="3" t="s">
        <v>2</v>
      </c>
    </row>
    <row r="5" spans="1:7" s="4" customFormat="1" ht="33" customHeight="1" x14ac:dyDescent="0.2">
      <c r="A5" s="58"/>
      <c r="B5" s="107" t="s">
        <v>4</v>
      </c>
      <c r="C5" s="107"/>
      <c r="D5" s="107"/>
      <c r="E5" s="107"/>
      <c r="F5" s="107"/>
      <c r="G5" s="107"/>
    </row>
    <row r="6" spans="1:7" s="9" customFormat="1" ht="15" customHeight="1" x14ac:dyDescent="0.2">
      <c r="A6" s="30">
        <v>2000</v>
      </c>
      <c r="B6" s="46">
        <v>308</v>
      </c>
      <c r="C6" s="46">
        <v>67</v>
      </c>
      <c r="D6" s="46">
        <v>241</v>
      </c>
      <c r="E6" s="44">
        <v>100</v>
      </c>
      <c r="F6" s="44">
        <v>100</v>
      </c>
      <c r="G6" s="44">
        <v>100</v>
      </c>
    </row>
    <row r="7" spans="1:7" s="9" customFormat="1" ht="15" customHeight="1" x14ac:dyDescent="0.2">
      <c r="A7" s="30">
        <v>2001</v>
      </c>
      <c r="B7" s="46">
        <v>308</v>
      </c>
      <c r="C7" s="46">
        <v>80</v>
      </c>
      <c r="D7" s="46">
        <v>228</v>
      </c>
      <c r="E7" s="44">
        <v>100</v>
      </c>
      <c r="F7" s="44">
        <v>100</v>
      </c>
      <c r="G7" s="44">
        <v>100</v>
      </c>
    </row>
    <row r="8" spans="1:7" s="9" customFormat="1" ht="15" customHeight="1" x14ac:dyDescent="0.2">
      <c r="A8" s="30">
        <v>2002</v>
      </c>
      <c r="B8" s="46">
        <v>266</v>
      </c>
      <c r="C8" s="46">
        <v>60</v>
      </c>
      <c r="D8" s="46">
        <v>206</v>
      </c>
      <c r="E8" s="44">
        <v>100</v>
      </c>
      <c r="F8" s="44">
        <v>100</v>
      </c>
      <c r="G8" s="44">
        <v>100</v>
      </c>
    </row>
    <row r="9" spans="1:7" s="9" customFormat="1" ht="15" customHeight="1" x14ac:dyDescent="0.2">
      <c r="A9" s="30">
        <v>2003</v>
      </c>
      <c r="B9" s="46">
        <f>SUM(B27,B45,B63,B81,B99)</f>
        <v>247</v>
      </c>
      <c r="C9" s="46">
        <f>SUM(C27,C45,C63,C81,C99)</f>
        <v>57</v>
      </c>
      <c r="D9" s="46">
        <f>SUM(D27,D45,D63,D81,D99)</f>
        <v>190</v>
      </c>
      <c r="E9" s="44">
        <v>100</v>
      </c>
      <c r="F9" s="44">
        <v>100</v>
      </c>
      <c r="G9" s="44">
        <v>100</v>
      </c>
    </row>
    <row r="10" spans="1:7" s="9" customFormat="1" ht="15" customHeight="1" x14ac:dyDescent="0.2">
      <c r="A10" s="30">
        <v>2004</v>
      </c>
      <c r="B10" s="46">
        <f>SUM(B28,B46,B64,B82,B100)</f>
        <v>243</v>
      </c>
      <c r="C10" s="46">
        <f>SUM(C28,C46,C64,C82,C100)</f>
        <v>52</v>
      </c>
      <c r="D10" s="46">
        <f>SUM(D28,D46,D64,D82,D100)</f>
        <v>191</v>
      </c>
      <c r="E10" s="44">
        <v>100</v>
      </c>
      <c r="F10" s="44">
        <v>100</v>
      </c>
      <c r="G10" s="44">
        <v>100</v>
      </c>
    </row>
    <row r="11" spans="1:7" s="1" customFormat="1" ht="15" customHeight="1" x14ac:dyDescent="0.2">
      <c r="A11" s="30">
        <v>2005</v>
      </c>
      <c r="B11" s="46">
        <f>SUM(B29,B47,B65,B83,B101)</f>
        <v>288</v>
      </c>
      <c r="C11" s="46">
        <f>SUM(C29,C47,C65,C83,C101)</f>
        <v>86</v>
      </c>
      <c r="D11" s="46">
        <f>SUM(D29,D47,D65,D83,D101)</f>
        <v>202</v>
      </c>
      <c r="E11" s="44">
        <v>100</v>
      </c>
      <c r="F11" s="44">
        <v>100</v>
      </c>
      <c r="G11" s="44">
        <v>100</v>
      </c>
    </row>
    <row r="12" spans="1:7" s="1" customFormat="1" ht="15" customHeight="1" x14ac:dyDescent="0.2">
      <c r="A12" s="30">
        <v>2006</v>
      </c>
      <c r="B12" s="46">
        <f>SUM(B30,B48,B66,B84,B102)</f>
        <v>264</v>
      </c>
      <c r="C12" s="46">
        <f>SUM(C30,C48,C66,C84,C102)</f>
        <v>65</v>
      </c>
      <c r="D12" s="46">
        <f>SUM(D30,D48,D66,D84,D102)</f>
        <v>199</v>
      </c>
      <c r="E12" s="44">
        <v>100</v>
      </c>
      <c r="F12" s="44">
        <v>100</v>
      </c>
      <c r="G12" s="44">
        <v>100</v>
      </c>
    </row>
    <row r="13" spans="1:7" s="1" customFormat="1" ht="15" customHeight="1" x14ac:dyDescent="0.2">
      <c r="A13" s="30">
        <v>2007</v>
      </c>
      <c r="B13" s="46">
        <f>SUM(B31,B49,B67,B85,B103)</f>
        <v>388</v>
      </c>
      <c r="C13" s="46">
        <f>SUM(C31,C49,C67,C85,C103)</f>
        <v>69</v>
      </c>
      <c r="D13" s="46">
        <f>SUM(D31,D49,D67,D85,D103)</f>
        <v>319</v>
      </c>
      <c r="E13" s="44">
        <v>100</v>
      </c>
      <c r="F13" s="44">
        <v>100</v>
      </c>
      <c r="G13" s="44">
        <v>100</v>
      </c>
    </row>
    <row r="14" spans="1:7" s="1" customFormat="1" ht="15" customHeight="1" x14ac:dyDescent="0.2">
      <c r="A14" s="30">
        <v>2008</v>
      </c>
      <c r="B14" s="46">
        <f>SUM(B32,B50,B68,B86,B104)</f>
        <v>341</v>
      </c>
      <c r="C14" s="46">
        <f>SUM(C32,C50,C68,C86,C104)</f>
        <v>62</v>
      </c>
      <c r="D14" s="46">
        <f>SUM(D32,D50,D68,D86,D104)</f>
        <v>279</v>
      </c>
      <c r="E14" s="44">
        <v>100</v>
      </c>
      <c r="F14" s="44">
        <v>100</v>
      </c>
      <c r="G14" s="44">
        <v>100</v>
      </c>
    </row>
    <row r="15" spans="1:7" s="1" customFormat="1" ht="15" customHeight="1" x14ac:dyDescent="0.2">
      <c r="A15" s="30">
        <v>2009</v>
      </c>
      <c r="B15" s="46">
        <f>SUM(B33,B51,B69,B87,B105)</f>
        <v>563</v>
      </c>
      <c r="C15" s="46">
        <f>SUM(C33,C51,C69,C87,C105)</f>
        <v>129</v>
      </c>
      <c r="D15" s="46">
        <f>SUM(D33,D51,D69,D87,D105)</f>
        <v>434</v>
      </c>
      <c r="E15" s="44">
        <v>100</v>
      </c>
      <c r="F15" s="44">
        <v>100</v>
      </c>
      <c r="G15" s="44">
        <v>100</v>
      </c>
    </row>
    <row r="16" spans="1:7" s="1" customFormat="1" ht="15" customHeight="1" x14ac:dyDescent="0.2">
      <c r="A16" s="30">
        <v>2010</v>
      </c>
      <c r="B16" s="46">
        <v>629</v>
      </c>
      <c r="C16" s="46">
        <v>136</v>
      </c>
      <c r="D16" s="46">
        <v>493</v>
      </c>
      <c r="E16" s="44">
        <v>100</v>
      </c>
      <c r="F16" s="44">
        <v>100</v>
      </c>
      <c r="G16" s="44">
        <v>100</v>
      </c>
    </row>
    <row r="17" spans="1:7" s="1" customFormat="1" ht="15" customHeight="1" x14ac:dyDescent="0.2">
      <c r="A17" s="30">
        <v>2011</v>
      </c>
      <c r="B17" s="46">
        <v>359</v>
      </c>
      <c r="C17" s="46">
        <v>71</v>
      </c>
      <c r="D17" s="46">
        <v>288</v>
      </c>
      <c r="E17" s="44">
        <v>100</v>
      </c>
      <c r="F17" s="44">
        <v>100</v>
      </c>
      <c r="G17" s="44">
        <v>100</v>
      </c>
    </row>
    <row r="18" spans="1:7" s="1" customFormat="1" ht="15" customHeight="1" x14ac:dyDescent="0.2">
      <c r="A18" s="30">
        <v>2012</v>
      </c>
      <c r="B18" s="46">
        <v>339</v>
      </c>
      <c r="C18" s="46">
        <v>68</v>
      </c>
      <c r="D18" s="46">
        <v>271</v>
      </c>
      <c r="E18" s="44">
        <v>100</v>
      </c>
      <c r="F18" s="44">
        <v>100</v>
      </c>
      <c r="G18" s="44">
        <v>100</v>
      </c>
    </row>
    <row r="19" spans="1:7" s="1" customFormat="1" ht="15" customHeight="1" x14ac:dyDescent="0.2">
      <c r="A19" s="30">
        <v>2013</v>
      </c>
      <c r="B19" s="46">
        <v>857</v>
      </c>
      <c r="C19" s="46">
        <v>227</v>
      </c>
      <c r="D19" s="46">
        <v>630</v>
      </c>
      <c r="E19" s="44">
        <v>100</v>
      </c>
      <c r="F19" s="44">
        <v>100</v>
      </c>
      <c r="G19" s="44">
        <v>100</v>
      </c>
    </row>
    <row r="20" spans="1:7" s="1" customFormat="1" ht="15" customHeight="1" x14ac:dyDescent="0.2">
      <c r="A20" s="30">
        <v>2014</v>
      </c>
      <c r="B20" s="46">
        <v>879</v>
      </c>
      <c r="C20" s="46">
        <v>195</v>
      </c>
      <c r="D20" s="46">
        <v>684</v>
      </c>
      <c r="E20" s="44">
        <v>100</v>
      </c>
      <c r="F20" s="44">
        <v>100</v>
      </c>
      <c r="G20" s="44">
        <v>100</v>
      </c>
    </row>
    <row r="21" spans="1:7" s="1" customFormat="1" ht="15" customHeight="1" x14ac:dyDescent="0.2">
      <c r="A21" s="20">
        <v>2015</v>
      </c>
      <c r="B21" s="76">
        <v>833</v>
      </c>
      <c r="C21" s="46">
        <v>184</v>
      </c>
      <c r="D21" s="46">
        <v>649</v>
      </c>
      <c r="E21" s="44">
        <v>100</v>
      </c>
      <c r="F21" s="44">
        <v>100</v>
      </c>
      <c r="G21" s="44">
        <v>100</v>
      </c>
    </row>
    <row r="22" spans="1:7" ht="15" customHeight="1" x14ac:dyDescent="0.2">
      <c r="A22" s="78">
        <v>2016</v>
      </c>
      <c r="B22" s="76">
        <v>848</v>
      </c>
      <c r="C22" s="46">
        <v>223</v>
      </c>
      <c r="D22" s="46">
        <v>625</v>
      </c>
      <c r="E22" s="44">
        <v>100</v>
      </c>
      <c r="F22" s="44">
        <v>100</v>
      </c>
      <c r="G22" s="44">
        <v>100</v>
      </c>
    </row>
    <row r="23" spans="1:7" s="4" customFormat="1" ht="33" customHeight="1" x14ac:dyDescent="0.2">
      <c r="A23" s="59"/>
      <c r="B23" s="104" t="s">
        <v>5</v>
      </c>
      <c r="C23" s="104"/>
      <c r="D23" s="104"/>
      <c r="E23" s="104"/>
      <c r="F23" s="104"/>
      <c r="G23" s="104"/>
    </row>
    <row r="24" spans="1:7" s="4" customFormat="1" ht="15" customHeight="1" x14ac:dyDescent="0.2">
      <c r="A24" s="29">
        <v>2000</v>
      </c>
      <c r="B24" s="38">
        <v>77</v>
      </c>
      <c r="C24" s="38">
        <v>1</v>
      </c>
      <c r="D24" s="38">
        <v>76</v>
      </c>
      <c r="E24" s="39">
        <f t="shared" ref="E24:E38" si="0">B24*100/B6</f>
        <v>25</v>
      </c>
      <c r="F24" s="39">
        <f t="shared" ref="F24:F39" si="1">C24*100/C6</f>
        <v>1.4925373134328359</v>
      </c>
      <c r="G24" s="39">
        <f t="shared" ref="G24:G39" si="2">D24*100/D6</f>
        <v>31.53526970954357</v>
      </c>
    </row>
    <row r="25" spans="1:7" s="4" customFormat="1" ht="15" customHeight="1" x14ac:dyDescent="0.2">
      <c r="A25" s="29">
        <v>2001</v>
      </c>
      <c r="B25" s="38">
        <v>36</v>
      </c>
      <c r="C25" s="38">
        <v>0</v>
      </c>
      <c r="D25" s="38">
        <v>36</v>
      </c>
      <c r="E25" s="39">
        <f t="shared" si="0"/>
        <v>11.688311688311689</v>
      </c>
      <c r="F25" s="39">
        <f t="shared" si="1"/>
        <v>0</v>
      </c>
      <c r="G25" s="39">
        <f t="shared" si="2"/>
        <v>15.789473684210526</v>
      </c>
    </row>
    <row r="26" spans="1:7" s="4" customFormat="1" ht="15" customHeight="1" x14ac:dyDescent="0.2">
      <c r="A26" s="29">
        <v>2002</v>
      </c>
      <c r="B26" s="38">
        <v>49</v>
      </c>
      <c r="C26" s="42">
        <v>3</v>
      </c>
      <c r="D26" s="42">
        <v>46</v>
      </c>
      <c r="E26" s="39">
        <f t="shared" si="0"/>
        <v>18.421052631578949</v>
      </c>
      <c r="F26" s="39">
        <f t="shared" si="1"/>
        <v>5</v>
      </c>
      <c r="G26" s="39">
        <f t="shared" si="2"/>
        <v>22.33009708737864</v>
      </c>
    </row>
    <row r="27" spans="1:7" s="4" customFormat="1" ht="15" customHeight="1" x14ac:dyDescent="0.2">
      <c r="A27" s="29">
        <v>2003</v>
      </c>
      <c r="B27" s="38">
        <v>33</v>
      </c>
      <c r="C27" s="42">
        <v>1</v>
      </c>
      <c r="D27" s="42">
        <v>32</v>
      </c>
      <c r="E27" s="39">
        <f t="shared" si="0"/>
        <v>13.360323886639677</v>
      </c>
      <c r="F27" s="39">
        <f t="shared" si="1"/>
        <v>1.7543859649122806</v>
      </c>
      <c r="G27" s="39">
        <f t="shared" si="2"/>
        <v>16.842105263157894</v>
      </c>
    </row>
    <row r="28" spans="1:7" s="4" customFormat="1" ht="15" customHeight="1" x14ac:dyDescent="0.2">
      <c r="A28" s="29">
        <v>2004</v>
      </c>
      <c r="B28" s="38">
        <v>40</v>
      </c>
      <c r="C28" s="42">
        <v>1</v>
      </c>
      <c r="D28" s="42">
        <v>39</v>
      </c>
      <c r="E28" s="39">
        <f t="shared" si="0"/>
        <v>16.460905349794238</v>
      </c>
      <c r="F28" s="39">
        <f t="shared" si="1"/>
        <v>1.9230769230769231</v>
      </c>
      <c r="G28" s="39">
        <f t="shared" si="2"/>
        <v>20.418848167539267</v>
      </c>
    </row>
    <row r="29" spans="1:7" s="4" customFormat="1" ht="15" customHeight="1" x14ac:dyDescent="0.2">
      <c r="A29" s="29">
        <v>2005</v>
      </c>
      <c r="B29" s="38">
        <v>63</v>
      </c>
      <c r="C29" s="38">
        <v>5</v>
      </c>
      <c r="D29" s="38">
        <v>58</v>
      </c>
      <c r="E29" s="39">
        <f t="shared" si="0"/>
        <v>21.875</v>
      </c>
      <c r="F29" s="39">
        <f t="shared" si="1"/>
        <v>5.8139534883720927</v>
      </c>
      <c r="G29" s="39">
        <f t="shared" si="2"/>
        <v>28.712871287128714</v>
      </c>
    </row>
    <row r="30" spans="1:7" s="4" customFormat="1" ht="15" customHeight="1" x14ac:dyDescent="0.2">
      <c r="A30" s="29">
        <v>2006</v>
      </c>
      <c r="B30" s="38">
        <v>67</v>
      </c>
      <c r="C30" s="38">
        <v>4</v>
      </c>
      <c r="D30" s="38">
        <v>63</v>
      </c>
      <c r="E30" s="39">
        <f t="shared" si="0"/>
        <v>25.378787878787879</v>
      </c>
      <c r="F30" s="39">
        <f t="shared" si="1"/>
        <v>6.1538461538461542</v>
      </c>
      <c r="G30" s="39">
        <f t="shared" si="2"/>
        <v>31.658291457286431</v>
      </c>
    </row>
    <row r="31" spans="1:7" s="4" customFormat="1" ht="15" customHeight="1" x14ac:dyDescent="0.2">
      <c r="A31" s="29">
        <v>2007</v>
      </c>
      <c r="B31" s="38">
        <v>129</v>
      </c>
      <c r="C31" s="38">
        <v>4</v>
      </c>
      <c r="D31" s="38">
        <v>125</v>
      </c>
      <c r="E31" s="39">
        <f t="shared" si="0"/>
        <v>33.24742268041237</v>
      </c>
      <c r="F31" s="39">
        <f t="shared" si="1"/>
        <v>5.7971014492753623</v>
      </c>
      <c r="G31" s="39">
        <f t="shared" si="2"/>
        <v>39.18495297805643</v>
      </c>
    </row>
    <row r="32" spans="1:7" s="4" customFormat="1" ht="15" customHeight="1" x14ac:dyDescent="0.2">
      <c r="A32" s="29">
        <v>2008</v>
      </c>
      <c r="B32" s="38">
        <v>118</v>
      </c>
      <c r="C32" s="38">
        <v>4</v>
      </c>
      <c r="D32" s="38">
        <v>114</v>
      </c>
      <c r="E32" s="39">
        <f t="shared" si="0"/>
        <v>34.604105571847505</v>
      </c>
      <c r="F32" s="39">
        <f t="shared" si="1"/>
        <v>6.4516129032258061</v>
      </c>
      <c r="G32" s="39">
        <f t="shared" si="2"/>
        <v>40.86021505376344</v>
      </c>
    </row>
    <row r="33" spans="1:7" s="4" customFormat="1" ht="15" customHeight="1" x14ac:dyDescent="0.2">
      <c r="A33" s="29">
        <v>2009</v>
      </c>
      <c r="B33" s="38">
        <v>157</v>
      </c>
      <c r="C33" s="38">
        <v>14</v>
      </c>
      <c r="D33" s="38">
        <v>143</v>
      </c>
      <c r="E33" s="39">
        <f t="shared" si="0"/>
        <v>27.886323268206038</v>
      </c>
      <c r="F33" s="39">
        <f t="shared" si="1"/>
        <v>10.852713178294573</v>
      </c>
      <c r="G33" s="39">
        <f t="shared" si="2"/>
        <v>32.94930875576037</v>
      </c>
    </row>
    <row r="34" spans="1:7" s="4" customFormat="1" ht="15" customHeight="1" x14ac:dyDescent="0.2">
      <c r="A34" s="29">
        <v>2010</v>
      </c>
      <c r="B34" s="38">
        <v>165</v>
      </c>
      <c r="C34" s="38">
        <v>7</v>
      </c>
      <c r="D34" s="38">
        <v>158</v>
      </c>
      <c r="E34" s="39">
        <f t="shared" si="0"/>
        <v>26.232114467408586</v>
      </c>
      <c r="F34" s="39">
        <f t="shared" si="1"/>
        <v>5.1470588235294121</v>
      </c>
      <c r="G34" s="39">
        <f t="shared" si="2"/>
        <v>32.048681541582148</v>
      </c>
    </row>
    <row r="35" spans="1:7" s="4" customFormat="1" ht="15" customHeight="1" x14ac:dyDescent="0.2">
      <c r="A35" s="29">
        <v>2011</v>
      </c>
      <c r="B35" s="38">
        <v>90</v>
      </c>
      <c r="C35" s="38">
        <v>3</v>
      </c>
      <c r="D35" s="38">
        <v>87</v>
      </c>
      <c r="E35" s="39">
        <f t="shared" si="0"/>
        <v>25.069637883008358</v>
      </c>
      <c r="F35" s="39">
        <f t="shared" si="1"/>
        <v>4.225352112676056</v>
      </c>
      <c r="G35" s="39">
        <f t="shared" si="2"/>
        <v>30.208333333333332</v>
      </c>
    </row>
    <row r="36" spans="1:7" s="4" customFormat="1" ht="15" customHeight="1" x14ac:dyDescent="0.2">
      <c r="A36" s="29">
        <v>2012</v>
      </c>
      <c r="B36" s="38">
        <v>76</v>
      </c>
      <c r="C36" s="38">
        <v>3</v>
      </c>
      <c r="D36" s="38">
        <v>73</v>
      </c>
      <c r="E36" s="39">
        <f t="shared" si="0"/>
        <v>22.418879056047199</v>
      </c>
      <c r="F36" s="39">
        <f t="shared" si="1"/>
        <v>4.4117647058823533</v>
      </c>
      <c r="G36" s="39">
        <f t="shared" si="2"/>
        <v>26.937269372693727</v>
      </c>
    </row>
    <row r="37" spans="1:7" s="4" customFormat="1" ht="15" customHeight="1" x14ac:dyDescent="0.2">
      <c r="A37" s="29">
        <v>2013</v>
      </c>
      <c r="B37" s="38">
        <v>201</v>
      </c>
      <c r="C37" s="38">
        <v>13</v>
      </c>
      <c r="D37" s="38">
        <v>188</v>
      </c>
      <c r="E37" s="39">
        <f t="shared" si="0"/>
        <v>23.453908984830804</v>
      </c>
      <c r="F37" s="39">
        <f t="shared" si="1"/>
        <v>5.7268722466960353</v>
      </c>
      <c r="G37" s="39">
        <f t="shared" si="2"/>
        <v>29.841269841269842</v>
      </c>
    </row>
    <row r="38" spans="1:7" s="4" customFormat="1" ht="15" customHeight="1" x14ac:dyDescent="0.2">
      <c r="A38" s="29">
        <v>2014</v>
      </c>
      <c r="B38" s="38">
        <v>197</v>
      </c>
      <c r="C38" s="38">
        <v>13</v>
      </c>
      <c r="D38" s="38">
        <v>184</v>
      </c>
      <c r="E38" s="39">
        <f t="shared" si="0"/>
        <v>22.411831626848691</v>
      </c>
      <c r="F38" s="39">
        <f t="shared" si="1"/>
        <v>6.666666666666667</v>
      </c>
      <c r="G38" s="39">
        <f t="shared" si="2"/>
        <v>26.900584795321638</v>
      </c>
    </row>
    <row r="39" spans="1:7" s="4" customFormat="1" ht="15" customHeight="1" x14ac:dyDescent="0.2">
      <c r="A39" s="29">
        <v>2015</v>
      </c>
      <c r="B39" s="38">
        <v>181</v>
      </c>
      <c r="C39" s="38">
        <v>11</v>
      </c>
      <c r="D39" s="38">
        <v>170</v>
      </c>
      <c r="E39" s="39">
        <f>B39*100/B21</f>
        <v>21.728691476590637</v>
      </c>
      <c r="F39" s="39">
        <f t="shared" si="1"/>
        <v>5.9782608695652177</v>
      </c>
      <c r="G39" s="39">
        <f t="shared" si="2"/>
        <v>26.194144838212633</v>
      </c>
    </row>
    <row r="40" spans="1:7" s="4" customFormat="1" ht="15" customHeight="1" x14ac:dyDescent="0.2">
      <c r="A40" s="29">
        <v>2016</v>
      </c>
      <c r="B40" s="38">
        <v>199</v>
      </c>
      <c r="C40" s="38">
        <v>24</v>
      </c>
      <c r="D40" s="38">
        <v>175</v>
      </c>
      <c r="E40" s="39">
        <f>B40*E21/B22</f>
        <v>23.466981132075471</v>
      </c>
      <c r="F40" s="39">
        <f>C40*F21/C22</f>
        <v>10.762331838565023</v>
      </c>
      <c r="G40" s="39">
        <f>D40*G21/D22</f>
        <v>28</v>
      </c>
    </row>
    <row r="41" spans="1:7" s="4" customFormat="1" ht="33" customHeight="1" x14ac:dyDescent="0.2">
      <c r="A41" s="59"/>
      <c r="B41" s="104" t="s">
        <v>6</v>
      </c>
      <c r="C41" s="104"/>
      <c r="D41" s="104"/>
      <c r="E41" s="104"/>
      <c r="F41" s="104"/>
      <c r="G41" s="104"/>
    </row>
    <row r="42" spans="1:7" s="4" customFormat="1" ht="15" customHeight="1" x14ac:dyDescent="0.2">
      <c r="A42" s="29">
        <v>2000</v>
      </c>
      <c r="B42" s="38">
        <v>31</v>
      </c>
      <c r="C42" s="38">
        <v>12</v>
      </c>
      <c r="D42" s="38">
        <v>19</v>
      </c>
      <c r="E42" s="39">
        <f>B42*100/B6</f>
        <v>10.064935064935066</v>
      </c>
      <c r="F42" s="39">
        <f>C42*100/C6</f>
        <v>17.910447761194028</v>
      </c>
      <c r="G42" s="39">
        <f>D42*100/D6</f>
        <v>7.8838174273858925</v>
      </c>
    </row>
    <row r="43" spans="1:7" s="4" customFormat="1" ht="15" customHeight="1" x14ac:dyDescent="0.2">
      <c r="A43" s="29">
        <v>2001</v>
      </c>
      <c r="B43" s="38">
        <v>63</v>
      </c>
      <c r="C43" s="38">
        <v>23</v>
      </c>
      <c r="D43" s="38">
        <v>40</v>
      </c>
      <c r="E43" s="39">
        <f>B43*100/B7</f>
        <v>20.454545454545453</v>
      </c>
      <c r="F43" s="39">
        <f>C43*100/C7</f>
        <v>28.75</v>
      </c>
      <c r="G43" s="39">
        <f>D43*100/D7</f>
        <v>17.543859649122808</v>
      </c>
    </row>
    <row r="44" spans="1:7" s="4" customFormat="1" ht="15" customHeight="1" x14ac:dyDescent="0.2">
      <c r="A44" s="29">
        <v>2002</v>
      </c>
      <c r="B44" s="38">
        <v>18</v>
      </c>
      <c r="C44" s="42">
        <v>5</v>
      </c>
      <c r="D44" s="42">
        <v>13</v>
      </c>
      <c r="E44" s="39">
        <f>B44*100/B8</f>
        <v>6.7669172932330826</v>
      </c>
      <c r="F44" s="39">
        <f>C44*100/C8</f>
        <v>8.3333333333333339</v>
      </c>
      <c r="G44" s="39">
        <f>D44*100/D8</f>
        <v>6.3106796116504853</v>
      </c>
    </row>
    <row r="45" spans="1:7" s="4" customFormat="1" ht="15" customHeight="1" x14ac:dyDescent="0.2">
      <c r="A45" s="29">
        <v>2003</v>
      </c>
      <c r="B45" s="38">
        <v>14</v>
      </c>
      <c r="C45" s="42">
        <v>3</v>
      </c>
      <c r="D45" s="42">
        <v>11</v>
      </c>
      <c r="E45" s="39">
        <f>B45*100/B9</f>
        <v>5.668016194331984</v>
      </c>
      <c r="F45" s="39">
        <f>C45*100/C9</f>
        <v>5.2631578947368425</v>
      </c>
      <c r="G45" s="39">
        <f>D45*100/D9</f>
        <v>5.7894736842105265</v>
      </c>
    </row>
    <row r="46" spans="1:7" s="4" customFormat="1" ht="15" customHeight="1" x14ac:dyDescent="0.2">
      <c r="A46" s="29">
        <v>2004</v>
      </c>
      <c r="B46" s="38">
        <v>17</v>
      </c>
      <c r="C46" s="42">
        <v>4</v>
      </c>
      <c r="D46" s="42">
        <v>13</v>
      </c>
      <c r="E46" s="39">
        <f>B46*100/B10</f>
        <v>6.9958847736625511</v>
      </c>
      <c r="F46" s="39">
        <f>C46*100/C10</f>
        <v>7.6923076923076925</v>
      </c>
      <c r="G46" s="39">
        <f>D46*100/D10</f>
        <v>6.8062827225130889</v>
      </c>
    </row>
    <row r="47" spans="1:7" s="4" customFormat="1" ht="15" customHeight="1" x14ac:dyDescent="0.2">
      <c r="A47" s="29">
        <v>2005</v>
      </c>
      <c r="B47" s="38">
        <v>22</v>
      </c>
      <c r="C47" s="38">
        <v>14</v>
      </c>
      <c r="D47" s="38">
        <v>8</v>
      </c>
      <c r="E47" s="39">
        <f>B47*100/B11</f>
        <v>7.6388888888888893</v>
      </c>
      <c r="F47" s="39">
        <f>C47*100/C11</f>
        <v>16.279069767441861</v>
      </c>
      <c r="G47" s="39">
        <f>D47*100/D11</f>
        <v>3.9603960396039604</v>
      </c>
    </row>
    <row r="48" spans="1:7" s="4" customFormat="1" ht="15" customHeight="1" x14ac:dyDescent="0.2">
      <c r="A48" s="29">
        <v>2006</v>
      </c>
      <c r="B48" s="38">
        <v>26</v>
      </c>
      <c r="C48" s="38">
        <v>7</v>
      </c>
      <c r="D48" s="38">
        <v>19</v>
      </c>
      <c r="E48" s="39">
        <f>B48*100/B12</f>
        <v>9.8484848484848477</v>
      </c>
      <c r="F48" s="39">
        <f>C48*100/C12</f>
        <v>10.76923076923077</v>
      </c>
      <c r="G48" s="39">
        <f>D48*100/D12</f>
        <v>9.5477386934673358</v>
      </c>
    </row>
    <row r="49" spans="1:7" s="4" customFormat="1" ht="15" customHeight="1" x14ac:dyDescent="0.2">
      <c r="A49" s="29">
        <v>2007</v>
      </c>
      <c r="B49" s="38">
        <v>23</v>
      </c>
      <c r="C49" s="38">
        <v>5</v>
      </c>
      <c r="D49" s="38">
        <v>18</v>
      </c>
      <c r="E49" s="39">
        <f>B49*100/B13</f>
        <v>5.927835051546392</v>
      </c>
      <c r="F49" s="39">
        <f>C49*100/C13</f>
        <v>7.2463768115942031</v>
      </c>
      <c r="G49" s="39">
        <f>D49*100/D13</f>
        <v>5.6426332288401255</v>
      </c>
    </row>
    <row r="50" spans="1:7" s="4" customFormat="1" ht="15" customHeight="1" x14ac:dyDescent="0.2">
      <c r="A50" s="29">
        <v>2008</v>
      </c>
      <c r="B50" s="38">
        <v>31</v>
      </c>
      <c r="C50" s="38">
        <v>9</v>
      </c>
      <c r="D50" s="38">
        <v>22</v>
      </c>
      <c r="E50" s="39">
        <f>B50*100/B14</f>
        <v>9.0909090909090917</v>
      </c>
      <c r="F50" s="39">
        <f>C50*100/C14</f>
        <v>14.516129032258064</v>
      </c>
      <c r="G50" s="39">
        <f>D50*100/D14</f>
        <v>7.8853046594982077</v>
      </c>
    </row>
    <row r="51" spans="1:7" s="4" customFormat="1" ht="15" customHeight="1" x14ac:dyDescent="0.2">
      <c r="A51" s="29">
        <v>2009</v>
      </c>
      <c r="B51" s="38">
        <v>34</v>
      </c>
      <c r="C51" s="38">
        <v>7</v>
      </c>
      <c r="D51" s="38">
        <v>27</v>
      </c>
      <c r="E51" s="39">
        <f>B51*100/B15</f>
        <v>6.0390763765541742</v>
      </c>
      <c r="F51" s="39">
        <f>C51*100/C15</f>
        <v>5.4263565891472867</v>
      </c>
      <c r="G51" s="39">
        <f>D51*100/D15</f>
        <v>6.2211981566820276</v>
      </c>
    </row>
    <row r="52" spans="1:7" s="4" customFormat="1" ht="15" customHeight="1" x14ac:dyDescent="0.2">
      <c r="A52" s="29">
        <v>2010</v>
      </c>
      <c r="B52" s="38">
        <v>60</v>
      </c>
      <c r="C52" s="38">
        <v>15</v>
      </c>
      <c r="D52" s="38">
        <v>45</v>
      </c>
      <c r="E52" s="39">
        <f>B52*100/B16</f>
        <v>9.5389507154213042</v>
      </c>
      <c r="F52" s="39">
        <f>C52*100/C16</f>
        <v>11.029411764705882</v>
      </c>
      <c r="G52" s="39">
        <f>D52*100/D16</f>
        <v>9.1277890466531435</v>
      </c>
    </row>
    <row r="53" spans="1:7" s="4" customFormat="1" ht="15" customHeight="1" x14ac:dyDescent="0.2">
      <c r="A53" s="29">
        <v>2011</v>
      </c>
      <c r="B53" s="38">
        <v>88</v>
      </c>
      <c r="C53" s="38">
        <v>22</v>
      </c>
      <c r="D53" s="38">
        <v>66</v>
      </c>
      <c r="E53" s="39">
        <f>B53*100/B17</f>
        <v>24.512534818941504</v>
      </c>
      <c r="F53" s="39">
        <f>C53*100/C17</f>
        <v>30.985915492957748</v>
      </c>
      <c r="G53" s="39">
        <f>D53*100/D17</f>
        <v>22.916666666666668</v>
      </c>
    </row>
    <row r="54" spans="1:7" s="4" customFormat="1" ht="15" customHeight="1" x14ac:dyDescent="0.2">
      <c r="A54" s="29">
        <v>2012</v>
      </c>
      <c r="B54" s="38">
        <v>82</v>
      </c>
      <c r="C54" s="38">
        <v>19</v>
      </c>
      <c r="D54" s="38">
        <v>63</v>
      </c>
      <c r="E54" s="39">
        <f>B54*100/B18</f>
        <v>24.188790560471976</v>
      </c>
      <c r="F54" s="39">
        <f>C54*100/C18</f>
        <v>27.941176470588236</v>
      </c>
      <c r="G54" s="39">
        <f>D54*100/D18</f>
        <v>23.247232472324722</v>
      </c>
    </row>
    <row r="55" spans="1:7" s="4" customFormat="1" ht="15" customHeight="1" x14ac:dyDescent="0.2">
      <c r="A55" s="29">
        <v>2013</v>
      </c>
      <c r="B55" s="38">
        <v>101</v>
      </c>
      <c r="C55" s="38">
        <v>29</v>
      </c>
      <c r="D55" s="38">
        <v>72</v>
      </c>
      <c r="E55" s="39">
        <f>B55*100/B19</f>
        <v>11.785297549591599</v>
      </c>
      <c r="F55" s="39">
        <f>C55*100/C19</f>
        <v>12.775330396475772</v>
      </c>
      <c r="G55" s="39">
        <f>D55*100/D19</f>
        <v>11.428571428571429</v>
      </c>
    </row>
    <row r="56" spans="1:7" s="4" customFormat="1" ht="15" customHeight="1" x14ac:dyDescent="0.2">
      <c r="A56" s="29">
        <v>2014</v>
      </c>
      <c r="B56" s="38">
        <v>77</v>
      </c>
      <c r="C56" s="38">
        <v>20</v>
      </c>
      <c r="D56" s="38">
        <v>57</v>
      </c>
      <c r="E56" s="39">
        <f>B56*100/B20</f>
        <v>8.7599544937428888</v>
      </c>
      <c r="F56" s="39">
        <f>C56*100/C20</f>
        <v>10.256410256410257</v>
      </c>
      <c r="G56" s="39">
        <f>D56*100/D20</f>
        <v>8.3333333333333339</v>
      </c>
    </row>
    <row r="57" spans="1:7" s="4" customFormat="1" ht="15" customHeight="1" x14ac:dyDescent="0.2">
      <c r="A57" s="29">
        <v>2015</v>
      </c>
      <c r="B57" s="38">
        <f>SUM(C57:D57)</f>
        <v>62</v>
      </c>
      <c r="C57" s="38">
        <v>18</v>
      </c>
      <c r="D57" s="38">
        <v>44</v>
      </c>
      <c r="E57" s="39">
        <f>B57*100/B21</f>
        <v>7.4429771908763502</v>
      </c>
      <c r="F57" s="39">
        <f>C57*100/C21</f>
        <v>9.7826086956521738</v>
      </c>
      <c r="G57" s="39">
        <f>D57*100/D21</f>
        <v>6.7796610169491522</v>
      </c>
    </row>
    <row r="58" spans="1:7" ht="15" customHeight="1" x14ac:dyDescent="0.2">
      <c r="A58" s="70">
        <v>2016</v>
      </c>
      <c r="B58" s="38">
        <v>67</v>
      </c>
      <c r="C58" s="38">
        <v>22</v>
      </c>
      <c r="D58" s="38">
        <v>45</v>
      </c>
      <c r="E58" s="39">
        <f>B58*100/B22</f>
        <v>7.9009433962264151</v>
      </c>
      <c r="F58" s="39">
        <f>C58*100/C22</f>
        <v>9.8654708520179373</v>
      </c>
      <c r="G58" s="39">
        <f>D58*100/D22</f>
        <v>7.2</v>
      </c>
    </row>
    <row r="59" spans="1:7" s="4" customFormat="1" ht="33" customHeight="1" x14ac:dyDescent="0.2">
      <c r="A59" s="59"/>
      <c r="B59" s="104" t="s">
        <v>7</v>
      </c>
      <c r="C59" s="104"/>
      <c r="D59" s="104"/>
      <c r="E59" s="104"/>
      <c r="F59" s="104"/>
      <c r="G59" s="104"/>
    </row>
    <row r="60" spans="1:7" s="4" customFormat="1" ht="15" customHeight="1" x14ac:dyDescent="0.2">
      <c r="A60" s="29">
        <v>2000</v>
      </c>
      <c r="B60" s="38">
        <v>157</v>
      </c>
      <c r="C60" s="38">
        <v>44</v>
      </c>
      <c r="D60" s="38">
        <v>113</v>
      </c>
      <c r="E60" s="39">
        <f>B60*100/B6</f>
        <v>50.974025974025977</v>
      </c>
      <c r="F60" s="39">
        <f>C60*100/C6</f>
        <v>65.671641791044777</v>
      </c>
      <c r="G60" s="39">
        <f>D60*100/D6</f>
        <v>46.88796680497925</v>
      </c>
    </row>
    <row r="61" spans="1:7" s="4" customFormat="1" ht="15" customHeight="1" x14ac:dyDescent="0.2">
      <c r="A61" s="29">
        <v>2001</v>
      </c>
      <c r="B61" s="38">
        <v>154</v>
      </c>
      <c r="C61" s="38">
        <v>47</v>
      </c>
      <c r="D61" s="38">
        <v>107</v>
      </c>
      <c r="E61" s="39">
        <f>B61*100/B7</f>
        <v>50</v>
      </c>
      <c r="F61" s="39">
        <f>C61*100/C7</f>
        <v>58.75</v>
      </c>
      <c r="G61" s="39">
        <f>D61*100/D7</f>
        <v>46.929824561403507</v>
      </c>
    </row>
    <row r="62" spans="1:7" s="4" customFormat="1" ht="15" customHeight="1" x14ac:dyDescent="0.2">
      <c r="A62" s="29">
        <v>2002</v>
      </c>
      <c r="B62" s="38">
        <v>139</v>
      </c>
      <c r="C62" s="42">
        <v>44</v>
      </c>
      <c r="D62" s="42">
        <v>95</v>
      </c>
      <c r="E62" s="39">
        <f>B62*100/B8</f>
        <v>52.255639097744364</v>
      </c>
      <c r="F62" s="39">
        <f>C62*100/C8</f>
        <v>73.333333333333329</v>
      </c>
      <c r="G62" s="39">
        <f>D62*100/D8</f>
        <v>46.116504854368934</v>
      </c>
    </row>
    <row r="63" spans="1:7" s="4" customFormat="1" ht="15" customHeight="1" x14ac:dyDescent="0.2">
      <c r="A63" s="29">
        <v>2003</v>
      </c>
      <c r="B63" s="38">
        <v>116</v>
      </c>
      <c r="C63" s="42">
        <v>40</v>
      </c>
      <c r="D63" s="42">
        <v>76</v>
      </c>
      <c r="E63" s="39">
        <f>B63*100/B9</f>
        <v>46.963562753036435</v>
      </c>
      <c r="F63" s="39">
        <f>C63*100/C9</f>
        <v>70.175438596491233</v>
      </c>
      <c r="G63" s="39">
        <f>D63*100/D9</f>
        <v>40</v>
      </c>
    </row>
    <row r="64" spans="1:7" s="4" customFormat="1" ht="15" customHeight="1" x14ac:dyDescent="0.2">
      <c r="A64" s="29">
        <v>2004</v>
      </c>
      <c r="B64" s="38">
        <v>109</v>
      </c>
      <c r="C64" s="42">
        <v>33</v>
      </c>
      <c r="D64" s="42">
        <v>76</v>
      </c>
      <c r="E64" s="39">
        <f>B64*100/B10</f>
        <v>44.855967078189302</v>
      </c>
      <c r="F64" s="39">
        <f>C64*100/C10</f>
        <v>63.46153846153846</v>
      </c>
      <c r="G64" s="39">
        <f>D64*100/D10</f>
        <v>39.790575916230367</v>
      </c>
    </row>
    <row r="65" spans="1:7" s="4" customFormat="1" ht="15" customHeight="1" x14ac:dyDescent="0.2">
      <c r="A65" s="29">
        <v>2005</v>
      </c>
      <c r="B65" s="38">
        <v>111</v>
      </c>
      <c r="C65" s="38">
        <v>46</v>
      </c>
      <c r="D65" s="38">
        <v>65</v>
      </c>
      <c r="E65" s="39">
        <f>B65*100/B11</f>
        <v>38.541666666666664</v>
      </c>
      <c r="F65" s="39">
        <f>C65*100/C11</f>
        <v>53.488372093023258</v>
      </c>
      <c r="G65" s="39">
        <f>D65*100/D11</f>
        <v>32.178217821782177</v>
      </c>
    </row>
    <row r="66" spans="1:7" s="4" customFormat="1" ht="15" customHeight="1" x14ac:dyDescent="0.2">
      <c r="A66" s="29">
        <v>2006</v>
      </c>
      <c r="B66" s="38">
        <v>74</v>
      </c>
      <c r="C66" s="38">
        <v>29</v>
      </c>
      <c r="D66" s="38">
        <v>45</v>
      </c>
      <c r="E66" s="39">
        <f>B66*100/B12</f>
        <v>28.030303030303031</v>
      </c>
      <c r="F66" s="39">
        <f>C66*100/C12</f>
        <v>44.615384615384613</v>
      </c>
      <c r="G66" s="39">
        <f>D66*100/D12</f>
        <v>22.613065326633166</v>
      </c>
    </row>
    <row r="67" spans="1:7" s="4" customFormat="1" ht="15" customHeight="1" x14ac:dyDescent="0.2">
      <c r="A67" s="29">
        <v>2007</v>
      </c>
      <c r="B67" s="38">
        <v>142</v>
      </c>
      <c r="C67" s="38">
        <v>40</v>
      </c>
      <c r="D67" s="38">
        <v>102</v>
      </c>
      <c r="E67" s="39">
        <f>B67*100/B13</f>
        <v>36.597938144329895</v>
      </c>
      <c r="F67" s="39">
        <f>C67*100/C13</f>
        <v>57.971014492753625</v>
      </c>
      <c r="G67" s="39">
        <f>D67*100/D13</f>
        <v>31.974921630094045</v>
      </c>
    </row>
    <row r="68" spans="1:7" s="4" customFormat="1" ht="15" customHeight="1" x14ac:dyDescent="0.2">
      <c r="A68" s="29">
        <v>2008</v>
      </c>
      <c r="B68" s="38">
        <v>81</v>
      </c>
      <c r="C68" s="38">
        <v>27</v>
      </c>
      <c r="D68" s="38">
        <v>54</v>
      </c>
      <c r="E68" s="39">
        <f>B68*100/B14</f>
        <v>23.75366568914956</v>
      </c>
      <c r="F68" s="39">
        <f>C68*100/C14</f>
        <v>43.548387096774192</v>
      </c>
      <c r="G68" s="39">
        <f>D68*100/D14</f>
        <v>19.35483870967742</v>
      </c>
    </row>
    <row r="69" spans="1:7" s="4" customFormat="1" ht="15" customHeight="1" x14ac:dyDescent="0.2">
      <c r="A69" s="29">
        <v>2009</v>
      </c>
      <c r="B69" s="38">
        <v>263</v>
      </c>
      <c r="C69" s="38">
        <v>80</v>
      </c>
      <c r="D69" s="38">
        <v>183</v>
      </c>
      <c r="E69" s="39">
        <f>B69*100/B15</f>
        <v>46.714031971580816</v>
      </c>
      <c r="F69" s="39">
        <f>C69*100/C15</f>
        <v>62.015503875968989</v>
      </c>
      <c r="G69" s="39">
        <f>D69*100/D15</f>
        <v>42.165898617511523</v>
      </c>
    </row>
    <row r="70" spans="1:7" s="4" customFormat="1" ht="15" customHeight="1" x14ac:dyDescent="0.2">
      <c r="A70" s="29">
        <v>2010</v>
      </c>
      <c r="B70" s="38">
        <v>291</v>
      </c>
      <c r="C70" s="38">
        <v>85</v>
      </c>
      <c r="D70" s="38">
        <v>206</v>
      </c>
      <c r="E70" s="39">
        <f>B70*100/B16</f>
        <v>46.263910969793322</v>
      </c>
      <c r="F70" s="39">
        <f>C70*100/C16</f>
        <v>62.5</v>
      </c>
      <c r="G70" s="39">
        <f>D70*100/D16</f>
        <v>41.784989858012167</v>
      </c>
    </row>
    <row r="71" spans="1:7" s="4" customFormat="1" ht="15" customHeight="1" x14ac:dyDescent="0.2">
      <c r="A71" s="29">
        <v>2011</v>
      </c>
      <c r="B71" s="38">
        <v>101</v>
      </c>
      <c r="C71" s="38">
        <v>24</v>
      </c>
      <c r="D71" s="38">
        <v>77</v>
      </c>
      <c r="E71" s="39">
        <f>B71*100/B17</f>
        <v>28.133704735376046</v>
      </c>
      <c r="F71" s="39">
        <f>C71*100/C17</f>
        <v>33.802816901408448</v>
      </c>
      <c r="G71" s="39">
        <f>D71*100/D17</f>
        <v>26.736111111111111</v>
      </c>
    </row>
    <row r="72" spans="1:7" s="4" customFormat="1" ht="15" customHeight="1" x14ac:dyDescent="0.2">
      <c r="A72" s="29">
        <v>2012</v>
      </c>
      <c r="B72" s="38">
        <v>116</v>
      </c>
      <c r="C72" s="38">
        <v>38</v>
      </c>
      <c r="D72" s="38">
        <v>78</v>
      </c>
      <c r="E72" s="39">
        <f>B72*100/B18</f>
        <v>34.21828908554572</v>
      </c>
      <c r="F72" s="39">
        <f>C72*100/C18</f>
        <v>55.882352941176471</v>
      </c>
      <c r="G72" s="39">
        <f>D72*100/D18</f>
        <v>28.782287822878228</v>
      </c>
    </row>
    <row r="73" spans="1:7" s="4" customFormat="1" ht="15" customHeight="1" x14ac:dyDescent="0.2">
      <c r="A73" s="29">
        <v>2013</v>
      </c>
      <c r="B73" s="38">
        <v>431</v>
      </c>
      <c r="C73" s="38">
        <v>157</v>
      </c>
      <c r="D73" s="38">
        <v>274</v>
      </c>
      <c r="E73" s="39">
        <f>B73*100/B19</f>
        <v>50.291715285880983</v>
      </c>
      <c r="F73" s="39">
        <f>C73*100/C19</f>
        <v>69.162995594713649</v>
      </c>
      <c r="G73" s="39">
        <f>D73*100/D19</f>
        <v>43.492063492063494</v>
      </c>
    </row>
    <row r="74" spans="1:7" s="4" customFormat="1" ht="15" customHeight="1" x14ac:dyDescent="0.2">
      <c r="A74" s="29">
        <v>2014</v>
      </c>
      <c r="B74" s="38">
        <v>507</v>
      </c>
      <c r="C74" s="38">
        <v>138</v>
      </c>
      <c r="D74" s="38">
        <v>369</v>
      </c>
      <c r="E74" s="39">
        <f>B74*100/B20</f>
        <v>57.679180887372013</v>
      </c>
      <c r="F74" s="39">
        <v>70.8</v>
      </c>
      <c r="G74" s="39">
        <f>D74*100/D20</f>
        <v>53.94736842105263</v>
      </c>
    </row>
    <row r="75" spans="1:7" s="4" customFormat="1" ht="15" customHeight="1" x14ac:dyDescent="0.2">
      <c r="A75" s="29">
        <v>2015</v>
      </c>
      <c r="B75" s="38">
        <f>SUM(C75:D75)</f>
        <v>437</v>
      </c>
      <c r="C75" s="38">
        <v>128</v>
      </c>
      <c r="D75" s="38">
        <v>309</v>
      </c>
      <c r="E75" s="39">
        <f>B75*100/B21</f>
        <v>52.460984393757506</v>
      </c>
      <c r="F75" s="39">
        <f>C75*100/C21</f>
        <v>69.565217391304344</v>
      </c>
      <c r="G75" s="39">
        <f>D75*100/D21</f>
        <v>47.611710323574734</v>
      </c>
    </row>
    <row r="76" spans="1:7" ht="15" customHeight="1" x14ac:dyDescent="0.2">
      <c r="A76" s="70">
        <v>2016</v>
      </c>
      <c r="B76" s="38">
        <v>428</v>
      </c>
      <c r="C76" s="38">
        <v>141</v>
      </c>
      <c r="D76" s="38">
        <v>287</v>
      </c>
      <c r="E76" s="39">
        <f>B76*100/B22</f>
        <v>50.471698113207545</v>
      </c>
      <c r="F76" s="39">
        <f>C76*100/C22</f>
        <v>63.228699551569505</v>
      </c>
      <c r="G76" s="39">
        <f>D76*100/D22</f>
        <v>45.92</v>
      </c>
    </row>
    <row r="77" spans="1:7" s="4" customFormat="1" ht="33" customHeight="1" x14ac:dyDescent="0.2">
      <c r="A77" s="59"/>
      <c r="B77" s="104" t="s">
        <v>53</v>
      </c>
      <c r="C77" s="104"/>
      <c r="D77" s="104"/>
      <c r="E77" s="104"/>
      <c r="F77" s="104"/>
      <c r="G77" s="104"/>
    </row>
    <row r="78" spans="1:7" s="4" customFormat="1" ht="15" customHeight="1" x14ac:dyDescent="0.2">
      <c r="A78" s="29">
        <v>2000</v>
      </c>
      <c r="B78" s="38">
        <v>24</v>
      </c>
      <c r="C78" s="38">
        <v>1</v>
      </c>
      <c r="D78" s="38">
        <v>23</v>
      </c>
      <c r="E78" s="39">
        <f>B78*100/B6</f>
        <v>7.7922077922077921</v>
      </c>
      <c r="F78" s="39">
        <f>C78*100/C6</f>
        <v>1.4925373134328359</v>
      </c>
      <c r="G78" s="39">
        <f>D78*100/D6</f>
        <v>9.5435684647302903</v>
      </c>
    </row>
    <row r="79" spans="1:7" s="4" customFormat="1" ht="15" customHeight="1" x14ac:dyDescent="0.2">
      <c r="A79" s="29">
        <v>2001</v>
      </c>
      <c r="B79" s="38">
        <v>38</v>
      </c>
      <c r="C79" s="38">
        <v>5</v>
      </c>
      <c r="D79" s="38">
        <v>33</v>
      </c>
      <c r="E79" s="39">
        <f>B79*100/B7</f>
        <v>12.337662337662337</v>
      </c>
      <c r="F79" s="39">
        <f>C79*100/C7</f>
        <v>6.25</v>
      </c>
      <c r="G79" s="39">
        <f>D79*100/D7</f>
        <v>14.473684210526315</v>
      </c>
    </row>
    <row r="80" spans="1:7" s="4" customFormat="1" ht="15" customHeight="1" x14ac:dyDescent="0.2">
      <c r="A80" s="29">
        <v>2002</v>
      </c>
      <c r="B80" s="38">
        <v>36</v>
      </c>
      <c r="C80" s="42">
        <v>1</v>
      </c>
      <c r="D80" s="42">
        <v>35</v>
      </c>
      <c r="E80" s="39">
        <f>B80*100/B8</f>
        <v>13.533834586466165</v>
      </c>
      <c r="F80" s="39">
        <f>C80*100/C8</f>
        <v>1.6666666666666667</v>
      </c>
      <c r="G80" s="39">
        <f>D80*100/D8</f>
        <v>16.990291262135923</v>
      </c>
    </row>
    <row r="81" spans="1:7" s="4" customFormat="1" ht="15" customHeight="1" x14ac:dyDescent="0.2">
      <c r="A81" s="29">
        <v>2003</v>
      </c>
      <c r="B81" s="38">
        <v>40</v>
      </c>
      <c r="C81" s="42">
        <v>4</v>
      </c>
      <c r="D81" s="42">
        <v>36</v>
      </c>
      <c r="E81" s="39">
        <f>B81*100/B9</f>
        <v>16.194331983805668</v>
      </c>
      <c r="F81" s="39">
        <f>C81*100/C9</f>
        <v>7.0175438596491224</v>
      </c>
      <c r="G81" s="39">
        <f>D81*100/D9</f>
        <v>18.94736842105263</v>
      </c>
    </row>
    <row r="82" spans="1:7" s="4" customFormat="1" ht="15" customHeight="1" x14ac:dyDescent="0.2">
      <c r="A82" s="29">
        <v>2004</v>
      </c>
      <c r="B82" s="38">
        <v>35</v>
      </c>
      <c r="C82" s="42">
        <v>4</v>
      </c>
      <c r="D82" s="42">
        <v>31</v>
      </c>
      <c r="E82" s="39">
        <f>B82*100/B10</f>
        <v>14.403292181069959</v>
      </c>
      <c r="F82" s="39">
        <f>C82*100/C10</f>
        <v>7.6923076923076925</v>
      </c>
      <c r="G82" s="39">
        <f>D82*100/D10</f>
        <v>16.230366492146597</v>
      </c>
    </row>
    <row r="83" spans="1:7" s="4" customFormat="1" ht="15" customHeight="1" x14ac:dyDescent="0.2">
      <c r="A83" s="29">
        <v>2005</v>
      </c>
      <c r="B83" s="38">
        <v>37</v>
      </c>
      <c r="C83" s="42">
        <v>4</v>
      </c>
      <c r="D83" s="42">
        <v>33</v>
      </c>
      <c r="E83" s="39">
        <f>B83*100/B11</f>
        <v>12.847222222222221</v>
      </c>
      <c r="F83" s="39">
        <f>C83*100/C11</f>
        <v>4.6511627906976747</v>
      </c>
      <c r="G83" s="39">
        <f>D83*100/D11</f>
        <v>16.336633663366335</v>
      </c>
    </row>
    <row r="84" spans="1:7" s="4" customFormat="1" ht="15" customHeight="1" x14ac:dyDescent="0.2">
      <c r="A84" s="29">
        <v>2006</v>
      </c>
      <c r="B84" s="38">
        <v>43</v>
      </c>
      <c r="C84" s="42">
        <v>10</v>
      </c>
      <c r="D84" s="42">
        <v>33</v>
      </c>
      <c r="E84" s="39">
        <f>B84*100/B12</f>
        <v>16.287878787878789</v>
      </c>
      <c r="F84" s="39">
        <f>C84*100/C12</f>
        <v>15.384615384615385</v>
      </c>
      <c r="G84" s="39">
        <f>D84*100/D12</f>
        <v>16.582914572864322</v>
      </c>
    </row>
    <row r="85" spans="1:7" s="4" customFormat="1" ht="15" customHeight="1" x14ac:dyDescent="0.2">
      <c r="A85" s="29">
        <v>2007</v>
      </c>
      <c r="B85" s="38">
        <v>40</v>
      </c>
      <c r="C85" s="38">
        <v>6</v>
      </c>
      <c r="D85" s="38">
        <v>34</v>
      </c>
      <c r="E85" s="39">
        <f>B85*100/B13</f>
        <v>10.309278350515465</v>
      </c>
      <c r="F85" s="39">
        <f>C85*100/C13</f>
        <v>8.695652173913043</v>
      </c>
      <c r="G85" s="39">
        <f>D85*100/D13</f>
        <v>10.658307210031348</v>
      </c>
    </row>
    <row r="86" spans="1:7" s="4" customFormat="1" ht="15" customHeight="1" x14ac:dyDescent="0.2">
      <c r="A86" s="29">
        <v>2008</v>
      </c>
      <c r="B86" s="38">
        <v>41</v>
      </c>
      <c r="C86" s="38">
        <v>3</v>
      </c>
      <c r="D86" s="38">
        <v>38</v>
      </c>
      <c r="E86" s="39">
        <f>B86*100/B14</f>
        <v>12.023460410557185</v>
      </c>
      <c r="F86" s="39">
        <f>C86*100/C14</f>
        <v>4.838709677419355</v>
      </c>
      <c r="G86" s="39">
        <f>D86*100/D14</f>
        <v>13.620071684587813</v>
      </c>
    </row>
    <row r="87" spans="1:7" s="4" customFormat="1" ht="15" customHeight="1" x14ac:dyDescent="0.2">
      <c r="A87" s="29">
        <v>2009</v>
      </c>
      <c r="B87" s="38">
        <v>30</v>
      </c>
      <c r="C87" s="38">
        <v>4</v>
      </c>
      <c r="D87" s="38">
        <v>26</v>
      </c>
      <c r="E87" s="39">
        <f>B87*100/B15</f>
        <v>5.3285968028419184</v>
      </c>
      <c r="F87" s="39">
        <f>C87*100/C15</f>
        <v>3.1007751937984498</v>
      </c>
      <c r="G87" s="39">
        <f>D87*100/D15</f>
        <v>5.9907834101382491</v>
      </c>
    </row>
    <row r="88" spans="1:7" s="4" customFormat="1" ht="15" customHeight="1" x14ac:dyDescent="0.2">
      <c r="A88" s="29">
        <v>2010</v>
      </c>
      <c r="B88" s="38">
        <v>44</v>
      </c>
      <c r="C88" s="38">
        <v>7</v>
      </c>
      <c r="D88" s="38">
        <v>37</v>
      </c>
      <c r="E88" s="39">
        <f>B88*100/B16</f>
        <v>6.995230524642289</v>
      </c>
      <c r="F88" s="39">
        <f>C88*100/C16</f>
        <v>5.1470588235294121</v>
      </c>
      <c r="G88" s="39">
        <f>D88*100/D16</f>
        <v>7.5050709939148073</v>
      </c>
    </row>
    <row r="89" spans="1:7" s="4" customFormat="1" ht="15" customHeight="1" x14ac:dyDescent="0.2">
      <c r="A89" s="29">
        <v>2011</v>
      </c>
      <c r="B89" s="38">
        <v>93</v>
      </c>
      <c r="C89" s="38">
        <v>9</v>
      </c>
      <c r="D89" s="38">
        <v>29</v>
      </c>
      <c r="E89" s="39">
        <f>B89*100/B17</f>
        <v>25.905292479108635</v>
      </c>
      <c r="F89" s="39">
        <f>C89*100/C17</f>
        <v>12.67605633802817</v>
      </c>
      <c r="G89" s="39">
        <f>D89*100/D17</f>
        <v>10.069444444444445</v>
      </c>
    </row>
    <row r="90" spans="1:7" s="4" customFormat="1" ht="15" customHeight="1" x14ac:dyDescent="0.2">
      <c r="A90" s="29">
        <v>2012</v>
      </c>
      <c r="B90" s="38">
        <v>35</v>
      </c>
      <c r="C90" s="38">
        <v>4</v>
      </c>
      <c r="D90" s="38">
        <v>31</v>
      </c>
      <c r="E90" s="39">
        <f>B90*100/B18</f>
        <v>10.32448377581121</v>
      </c>
      <c r="F90" s="39">
        <f>C90*100/C18</f>
        <v>5.882352941176471</v>
      </c>
      <c r="G90" s="39">
        <f>D90*100/D18</f>
        <v>11.439114391143912</v>
      </c>
    </row>
    <row r="91" spans="1:7" s="4" customFormat="1" ht="15" customHeight="1" x14ac:dyDescent="0.2">
      <c r="A91" s="29">
        <v>2013</v>
      </c>
      <c r="B91" s="38">
        <v>62</v>
      </c>
      <c r="C91" s="38">
        <v>9</v>
      </c>
      <c r="D91" s="38">
        <v>53</v>
      </c>
      <c r="E91" s="39">
        <f>B91*100/B19</f>
        <v>7.2345390898483082</v>
      </c>
      <c r="F91" s="39">
        <f>C91*100/C19</f>
        <v>3.9647577092511015</v>
      </c>
      <c r="G91" s="39">
        <f>D91*100/D19</f>
        <v>8.412698412698413</v>
      </c>
    </row>
    <row r="92" spans="1:7" s="4" customFormat="1" ht="15" customHeight="1" x14ac:dyDescent="0.2">
      <c r="A92" s="29">
        <v>2014</v>
      </c>
      <c r="B92" s="38">
        <v>46</v>
      </c>
      <c r="C92" s="38">
        <v>10</v>
      </c>
      <c r="D92" s="38">
        <v>36</v>
      </c>
      <c r="E92" s="39">
        <f>B92*100/B20</f>
        <v>5.2332195676905577</v>
      </c>
      <c r="F92" s="39">
        <f>C92*100/C20</f>
        <v>5.1282051282051286</v>
      </c>
      <c r="G92" s="39">
        <f>D92*100/D20</f>
        <v>5.2631578947368425</v>
      </c>
    </row>
    <row r="93" spans="1:7" s="4" customFormat="1" ht="15" customHeight="1" x14ac:dyDescent="0.2">
      <c r="A93" s="29">
        <v>2015</v>
      </c>
      <c r="B93" s="38">
        <f>SUM(C93:D93)</f>
        <v>75</v>
      </c>
      <c r="C93" s="38">
        <v>10</v>
      </c>
      <c r="D93" s="38">
        <v>65</v>
      </c>
      <c r="E93" s="39">
        <f>B93*100/B21</f>
        <v>9.0036014405762312</v>
      </c>
      <c r="F93" s="39">
        <f>C93*100/C21</f>
        <v>5.4347826086956523</v>
      </c>
      <c r="G93" s="39">
        <f>D93*100/D21</f>
        <v>10.015408320493066</v>
      </c>
    </row>
    <row r="94" spans="1:7" ht="15" customHeight="1" x14ac:dyDescent="0.2">
      <c r="A94" s="70">
        <v>2016</v>
      </c>
      <c r="B94" s="38">
        <v>54</v>
      </c>
      <c r="C94" s="38">
        <v>10</v>
      </c>
      <c r="D94" s="38">
        <v>44</v>
      </c>
      <c r="E94" s="39">
        <f>B94*100/B22</f>
        <v>6.367924528301887</v>
      </c>
      <c r="F94" s="39">
        <f>C94*100/C22</f>
        <v>4.4843049327354256</v>
      </c>
      <c r="G94" s="39">
        <f>D94*100/D22</f>
        <v>7.04</v>
      </c>
    </row>
    <row r="95" spans="1:7" s="4" customFormat="1" ht="33" customHeight="1" x14ac:dyDescent="0.2">
      <c r="A95" s="59"/>
      <c r="B95" s="104" t="s">
        <v>8</v>
      </c>
      <c r="C95" s="104"/>
      <c r="D95" s="104"/>
      <c r="E95" s="104"/>
      <c r="F95" s="104"/>
      <c r="G95" s="104"/>
    </row>
    <row r="96" spans="1:7" s="4" customFormat="1" ht="15" customHeight="1" x14ac:dyDescent="0.2">
      <c r="A96" s="29">
        <v>2000</v>
      </c>
      <c r="B96" s="38">
        <v>19</v>
      </c>
      <c r="C96" s="38">
        <v>9</v>
      </c>
      <c r="D96" s="38">
        <v>10</v>
      </c>
      <c r="E96" s="39">
        <f>B96*100/B6</f>
        <v>6.1688311688311686</v>
      </c>
      <c r="F96" s="39">
        <f>C96*100/C6</f>
        <v>13.432835820895523</v>
      </c>
      <c r="G96" s="39">
        <f>D96*100/D6</f>
        <v>4.1493775933609962</v>
      </c>
    </row>
    <row r="97" spans="1:7" s="4" customFormat="1" ht="15" customHeight="1" x14ac:dyDescent="0.2">
      <c r="A97" s="29">
        <v>2001</v>
      </c>
      <c r="B97" s="38">
        <v>17</v>
      </c>
      <c r="C97" s="38">
        <v>5</v>
      </c>
      <c r="D97" s="38">
        <v>12</v>
      </c>
      <c r="E97" s="39">
        <f>B97*100/B7</f>
        <v>5.5194805194805197</v>
      </c>
      <c r="F97" s="39">
        <f>C97*100/C7</f>
        <v>6.25</v>
      </c>
      <c r="G97" s="39">
        <f>D97*100/D7</f>
        <v>5.2631578947368425</v>
      </c>
    </row>
    <row r="98" spans="1:7" s="4" customFormat="1" ht="15" customHeight="1" x14ac:dyDescent="0.2">
      <c r="A98" s="29">
        <v>2002</v>
      </c>
      <c r="B98" s="38">
        <v>24</v>
      </c>
      <c r="C98" s="42">
        <v>7</v>
      </c>
      <c r="D98" s="42">
        <v>17</v>
      </c>
      <c r="E98" s="39">
        <f>B98*100/B8</f>
        <v>9.022556390977444</v>
      </c>
      <c r="F98" s="39">
        <f>C98*100/C8</f>
        <v>11.666666666666666</v>
      </c>
      <c r="G98" s="39">
        <f>D98*100/D8</f>
        <v>8.2524271844660202</v>
      </c>
    </row>
    <row r="99" spans="1:7" s="4" customFormat="1" ht="15" customHeight="1" x14ac:dyDescent="0.2">
      <c r="A99" s="29">
        <v>2003</v>
      </c>
      <c r="B99" s="38">
        <v>44</v>
      </c>
      <c r="C99" s="42">
        <v>9</v>
      </c>
      <c r="D99" s="42">
        <v>35</v>
      </c>
      <c r="E99" s="39">
        <f>B99*100/B9</f>
        <v>17.813765182186234</v>
      </c>
      <c r="F99" s="39">
        <f>C99*100/C9</f>
        <v>15.789473684210526</v>
      </c>
      <c r="G99" s="39">
        <f>D99*100/D9</f>
        <v>18.421052631578949</v>
      </c>
    </row>
    <row r="100" spans="1:7" s="4" customFormat="1" ht="15" customHeight="1" x14ac:dyDescent="0.2">
      <c r="A100" s="29">
        <v>2004</v>
      </c>
      <c r="B100" s="38">
        <v>42</v>
      </c>
      <c r="C100" s="42">
        <v>10</v>
      </c>
      <c r="D100" s="42">
        <v>32</v>
      </c>
      <c r="E100" s="39">
        <f>B100*100/B10</f>
        <v>17.283950617283949</v>
      </c>
      <c r="F100" s="39">
        <f>C100*100/C10</f>
        <v>19.23076923076923</v>
      </c>
      <c r="G100" s="39">
        <f>D100*100/D10</f>
        <v>16.753926701570681</v>
      </c>
    </row>
    <row r="101" spans="1:7" ht="15" customHeight="1" x14ac:dyDescent="0.2">
      <c r="A101" s="29">
        <v>2005</v>
      </c>
      <c r="B101" s="38">
        <v>55</v>
      </c>
      <c r="C101" s="42">
        <v>17</v>
      </c>
      <c r="D101" s="42">
        <v>38</v>
      </c>
      <c r="E101" s="39">
        <f>B101*100/B11</f>
        <v>19.097222222222221</v>
      </c>
      <c r="F101" s="39">
        <f>C101*100/C11</f>
        <v>19.767441860465116</v>
      </c>
      <c r="G101" s="39">
        <f>D101*100/D11</f>
        <v>18.811881188118811</v>
      </c>
    </row>
    <row r="102" spans="1:7" ht="15" customHeight="1" x14ac:dyDescent="0.2">
      <c r="A102" s="29">
        <v>2006</v>
      </c>
      <c r="B102" s="38">
        <v>54</v>
      </c>
      <c r="C102" s="42">
        <v>15</v>
      </c>
      <c r="D102" s="42">
        <v>39</v>
      </c>
      <c r="E102" s="39">
        <f>B102*100/B12</f>
        <v>20.454545454545453</v>
      </c>
      <c r="F102" s="39">
        <f>C102*100/C12</f>
        <v>23.076923076923077</v>
      </c>
      <c r="G102" s="39">
        <f>D102*100/D12</f>
        <v>19.597989949748744</v>
      </c>
    </row>
    <row r="103" spans="1:7" ht="15" customHeight="1" x14ac:dyDescent="0.2">
      <c r="A103" s="29">
        <v>2007</v>
      </c>
      <c r="B103" s="38">
        <v>54</v>
      </c>
      <c r="C103" s="38">
        <v>14</v>
      </c>
      <c r="D103" s="38">
        <v>40</v>
      </c>
      <c r="E103" s="39">
        <f>B103*100/B13</f>
        <v>13.917525773195877</v>
      </c>
      <c r="F103" s="39">
        <f>C103*100/C13</f>
        <v>20.289855072463769</v>
      </c>
      <c r="G103" s="39">
        <f>D103*100/D13</f>
        <v>12.539184952978056</v>
      </c>
    </row>
    <row r="104" spans="1:7" ht="15" customHeight="1" x14ac:dyDescent="0.2">
      <c r="A104" s="29">
        <v>2008</v>
      </c>
      <c r="B104" s="38">
        <v>70</v>
      </c>
      <c r="C104" s="38">
        <v>19</v>
      </c>
      <c r="D104" s="38">
        <v>51</v>
      </c>
      <c r="E104" s="39">
        <f>B104*100/B14</f>
        <v>20.527859237536656</v>
      </c>
      <c r="F104" s="39">
        <f>C104*100/C14</f>
        <v>30.64516129032258</v>
      </c>
      <c r="G104" s="39">
        <f>D104*100/D14</f>
        <v>18.27956989247312</v>
      </c>
    </row>
    <row r="105" spans="1:7" ht="15" customHeight="1" x14ac:dyDescent="0.2">
      <c r="A105" s="29">
        <v>2009</v>
      </c>
      <c r="B105" s="38">
        <v>79</v>
      </c>
      <c r="C105" s="38">
        <v>24</v>
      </c>
      <c r="D105" s="38">
        <v>55</v>
      </c>
      <c r="E105" s="39">
        <f>B105*100/B15</f>
        <v>14.031971580817052</v>
      </c>
      <c r="F105" s="39">
        <f>C105*100/C15</f>
        <v>18.604651162790699</v>
      </c>
      <c r="G105" s="39">
        <f>D105*100/D15</f>
        <v>12.672811059907835</v>
      </c>
    </row>
    <row r="106" spans="1:7" ht="15" customHeight="1" x14ac:dyDescent="0.2">
      <c r="A106" s="29">
        <v>2010</v>
      </c>
      <c r="B106" s="38">
        <v>69</v>
      </c>
      <c r="C106" s="38">
        <v>22</v>
      </c>
      <c r="D106" s="38">
        <v>47</v>
      </c>
      <c r="E106" s="39">
        <f>B106*100/B16</f>
        <v>10.9697933227345</v>
      </c>
      <c r="F106" s="39">
        <f>C106*100/C16</f>
        <v>16.176470588235293</v>
      </c>
      <c r="G106" s="39">
        <f>D106*100/D16</f>
        <v>9.5334685598377273</v>
      </c>
    </row>
    <row r="107" spans="1:7" ht="15" customHeight="1" x14ac:dyDescent="0.2">
      <c r="A107" s="29">
        <v>2011</v>
      </c>
      <c r="B107" s="38">
        <v>42</v>
      </c>
      <c r="C107" s="38">
        <v>13</v>
      </c>
      <c r="D107" s="38">
        <v>29</v>
      </c>
      <c r="E107" s="39">
        <f>B107*100/B17</f>
        <v>11.699164345403899</v>
      </c>
      <c r="F107" s="39">
        <f>C107*100/C17</f>
        <v>18.309859154929576</v>
      </c>
      <c r="G107" s="39">
        <f>D107*100/D17</f>
        <v>10.069444444444445</v>
      </c>
    </row>
    <row r="108" spans="1:7" ht="15" customHeight="1" x14ac:dyDescent="0.2">
      <c r="A108" s="29">
        <v>2012</v>
      </c>
      <c r="B108" s="38">
        <v>30</v>
      </c>
      <c r="C108" s="38">
        <v>4</v>
      </c>
      <c r="D108" s="38">
        <v>26</v>
      </c>
      <c r="E108" s="39">
        <f>B108*100/B18</f>
        <v>8.8495575221238933</v>
      </c>
      <c r="F108" s="39">
        <f>C108*100/C18</f>
        <v>5.882352941176471</v>
      </c>
      <c r="G108" s="39">
        <f>D108*100/D18</f>
        <v>9.5940959409594093</v>
      </c>
    </row>
    <row r="109" spans="1:7" ht="15" customHeight="1" x14ac:dyDescent="0.2">
      <c r="A109" s="29">
        <v>2013</v>
      </c>
      <c r="B109" s="38">
        <v>62</v>
      </c>
      <c r="C109" s="38">
        <v>19</v>
      </c>
      <c r="D109" s="38">
        <v>43</v>
      </c>
      <c r="E109" s="39">
        <f>B109*100/B19</f>
        <v>7.2345390898483082</v>
      </c>
      <c r="F109" s="39">
        <f>C109*100/C19</f>
        <v>8.3700440528634363</v>
      </c>
      <c r="G109" s="39">
        <f>D109*100/D19</f>
        <v>6.8253968253968251</v>
      </c>
    </row>
    <row r="110" spans="1:7" ht="15" customHeight="1" x14ac:dyDescent="0.2">
      <c r="A110" s="29">
        <v>2014</v>
      </c>
      <c r="B110" s="38">
        <v>52</v>
      </c>
      <c r="C110" s="38">
        <v>14</v>
      </c>
      <c r="D110" s="38">
        <v>38</v>
      </c>
      <c r="E110" s="39">
        <f>B110*100/B20</f>
        <v>5.9158134243458473</v>
      </c>
      <c r="F110" s="39">
        <f>C110*100/C20</f>
        <v>7.1794871794871797</v>
      </c>
      <c r="G110" s="39">
        <f>D110*100/D20</f>
        <v>5.5555555555555554</v>
      </c>
    </row>
    <row r="111" spans="1:7" s="4" customFormat="1" ht="15" customHeight="1" x14ac:dyDescent="0.2">
      <c r="A111" s="29">
        <v>2015</v>
      </c>
      <c r="B111" s="38">
        <f>SUM(C111:D111)</f>
        <v>78</v>
      </c>
      <c r="C111" s="38">
        <v>17</v>
      </c>
      <c r="D111" s="38">
        <v>61</v>
      </c>
      <c r="E111" s="39">
        <f>B111*100/B21</f>
        <v>9.3637454981992789</v>
      </c>
      <c r="F111" s="39">
        <f>C111*100/C21</f>
        <v>9.2391304347826093</v>
      </c>
      <c r="G111" s="39">
        <f>D111*100/D21</f>
        <v>9.3990755007704152</v>
      </c>
    </row>
    <row r="112" spans="1:7" ht="15" customHeight="1" x14ac:dyDescent="0.2">
      <c r="A112" s="70">
        <v>2016</v>
      </c>
      <c r="B112" s="38">
        <v>100</v>
      </c>
      <c r="C112" s="38">
        <v>26</v>
      </c>
      <c r="D112" s="38">
        <v>74</v>
      </c>
      <c r="E112" s="39">
        <f>B112*100/B22</f>
        <v>11.79245283018868</v>
      </c>
      <c r="F112" s="39">
        <f>C112*100/C22</f>
        <v>11.659192825112108</v>
      </c>
      <c r="G112" s="39">
        <f>D112*100/D22</f>
        <v>11.84</v>
      </c>
    </row>
  </sheetData>
  <mergeCells count="12">
    <mergeCell ref="B41:G41"/>
    <mergeCell ref="A1:G1"/>
    <mergeCell ref="B95:G95"/>
    <mergeCell ref="A3:A4"/>
    <mergeCell ref="E3:G3"/>
    <mergeCell ref="B77:G77"/>
    <mergeCell ref="B3:B4"/>
    <mergeCell ref="C3:C4"/>
    <mergeCell ref="D3:D4"/>
    <mergeCell ref="B59:G59"/>
    <mergeCell ref="B5:G5"/>
    <mergeCell ref="B23:G2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D28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2.28515625" style="14" customWidth="1"/>
    <col min="2" max="4" width="21.42578125" customWidth="1"/>
  </cols>
  <sheetData>
    <row r="1" spans="1:4" ht="30.2" customHeight="1" x14ac:dyDescent="0.2">
      <c r="A1" s="108" t="s">
        <v>103</v>
      </c>
      <c r="B1" s="109"/>
      <c r="C1" s="109"/>
      <c r="D1" s="109"/>
    </row>
    <row r="2" spans="1:4" ht="12.75" customHeight="1" x14ac:dyDescent="0.2">
      <c r="A2" s="28"/>
      <c r="B2" s="28"/>
      <c r="C2" s="28"/>
      <c r="D2" s="28"/>
    </row>
    <row r="3" spans="1:4" s="1" customFormat="1" ht="28.5" customHeight="1" x14ac:dyDescent="0.2">
      <c r="A3" s="21" t="s">
        <v>49</v>
      </c>
      <c r="B3" s="16" t="s">
        <v>4</v>
      </c>
      <c r="C3" s="16" t="s">
        <v>9</v>
      </c>
      <c r="D3" s="17" t="s">
        <v>10</v>
      </c>
    </row>
    <row r="4" spans="1:4" s="4" customFormat="1" ht="45" customHeight="1" x14ac:dyDescent="0.2">
      <c r="A4" s="23"/>
      <c r="B4" s="110" t="s">
        <v>69</v>
      </c>
      <c r="C4" s="111"/>
      <c r="D4" s="112"/>
    </row>
    <row r="5" spans="1:4" s="9" customFormat="1" ht="15" customHeight="1" x14ac:dyDescent="0.2">
      <c r="A5" s="30" t="s">
        <v>12</v>
      </c>
      <c r="B5" s="45">
        <f>SUM(B9,B13,B17,B21,B25)</f>
        <v>922</v>
      </c>
      <c r="C5" s="46">
        <f>SUM(C9,C13,C17,C21,C25)</f>
        <v>260</v>
      </c>
      <c r="D5" s="46">
        <f>SUM(D9,D13,D17,D21,D25)</f>
        <v>662</v>
      </c>
    </row>
    <row r="6" spans="1:4" s="9" customFormat="1" ht="15" customHeight="1" x14ac:dyDescent="0.2">
      <c r="A6" s="30" t="s">
        <v>13</v>
      </c>
      <c r="B6" s="45">
        <f t="shared" ref="B6:D7" si="0">SUM(B10,B14,B18,B22,B26)</f>
        <v>200</v>
      </c>
      <c r="C6" s="46">
        <f t="shared" si="0"/>
        <v>66</v>
      </c>
      <c r="D6" s="46">
        <f t="shared" si="0"/>
        <v>134</v>
      </c>
    </row>
    <row r="7" spans="1:4" s="9" customFormat="1" ht="15" customHeight="1" x14ac:dyDescent="0.2">
      <c r="A7" s="30" t="s">
        <v>4</v>
      </c>
      <c r="B7" s="45">
        <f t="shared" si="0"/>
        <v>1122</v>
      </c>
      <c r="C7" s="46">
        <f t="shared" si="0"/>
        <v>326</v>
      </c>
      <c r="D7" s="46">
        <f t="shared" si="0"/>
        <v>796</v>
      </c>
    </row>
    <row r="8" spans="1:4" s="4" customFormat="1" ht="45" customHeight="1" x14ac:dyDescent="0.2">
      <c r="A8" s="23"/>
      <c r="B8" s="110" t="s">
        <v>70</v>
      </c>
      <c r="C8" s="111"/>
      <c r="D8" s="111"/>
    </row>
    <row r="9" spans="1:4" s="4" customFormat="1" ht="15" customHeight="1" x14ac:dyDescent="0.2">
      <c r="A9" s="29" t="s">
        <v>12</v>
      </c>
      <c r="B9" s="66">
        <v>196</v>
      </c>
      <c r="C9" s="42">
        <v>20</v>
      </c>
      <c r="D9" s="42">
        <v>176</v>
      </c>
    </row>
    <row r="10" spans="1:4" s="4" customFormat="1" ht="15" customHeight="1" x14ac:dyDescent="0.2">
      <c r="A10" s="29" t="s">
        <v>13</v>
      </c>
      <c r="B10" s="66">
        <v>22</v>
      </c>
      <c r="C10" s="42">
        <v>1</v>
      </c>
      <c r="D10" s="42">
        <v>21</v>
      </c>
    </row>
    <row r="11" spans="1:4" s="9" customFormat="1" ht="15" customHeight="1" x14ac:dyDescent="0.2">
      <c r="A11" s="30" t="s">
        <v>15</v>
      </c>
      <c r="B11" s="45">
        <v>218</v>
      </c>
      <c r="C11" s="46">
        <v>21</v>
      </c>
      <c r="D11" s="46">
        <v>197</v>
      </c>
    </row>
    <row r="12" spans="1:4" s="4" customFormat="1" ht="45" customHeight="1" x14ac:dyDescent="0.2">
      <c r="A12" s="23"/>
      <c r="B12" s="110" t="s">
        <v>71</v>
      </c>
      <c r="C12" s="111"/>
      <c r="D12" s="111"/>
    </row>
    <row r="13" spans="1:4" s="4" customFormat="1" ht="15" customHeight="1" x14ac:dyDescent="0.2">
      <c r="A13" s="29" t="s">
        <v>12</v>
      </c>
      <c r="B13" s="66">
        <v>62</v>
      </c>
      <c r="C13" s="42">
        <v>16</v>
      </c>
      <c r="D13" s="42">
        <v>46</v>
      </c>
    </row>
    <row r="14" spans="1:4" s="4" customFormat="1" ht="15" customHeight="1" x14ac:dyDescent="0.2">
      <c r="A14" s="29" t="s">
        <v>13</v>
      </c>
      <c r="B14" s="66">
        <v>37</v>
      </c>
      <c r="C14" s="42">
        <v>18</v>
      </c>
      <c r="D14" s="42">
        <v>19</v>
      </c>
    </row>
    <row r="15" spans="1:4" s="9" customFormat="1" ht="15" customHeight="1" x14ac:dyDescent="0.2">
      <c r="A15" s="30" t="s">
        <v>15</v>
      </c>
      <c r="B15" s="45">
        <v>99</v>
      </c>
      <c r="C15" s="46">
        <v>34</v>
      </c>
      <c r="D15" s="46">
        <v>65</v>
      </c>
    </row>
    <row r="16" spans="1:4" s="4" customFormat="1" ht="45" customHeight="1" x14ac:dyDescent="0.2">
      <c r="A16" s="23"/>
      <c r="B16" s="110" t="s">
        <v>72</v>
      </c>
      <c r="C16" s="111"/>
      <c r="D16" s="111"/>
    </row>
    <row r="17" spans="1:4" s="4" customFormat="1" ht="15" customHeight="1" x14ac:dyDescent="0.2">
      <c r="A17" s="29" t="s">
        <v>12</v>
      </c>
      <c r="B17" s="66">
        <f>SUM(C17:D17)</f>
        <v>495</v>
      </c>
      <c r="C17" s="42">
        <v>174</v>
      </c>
      <c r="D17" s="42">
        <v>321</v>
      </c>
    </row>
    <row r="18" spans="1:4" s="4" customFormat="1" ht="15" customHeight="1" x14ac:dyDescent="0.2">
      <c r="A18" s="29" t="s">
        <v>13</v>
      </c>
      <c r="B18" s="66">
        <f>SUM(C18:D18)</f>
        <v>116</v>
      </c>
      <c r="C18" s="42">
        <v>42</v>
      </c>
      <c r="D18" s="42">
        <v>74</v>
      </c>
    </row>
    <row r="19" spans="1:4" s="9" customFormat="1" ht="15" customHeight="1" x14ac:dyDescent="0.2">
      <c r="A19" s="30" t="s">
        <v>15</v>
      </c>
      <c r="B19" s="45">
        <f>SUM(C19:D19)</f>
        <v>611</v>
      </c>
      <c r="C19" s="46">
        <v>216</v>
      </c>
      <c r="D19" s="46">
        <v>395</v>
      </c>
    </row>
    <row r="20" spans="1:4" s="4" customFormat="1" ht="45" customHeight="1" x14ac:dyDescent="0.2">
      <c r="A20" s="23"/>
      <c r="B20" s="110" t="s">
        <v>73</v>
      </c>
      <c r="C20" s="111"/>
      <c r="D20" s="111"/>
    </row>
    <row r="21" spans="1:4" s="4" customFormat="1" ht="15" customHeight="1" x14ac:dyDescent="0.2">
      <c r="A21" s="23" t="s">
        <v>12</v>
      </c>
      <c r="B21" s="75">
        <v>52</v>
      </c>
      <c r="C21" s="42">
        <v>8</v>
      </c>
      <c r="D21" s="42">
        <v>44</v>
      </c>
    </row>
    <row r="22" spans="1:4" s="4" customFormat="1" ht="15" customHeight="1" x14ac:dyDescent="0.2">
      <c r="A22" s="73" t="s">
        <v>13</v>
      </c>
      <c r="B22" s="75">
        <v>7</v>
      </c>
      <c r="C22" s="42">
        <v>1</v>
      </c>
      <c r="D22" s="42">
        <v>6</v>
      </c>
    </row>
    <row r="23" spans="1:4" s="9" customFormat="1" ht="15" customHeight="1" x14ac:dyDescent="0.2">
      <c r="A23" s="30" t="s">
        <v>15</v>
      </c>
      <c r="B23" s="45">
        <f>SUM(B21:B22)</f>
        <v>59</v>
      </c>
      <c r="C23" s="46">
        <f>SUM(C21:C22)</f>
        <v>9</v>
      </c>
      <c r="D23" s="46">
        <f>SUM(D21:D22)</f>
        <v>50</v>
      </c>
    </row>
    <row r="24" spans="1:4" s="4" customFormat="1" ht="45" customHeight="1" x14ac:dyDescent="0.2">
      <c r="A24" s="23"/>
      <c r="B24" s="110" t="s">
        <v>74</v>
      </c>
      <c r="C24" s="111"/>
      <c r="D24" s="111"/>
    </row>
    <row r="25" spans="1:4" s="4" customFormat="1" ht="15" customHeight="1" x14ac:dyDescent="0.2">
      <c r="A25" s="29" t="s">
        <v>12</v>
      </c>
      <c r="B25" s="66">
        <f>SUM(C25:D25)</f>
        <v>117</v>
      </c>
      <c r="C25" s="42">
        <v>42</v>
      </c>
      <c r="D25" s="42">
        <v>75</v>
      </c>
    </row>
    <row r="26" spans="1:4" s="4" customFormat="1" ht="15" customHeight="1" x14ac:dyDescent="0.2">
      <c r="A26" s="29" t="s">
        <v>13</v>
      </c>
      <c r="B26" s="66">
        <f>SUM(C26:D26)</f>
        <v>18</v>
      </c>
      <c r="C26" s="42">
        <v>4</v>
      </c>
      <c r="D26" s="42">
        <v>14</v>
      </c>
    </row>
    <row r="27" spans="1:4" s="9" customFormat="1" ht="15" customHeight="1" x14ac:dyDescent="0.2">
      <c r="A27" s="30" t="s">
        <v>15</v>
      </c>
      <c r="B27" s="45">
        <f>SUM(B25:B26)</f>
        <v>135</v>
      </c>
      <c r="C27" s="46">
        <f>SUM(C25:C26)</f>
        <v>46</v>
      </c>
      <c r="D27" s="46">
        <f>SUM(D25:D26)</f>
        <v>89</v>
      </c>
    </row>
    <row r="28" spans="1:4" s="4" customFormat="1" ht="12.75" customHeight="1" x14ac:dyDescent="0.2">
      <c r="A28" s="23"/>
    </row>
  </sheetData>
  <mergeCells count="7">
    <mergeCell ref="A1:D1"/>
    <mergeCell ref="B20:D20"/>
    <mergeCell ref="B24:D24"/>
    <mergeCell ref="B4:D4"/>
    <mergeCell ref="B8:D8"/>
    <mergeCell ref="B12:D12"/>
    <mergeCell ref="B16:D1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G90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6.5703125" customWidth="1"/>
    <col min="2" max="4" width="20.140625" customWidth="1"/>
    <col min="5" max="7" width="8.7109375" customWidth="1"/>
  </cols>
  <sheetData>
    <row r="1" spans="1:7" s="15" customFormat="1" ht="16.5" customHeight="1" x14ac:dyDescent="0.2">
      <c r="A1" s="109" t="s">
        <v>104</v>
      </c>
      <c r="B1" s="109"/>
      <c r="C1" s="109"/>
      <c r="D1" s="109"/>
    </row>
    <row r="2" spans="1:7" s="15" customFormat="1" x14ac:dyDescent="0.2">
      <c r="A2" s="31" t="s">
        <v>47</v>
      </c>
      <c r="B2" s="12"/>
      <c r="C2" s="12"/>
      <c r="D2" s="12"/>
    </row>
    <row r="3" spans="1:7" s="1" customFormat="1" ht="28.5" customHeight="1" x14ac:dyDescent="0.2">
      <c r="A3" s="21" t="s">
        <v>45</v>
      </c>
      <c r="B3" s="16" t="s">
        <v>4</v>
      </c>
      <c r="C3" s="16" t="s">
        <v>9</v>
      </c>
      <c r="D3" s="17" t="s">
        <v>10</v>
      </c>
    </row>
    <row r="4" spans="1:7" s="61" customFormat="1" ht="30.2" customHeight="1" x14ac:dyDescent="0.2">
      <c r="A4" s="60"/>
      <c r="B4" s="115" t="s">
        <v>4</v>
      </c>
      <c r="C4" s="116"/>
      <c r="D4" s="116"/>
    </row>
    <row r="5" spans="1:7" s="9" customFormat="1" ht="12.95" customHeight="1" x14ac:dyDescent="0.2">
      <c r="A5" s="37" t="s">
        <v>23</v>
      </c>
      <c r="B5" s="45">
        <v>56</v>
      </c>
      <c r="C5" s="46">
        <v>7</v>
      </c>
      <c r="D5" s="46">
        <v>49</v>
      </c>
      <c r="E5" s="82"/>
      <c r="F5" s="82"/>
      <c r="G5" s="82"/>
    </row>
    <row r="6" spans="1:7" s="9" customFormat="1" ht="12.95" customHeight="1" x14ac:dyDescent="0.2">
      <c r="A6" s="30">
        <v>25</v>
      </c>
      <c r="B6" s="45">
        <v>113</v>
      </c>
      <c r="C6" s="46">
        <v>22</v>
      </c>
      <c r="D6" s="46">
        <v>91</v>
      </c>
      <c r="E6" s="82"/>
      <c r="F6" s="82"/>
      <c r="G6" s="82"/>
    </row>
    <row r="7" spans="1:7" s="9" customFormat="1" ht="12.95" customHeight="1" x14ac:dyDescent="0.2">
      <c r="A7" s="30">
        <v>26</v>
      </c>
      <c r="B7" s="45">
        <v>194</v>
      </c>
      <c r="C7" s="46">
        <v>48</v>
      </c>
      <c r="D7" s="46">
        <v>146</v>
      </c>
      <c r="E7" s="82"/>
      <c r="F7" s="82"/>
      <c r="G7" s="82"/>
    </row>
    <row r="8" spans="1:7" s="9" customFormat="1" ht="12.95" customHeight="1" x14ac:dyDescent="0.2">
      <c r="A8" s="30">
        <v>27</v>
      </c>
      <c r="B8" s="45">
        <v>146</v>
      </c>
      <c r="C8" s="46">
        <v>46</v>
      </c>
      <c r="D8" s="46">
        <v>100</v>
      </c>
      <c r="E8" s="82"/>
      <c r="F8" s="82"/>
      <c r="G8" s="82"/>
    </row>
    <row r="9" spans="1:7" s="9" customFormat="1" ht="12.95" customHeight="1" x14ac:dyDescent="0.2">
      <c r="A9" s="30">
        <v>28</v>
      </c>
      <c r="B9" s="45">
        <v>128</v>
      </c>
      <c r="C9" s="46">
        <v>39</v>
      </c>
      <c r="D9" s="46">
        <v>89</v>
      </c>
      <c r="E9" s="82"/>
      <c r="F9" s="82"/>
      <c r="G9" s="82"/>
    </row>
    <row r="10" spans="1:7" s="9" customFormat="1" ht="12.95" customHeight="1" x14ac:dyDescent="0.2">
      <c r="A10" s="30">
        <v>29</v>
      </c>
      <c r="B10" s="45">
        <v>92</v>
      </c>
      <c r="C10" s="46">
        <v>32</v>
      </c>
      <c r="D10" s="46">
        <v>60</v>
      </c>
      <c r="E10" s="82"/>
      <c r="F10" s="82"/>
      <c r="G10" s="82"/>
    </row>
    <row r="11" spans="1:7" s="9" customFormat="1" ht="12.95" customHeight="1" x14ac:dyDescent="0.2">
      <c r="A11" s="30">
        <v>30</v>
      </c>
      <c r="B11" s="45">
        <v>62</v>
      </c>
      <c r="C11" s="46">
        <v>16</v>
      </c>
      <c r="D11" s="46">
        <v>46</v>
      </c>
      <c r="E11" s="82"/>
      <c r="F11" s="82"/>
      <c r="G11" s="82"/>
    </row>
    <row r="12" spans="1:7" s="9" customFormat="1" ht="12.95" customHeight="1" x14ac:dyDescent="0.2">
      <c r="A12" s="30">
        <v>31</v>
      </c>
      <c r="B12" s="45">
        <v>50</v>
      </c>
      <c r="C12" s="46">
        <v>21</v>
      </c>
      <c r="D12" s="46">
        <v>29</v>
      </c>
      <c r="E12" s="82"/>
      <c r="F12" s="82"/>
      <c r="G12" s="82"/>
    </row>
    <row r="13" spans="1:7" s="9" customFormat="1" ht="12.95" customHeight="1" x14ac:dyDescent="0.2">
      <c r="A13" s="30">
        <v>32</v>
      </c>
      <c r="B13" s="45">
        <v>56</v>
      </c>
      <c r="C13" s="46">
        <v>18</v>
      </c>
      <c r="D13" s="46">
        <v>38</v>
      </c>
      <c r="E13" s="82"/>
      <c r="F13" s="82"/>
      <c r="G13" s="82"/>
    </row>
    <row r="14" spans="1:7" s="9" customFormat="1" ht="12.95" customHeight="1" x14ac:dyDescent="0.2">
      <c r="A14" s="30">
        <v>33</v>
      </c>
      <c r="B14" s="45">
        <v>40</v>
      </c>
      <c r="C14" s="46">
        <v>10</v>
      </c>
      <c r="D14" s="46">
        <v>30</v>
      </c>
      <c r="E14" s="82"/>
      <c r="F14" s="82"/>
      <c r="G14" s="82"/>
    </row>
    <row r="15" spans="1:7" s="9" customFormat="1" ht="12.75" customHeight="1" x14ac:dyDescent="0.2">
      <c r="A15" s="30">
        <v>34</v>
      </c>
      <c r="B15" s="45">
        <v>39</v>
      </c>
      <c r="C15" s="46">
        <v>14</v>
      </c>
      <c r="D15" s="46">
        <v>25</v>
      </c>
      <c r="E15" s="82"/>
      <c r="F15" s="82"/>
      <c r="G15" s="82"/>
    </row>
    <row r="16" spans="1:7" s="9" customFormat="1" ht="12.95" customHeight="1" x14ac:dyDescent="0.2">
      <c r="A16" s="30" t="s">
        <v>16</v>
      </c>
      <c r="B16" s="45">
        <v>146</v>
      </c>
      <c r="C16" s="46">
        <v>53</v>
      </c>
      <c r="D16" s="46">
        <v>93</v>
      </c>
      <c r="E16" s="82"/>
      <c r="F16" s="82"/>
      <c r="G16" s="82"/>
    </row>
    <row r="17" spans="1:7" s="9" customFormat="1" ht="18" customHeight="1" x14ac:dyDescent="0.2">
      <c r="A17" s="30" t="s">
        <v>4</v>
      </c>
      <c r="B17" s="45">
        <v>1122</v>
      </c>
      <c r="C17" s="46">
        <v>326</v>
      </c>
      <c r="D17" s="46">
        <v>796</v>
      </c>
      <c r="E17" s="82"/>
      <c r="F17" s="82"/>
      <c r="G17" s="82"/>
    </row>
    <row r="18" spans="1:7" s="4" customFormat="1" ht="30.2" customHeight="1" x14ac:dyDescent="0.2">
      <c r="A18" s="22"/>
      <c r="B18" s="113" t="s">
        <v>5</v>
      </c>
      <c r="C18" s="107"/>
      <c r="D18" s="107"/>
    </row>
    <row r="19" spans="1:7" s="4" customFormat="1" ht="12.95" customHeight="1" x14ac:dyDescent="0.2">
      <c r="A19" s="13" t="s">
        <v>23</v>
      </c>
      <c r="B19" s="66">
        <v>36</v>
      </c>
      <c r="C19" s="38">
        <v>3</v>
      </c>
      <c r="D19" s="38">
        <v>33</v>
      </c>
    </row>
    <row r="20" spans="1:7" s="4" customFormat="1" ht="12.95" customHeight="1" x14ac:dyDescent="0.2">
      <c r="A20" s="29">
        <v>25</v>
      </c>
      <c r="B20" s="66">
        <v>37</v>
      </c>
      <c r="C20" s="38">
        <v>4</v>
      </c>
      <c r="D20" s="42">
        <v>33</v>
      </c>
    </row>
    <row r="21" spans="1:7" s="4" customFormat="1" ht="12.95" customHeight="1" x14ac:dyDescent="0.2">
      <c r="A21" s="23">
        <v>26</v>
      </c>
      <c r="B21" s="75">
        <v>46</v>
      </c>
      <c r="C21" s="38">
        <v>4</v>
      </c>
      <c r="D21" s="42">
        <v>42</v>
      </c>
    </row>
    <row r="22" spans="1:7" s="4" customFormat="1" ht="15" customHeight="1" x14ac:dyDescent="0.2">
      <c r="A22" s="23">
        <v>27</v>
      </c>
      <c r="B22" s="75">
        <f>SUM(C22:D22)</f>
        <v>23</v>
      </c>
      <c r="C22" s="38">
        <v>2</v>
      </c>
      <c r="D22" s="42">
        <v>21</v>
      </c>
    </row>
    <row r="23" spans="1:7" s="4" customFormat="1" ht="12.95" customHeight="1" x14ac:dyDescent="0.2">
      <c r="A23" s="29">
        <v>28</v>
      </c>
      <c r="B23" s="66">
        <v>15</v>
      </c>
      <c r="C23" s="38">
        <v>0</v>
      </c>
      <c r="D23" s="42">
        <v>15</v>
      </c>
    </row>
    <row r="24" spans="1:7" s="4" customFormat="1" ht="12.95" customHeight="1" x14ac:dyDescent="0.2">
      <c r="A24" s="29">
        <v>29</v>
      </c>
      <c r="B24" s="66">
        <v>11</v>
      </c>
      <c r="C24" s="38">
        <v>4</v>
      </c>
      <c r="D24" s="42">
        <v>7</v>
      </c>
    </row>
    <row r="25" spans="1:7" s="4" customFormat="1" ht="12.95" customHeight="1" x14ac:dyDescent="0.2">
      <c r="A25" s="29">
        <v>30</v>
      </c>
      <c r="B25" s="66">
        <f>SUM(C25:D25)</f>
        <v>7</v>
      </c>
      <c r="C25" s="38">
        <v>0</v>
      </c>
      <c r="D25" s="42">
        <v>7</v>
      </c>
    </row>
    <row r="26" spans="1:7" s="4" customFormat="1" ht="12.95" customHeight="1" x14ac:dyDescent="0.2">
      <c r="A26" s="29">
        <v>31</v>
      </c>
      <c r="B26" s="66">
        <v>5</v>
      </c>
      <c r="C26" s="38">
        <v>0</v>
      </c>
      <c r="D26" s="42">
        <v>5</v>
      </c>
    </row>
    <row r="27" spans="1:7" s="4" customFormat="1" ht="12.95" customHeight="1" x14ac:dyDescent="0.2">
      <c r="A27" s="29">
        <v>32</v>
      </c>
      <c r="B27" s="66">
        <v>10</v>
      </c>
      <c r="C27" s="38">
        <v>1</v>
      </c>
      <c r="D27" s="42">
        <v>9</v>
      </c>
    </row>
    <row r="28" spans="1:7" s="4" customFormat="1" ht="12.95" customHeight="1" x14ac:dyDescent="0.2">
      <c r="A28" s="29">
        <v>33</v>
      </c>
      <c r="B28" s="66">
        <v>4</v>
      </c>
      <c r="C28" s="38">
        <v>0</v>
      </c>
      <c r="D28" s="42">
        <v>4</v>
      </c>
    </row>
    <row r="29" spans="1:7" s="4" customFormat="1" ht="12.95" customHeight="1" x14ac:dyDescent="0.2">
      <c r="A29" s="29">
        <v>34</v>
      </c>
      <c r="B29" s="66">
        <v>4</v>
      </c>
      <c r="C29" s="38">
        <v>1</v>
      </c>
      <c r="D29" s="42">
        <v>3</v>
      </c>
    </row>
    <row r="30" spans="1:7" s="4" customFormat="1" ht="12.95" customHeight="1" x14ac:dyDescent="0.2">
      <c r="A30" s="29" t="s">
        <v>16</v>
      </c>
      <c r="B30" s="66">
        <v>20</v>
      </c>
      <c r="C30" s="38">
        <v>2</v>
      </c>
      <c r="D30" s="42">
        <v>18</v>
      </c>
    </row>
    <row r="31" spans="1:7" s="9" customFormat="1" ht="18" customHeight="1" x14ac:dyDescent="0.2">
      <c r="A31" s="30" t="s">
        <v>15</v>
      </c>
      <c r="B31" s="45">
        <f>SUM(B19:B30)</f>
        <v>218</v>
      </c>
      <c r="C31" s="46">
        <f>SUM(C19:C30)</f>
        <v>21</v>
      </c>
      <c r="D31" s="46">
        <f>SUM(D19:D30)</f>
        <v>197</v>
      </c>
    </row>
    <row r="32" spans="1:7" s="9" customFormat="1" ht="30.2" customHeight="1" x14ac:dyDescent="0.2">
      <c r="A32" s="20"/>
      <c r="B32" s="114" t="s">
        <v>6</v>
      </c>
      <c r="C32" s="104"/>
      <c r="D32" s="104"/>
    </row>
    <row r="33" spans="1:4" s="4" customFormat="1" ht="12.95" customHeight="1" x14ac:dyDescent="0.2">
      <c r="A33" s="13" t="s">
        <v>23</v>
      </c>
      <c r="B33" s="66">
        <v>3</v>
      </c>
      <c r="C33" s="38">
        <v>1</v>
      </c>
      <c r="D33" s="38">
        <v>2</v>
      </c>
    </row>
    <row r="34" spans="1:4" s="4" customFormat="1" ht="12.95" customHeight="1" x14ac:dyDescent="0.2">
      <c r="A34" s="29">
        <v>25</v>
      </c>
      <c r="B34" s="66">
        <v>6</v>
      </c>
      <c r="C34" s="42">
        <v>0</v>
      </c>
      <c r="D34" s="42">
        <v>6</v>
      </c>
    </row>
    <row r="35" spans="1:4" s="4" customFormat="1" ht="12.95" customHeight="1" x14ac:dyDescent="0.2">
      <c r="A35" s="29">
        <v>26</v>
      </c>
      <c r="B35" s="66">
        <v>17</v>
      </c>
      <c r="C35" s="42">
        <v>6</v>
      </c>
      <c r="D35" s="42">
        <v>11</v>
      </c>
    </row>
    <row r="36" spans="1:4" s="4" customFormat="1" ht="12.95" customHeight="1" x14ac:dyDescent="0.2">
      <c r="A36" s="29">
        <v>27</v>
      </c>
      <c r="B36" s="66">
        <v>11</v>
      </c>
      <c r="C36" s="42">
        <v>5</v>
      </c>
      <c r="D36" s="42">
        <v>6</v>
      </c>
    </row>
    <row r="37" spans="1:4" s="4" customFormat="1" ht="12.95" customHeight="1" x14ac:dyDescent="0.2">
      <c r="A37" s="29">
        <v>28</v>
      </c>
      <c r="B37" s="66">
        <v>8</v>
      </c>
      <c r="C37" s="42">
        <v>3</v>
      </c>
      <c r="D37" s="42">
        <v>5</v>
      </c>
    </row>
    <row r="38" spans="1:4" s="4" customFormat="1" ht="12.95" customHeight="1" x14ac:dyDescent="0.2">
      <c r="A38" s="29">
        <v>29</v>
      </c>
      <c r="B38" s="66">
        <v>6</v>
      </c>
      <c r="C38" s="42">
        <v>2</v>
      </c>
      <c r="D38" s="42">
        <v>4</v>
      </c>
    </row>
    <row r="39" spans="1:4" s="4" customFormat="1" ht="12.95" customHeight="1" x14ac:dyDescent="0.2">
      <c r="A39" s="29">
        <v>30</v>
      </c>
      <c r="B39" s="66">
        <v>8</v>
      </c>
      <c r="C39" s="42">
        <v>3</v>
      </c>
      <c r="D39" s="42">
        <v>5</v>
      </c>
    </row>
    <row r="40" spans="1:4" s="4" customFormat="1" ht="12.95" customHeight="1" x14ac:dyDescent="0.2">
      <c r="A40" s="29">
        <v>31</v>
      </c>
      <c r="B40" s="66">
        <v>4</v>
      </c>
      <c r="C40" s="42">
        <v>3</v>
      </c>
      <c r="D40" s="42">
        <v>1</v>
      </c>
    </row>
    <row r="41" spans="1:4" s="4" customFormat="1" ht="12.95" customHeight="1" x14ac:dyDescent="0.2">
      <c r="A41" s="29">
        <v>32</v>
      </c>
      <c r="B41" s="66">
        <v>8</v>
      </c>
      <c r="C41" s="42">
        <v>5</v>
      </c>
      <c r="D41" s="42">
        <v>3</v>
      </c>
    </row>
    <row r="42" spans="1:4" s="4" customFormat="1" ht="12.95" customHeight="1" x14ac:dyDescent="0.2">
      <c r="A42" s="29">
        <v>33</v>
      </c>
      <c r="B42" s="66">
        <v>7</v>
      </c>
      <c r="C42" s="42">
        <v>1</v>
      </c>
      <c r="D42" s="42">
        <v>6</v>
      </c>
    </row>
    <row r="43" spans="1:4" s="4" customFormat="1" ht="12.95" customHeight="1" x14ac:dyDescent="0.2">
      <c r="A43" s="29">
        <v>34</v>
      </c>
      <c r="B43" s="66">
        <v>2</v>
      </c>
      <c r="C43" s="42">
        <v>1</v>
      </c>
      <c r="D43" s="42">
        <v>1</v>
      </c>
    </row>
    <row r="44" spans="1:4" s="4" customFormat="1" ht="12.95" customHeight="1" x14ac:dyDescent="0.2">
      <c r="A44" s="29" t="s">
        <v>16</v>
      </c>
      <c r="B44" s="66">
        <v>19</v>
      </c>
      <c r="C44" s="42">
        <v>4</v>
      </c>
      <c r="D44" s="42">
        <v>15</v>
      </c>
    </row>
    <row r="45" spans="1:4" s="4" customFormat="1" ht="18" customHeight="1" x14ac:dyDescent="0.2">
      <c r="A45" s="30" t="s">
        <v>15</v>
      </c>
      <c r="B45" s="45">
        <f>SUM(B33:B44)</f>
        <v>99</v>
      </c>
      <c r="C45" s="46">
        <f>SUM(C33:C44)</f>
        <v>34</v>
      </c>
      <c r="D45" s="46">
        <f>SUM(D33:D44)</f>
        <v>65</v>
      </c>
    </row>
    <row r="46" spans="1:4" s="4" customFormat="1" ht="30.2" customHeight="1" x14ac:dyDescent="0.2">
      <c r="B46" s="107" t="s">
        <v>7</v>
      </c>
      <c r="C46" s="107"/>
      <c r="D46" s="107"/>
    </row>
    <row r="47" spans="1:4" s="4" customFormat="1" ht="12.95" customHeight="1" x14ac:dyDescent="0.2">
      <c r="A47" s="13" t="s">
        <v>23</v>
      </c>
      <c r="B47" s="66">
        <v>15</v>
      </c>
      <c r="C47" s="38">
        <v>3</v>
      </c>
      <c r="D47" s="38">
        <v>12</v>
      </c>
    </row>
    <row r="48" spans="1:4" s="4" customFormat="1" ht="12.95" customHeight="1" x14ac:dyDescent="0.2">
      <c r="A48" s="29">
        <v>25</v>
      </c>
      <c r="B48" s="66">
        <v>60</v>
      </c>
      <c r="C48" s="42">
        <v>18</v>
      </c>
      <c r="D48" s="42">
        <v>42</v>
      </c>
    </row>
    <row r="49" spans="1:5" s="4" customFormat="1" ht="12.95" customHeight="1" x14ac:dyDescent="0.2">
      <c r="A49" s="29">
        <v>26</v>
      </c>
      <c r="B49" s="66">
        <v>115</v>
      </c>
      <c r="C49" s="42">
        <v>36</v>
      </c>
      <c r="D49" s="42">
        <v>79</v>
      </c>
    </row>
    <row r="50" spans="1:5" s="4" customFormat="1" ht="12.95" customHeight="1" x14ac:dyDescent="0.2">
      <c r="A50" s="29">
        <v>27</v>
      </c>
      <c r="B50" s="66">
        <v>95</v>
      </c>
      <c r="C50" s="42">
        <v>36</v>
      </c>
      <c r="D50" s="42">
        <v>59</v>
      </c>
    </row>
    <row r="51" spans="1:5" s="4" customFormat="1" ht="12.95" customHeight="1" x14ac:dyDescent="0.2">
      <c r="A51" s="29">
        <v>28</v>
      </c>
      <c r="B51" s="66">
        <v>78</v>
      </c>
      <c r="C51" s="42">
        <v>28</v>
      </c>
      <c r="D51" s="42">
        <v>50</v>
      </c>
    </row>
    <row r="52" spans="1:5" s="4" customFormat="1" ht="12.95" customHeight="1" x14ac:dyDescent="0.2">
      <c r="A52" s="29">
        <v>29</v>
      </c>
      <c r="B52" s="66">
        <v>52</v>
      </c>
      <c r="C52" s="42">
        <v>18</v>
      </c>
      <c r="D52" s="42">
        <v>34</v>
      </c>
    </row>
    <row r="53" spans="1:5" s="4" customFormat="1" ht="12.95" customHeight="1" x14ac:dyDescent="0.2">
      <c r="A53" s="29">
        <v>30</v>
      </c>
      <c r="B53" s="66">
        <v>33</v>
      </c>
      <c r="C53" s="42">
        <v>11</v>
      </c>
      <c r="D53" s="42">
        <v>22</v>
      </c>
    </row>
    <row r="54" spans="1:5" s="4" customFormat="1" ht="12.95" customHeight="1" x14ac:dyDescent="0.2">
      <c r="A54" s="29">
        <v>31</v>
      </c>
      <c r="B54" s="66">
        <v>30</v>
      </c>
      <c r="C54" s="42">
        <v>15</v>
      </c>
      <c r="D54" s="42">
        <v>15</v>
      </c>
    </row>
    <row r="55" spans="1:5" s="4" customFormat="1" ht="12.95" customHeight="1" x14ac:dyDescent="0.2">
      <c r="A55" s="29">
        <v>32</v>
      </c>
      <c r="B55" s="66">
        <v>27</v>
      </c>
      <c r="C55" s="42">
        <v>10</v>
      </c>
      <c r="D55" s="42">
        <v>17</v>
      </c>
    </row>
    <row r="56" spans="1:5" s="4" customFormat="1" ht="12.95" customHeight="1" x14ac:dyDescent="0.2">
      <c r="A56" s="29">
        <v>33</v>
      </c>
      <c r="B56" s="66">
        <v>23</v>
      </c>
      <c r="C56" s="42">
        <v>8</v>
      </c>
      <c r="D56" s="42">
        <v>15</v>
      </c>
    </row>
    <row r="57" spans="1:5" s="4" customFormat="1" ht="12.95" customHeight="1" x14ac:dyDescent="0.2">
      <c r="A57" s="29">
        <v>34</v>
      </c>
      <c r="B57" s="66">
        <v>18</v>
      </c>
      <c r="C57" s="42">
        <v>7</v>
      </c>
      <c r="D57" s="42">
        <v>11</v>
      </c>
    </row>
    <row r="58" spans="1:5" s="4" customFormat="1" ht="12.95" customHeight="1" x14ac:dyDescent="0.2">
      <c r="A58" s="29" t="s">
        <v>16</v>
      </c>
      <c r="B58" s="66">
        <v>65</v>
      </c>
      <c r="C58" s="42">
        <v>26</v>
      </c>
      <c r="D58" s="42">
        <v>39</v>
      </c>
    </row>
    <row r="59" spans="1:5" s="4" customFormat="1" ht="18" customHeight="1" x14ac:dyDescent="0.2">
      <c r="A59" s="30" t="s">
        <v>15</v>
      </c>
      <c r="B59" s="45">
        <f>SUM(B47:B58)</f>
        <v>611</v>
      </c>
      <c r="C59" s="46">
        <f>SUM(C47:C58)</f>
        <v>216</v>
      </c>
      <c r="D59" s="46">
        <f>SUM(D47:D58)</f>
        <v>395</v>
      </c>
    </row>
    <row r="60" spans="1:5" s="62" customFormat="1" ht="30.2" customHeight="1" x14ac:dyDescent="0.2">
      <c r="A60" s="60"/>
      <c r="B60" s="114" t="s">
        <v>53</v>
      </c>
      <c r="C60" s="104"/>
      <c r="D60" s="104"/>
    </row>
    <row r="61" spans="1:5" s="4" customFormat="1" ht="12.95" customHeight="1" x14ac:dyDescent="0.2">
      <c r="A61" s="13" t="s">
        <v>23</v>
      </c>
      <c r="B61" s="66">
        <v>1</v>
      </c>
      <c r="C61" s="38">
        <v>0</v>
      </c>
      <c r="D61" s="38">
        <v>1</v>
      </c>
      <c r="E61" s="71"/>
    </row>
    <row r="62" spans="1:5" s="4" customFormat="1" ht="12.95" customHeight="1" x14ac:dyDescent="0.2">
      <c r="A62" s="29">
        <v>25</v>
      </c>
      <c r="B62" s="66">
        <v>8</v>
      </c>
      <c r="C62" s="42">
        <v>0</v>
      </c>
      <c r="D62" s="42">
        <v>8</v>
      </c>
      <c r="E62" s="71"/>
    </row>
    <row r="63" spans="1:5" s="4" customFormat="1" ht="12.95" customHeight="1" x14ac:dyDescent="0.2">
      <c r="A63" s="29">
        <v>26</v>
      </c>
      <c r="B63" s="66">
        <v>10</v>
      </c>
      <c r="C63" s="42">
        <v>2</v>
      </c>
      <c r="D63" s="42">
        <v>8</v>
      </c>
      <c r="E63" s="71"/>
    </row>
    <row r="64" spans="1:5" s="4" customFormat="1" ht="12.95" customHeight="1" x14ac:dyDescent="0.2">
      <c r="A64" s="29">
        <v>27</v>
      </c>
      <c r="B64" s="66">
        <v>8</v>
      </c>
      <c r="C64" s="42">
        <v>1</v>
      </c>
      <c r="D64" s="42">
        <v>7</v>
      </c>
      <c r="E64" s="71"/>
    </row>
    <row r="65" spans="1:5" s="4" customFormat="1" ht="12.95" customHeight="1" x14ac:dyDescent="0.2">
      <c r="A65" s="29">
        <v>28</v>
      </c>
      <c r="B65" s="66">
        <v>8</v>
      </c>
      <c r="C65" s="42">
        <v>3</v>
      </c>
      <c r="D65" s="42">
        <v>5</v>
      </c>
      <c r="E65" s="71"/>
    </row>
    <row r="66" spans="1:5" s="4" customFormat="1" ht="12.95" customHeight="1" x14ac:dyDescent="0.2">
      <c r="A66" s="29">
        <v>29</v>
      </c>
      <c r="B66" s="66">
        <v>5</v>
      </c>
      <c r="C66" s="42">
        <v>1</v>
      </c>
      <c r="D66" s="42">
        <v>4</v>
      </c>
      <c r="E66" s="71"/>
    </row>
    <row r="67" spans="1:5" s="4" customFormat="1" ht="12.95" customHeight="1" x14ac:dyDescent="0.2">
      <c r="A67" s="29">
        <v>30</v>
      </c>
      <c r="B67" s="66">
        <v>5</v>
      </c>
      <c r="C67" s="42">
        <v>0</v>
      </c>
      <c r="D67" s="42">
        <v>5</v>
      </c>
      <c r="E67" s="71"/>
    </row>
    <row r="68" spans="1:5" s="4" customFormat="1" ht="12.95" customHeight="1" x14ac:dyDescent="0.2">
      <c r="A68" s="29">
        <v>31</v>
      </c>
      <c r="B68" s="66">
        <v>4</v>
      </c>
      <c r="C68" s="42">
        <v>0</v>
      </c>
      <c r="D68" s="42">
        <v>4</v>
      </c>
      <c r="E68" s="71"/>
    </row>
    <row r="69" spans="1:5" s="4" customFormat="1" ht="12.95" customHeight="1" x14ac:dyDescent="0.2">
      <c r="A69" s="29">
        <v>32</v>
      </c>
      <c r="B69" s="66">
        <v>2</v>
      </c>
      <c r="C69" s="42">
        <v>1</v>
      </c>
      <c r="D69" s="42">
        <v>1</v>
      </c>
      <c r="E69" s="71"/>
    </row>
    <row r="70" spans="1:5" s="4" customFormat="1" ht="12.95" customHeight="1" x14ac:dyDescent="0.2">
      <c r="A70" s="29">
        <v>33</v>
      </c>
      <c r="B70" s="66">
        <v>2</v>
      </c>
      <c r="C70" s="42">
        <v>1</v>
      </c>
      <c r="D70" s="42">
        <v>1</v>
      </c>
      <c r="E70" s="71"/>
    </row>
    <row r="71" spans="1:5" s="4" customFormat="1" ht="12.95" customHeight="1" x14ac:dyDescent="0.2">
      <c r="A71" s="29">
        <v>34</v>
      </c>
      <c r="B71" s="66">
        <v>1</v>
      </c>
      <c r="C71" s="42">
        <v>0</v>
      </c>
      <c r="D71" s="42">
        <v>1</v>
      </c>
      <c r="E71" s="71"/>
    </row>
    <row r="72" spans="1:5" s="4" customFormat="1" ht="12.95" customHeight="1" x14ac:dyDescent="0.2">
      <c r="A72" s="29" t="s">
        <v>16</v>
      </c>
      <c r="B72" s="66">
        <v>5</v>
      </c>
      <c r="C72" s="42">
        <v>0</v>
      </c>
      <c r="D72" s="42">
        <v>5</v>
      </c>
      <c r="E72" s="71"/>
    </row>
    <row r="73" spans="1:5" s="4" customFormat="1" ht="18" customHeight="1" x14ac:dyDescent="0.2">
      <c r="A73" s="30" t="s">
        <v>15</v>
      </c>
      <c r="B73" s="45">
        <v>59</v>
      </c>
      <c r="C73" s="46">
        <v>9</v>
      </c>
      <c r="D73" s="46">
        <v>50</v>
      </c>
      <c r="E73" s="71"/>
    </row>
    <row r="74" spans="1:5" s="62" customFormat="1" ht="30.2" customHeight="1" x14ac:dyDescent="0.2">
      <c r="A74" s="60"/>
      <c r="B74" s="113" t="s">
        <v>8</v>
      </c>
      <c r="C74" s="107"/>
      <c r="D74" s="107"/>
    </row>
    <row r="75" spans="1:5" s="4" customFormat="1" ht="12.95" customHeight="1" x14ac:dyDescent="0.2">
      <c r="A75" s="13" t="s">
        <v>23</v>
      </c>
      <c r="B75" s="66">
        <v>1</v>
      </c>
      <c r="C75" s="38">
        <v>0</v>
      </c>
      <c r="D75" s="38">
        <v>1</v>
      </c>
    </row>
    <row r="76" spans="1:5" s="4" customFormat="1" ht="12.95" customHeight="1" x14ac:dyDescent="0.2">
      <c r="A76" s="29">
        <v>25</v>
      </c>
      <c r="B76" s="66">
        <v>2</v>
      </c>
      <c r="C76" s="38">
        <v>0</v>
      </c>
      <c r="D76" s="42">
        <v>2</v>
      </c>
    </row>
    <row r="77" spans="1:5" s="4" customFormat="1" ht="12.95" customHeight="1" x14ac:dyDescent="0.2">
      <c r="A77" s="29">
        <v>26</v>
      </c>
      <c r="B77" s="66">
        <v>6</v>
      </c>
      <c r="C77" s="38">
        <v>0</v>
      </c>
      <c r="D77" s="42">
        <v>6</v>
      </c>
    </row>
    <row r="78" spans="1:5" s="4" customFormat="1" ht="12.95" customHeight="1" x14ac:dyDescent="0.2">
      <c r="A78" s="29">
        <v>27</v>
      </c>
      <c r="B78" s="66">
        <v>9</v>
      </c>
      <c r="C78" s="42">
        <v>2</v>
      </c>
      <c r="D78" s="42">
        <v>7</v>
      </c>
    </row>
    <row r="79" spans="1:5" s="4" customFormat="1" ht="12.95" customHeight="1" x14ac:dyDescent="0.2">
      <c r="A79" s="29">
        <v>28</v>
      </c>
      <c r="B79" s="66">
        <v>19</v>
      </c>
      <c r="C79" s="42">
        <v>5</v>
      </c>
      <c r="D79" s="42">
        <v>14</v>
      </c>
    </row>
    <row r="80" spans="1:5" s="4" customFormat="1" ht="12.95" customHeight="1" x14ac:dyDescent="0.2">
      <c r="A80" s="29">
        <v>29</v>
      </c>
      <c r="B80" s="66">
        <v>18</v>
      </c>
      <c r="C80" s="42">
        <v>7</v>
      </c>
      <c r="D80" s="42">
        <v>11</v>
      </c>
    </row>
    <row r="81" spans="1:4" s="4" customFormat="1" ht="12.95" customHeight="1" x14ac:dyDescent="0.2">
      <c r="A81" s="29">
        <v>30</v>
      </c>
      <c r="B81" s="66">
        <v>9</v>
      </c>
      <c r="C81" s="42">
        <v>2</v>
      </c>
      <c r="D81" s="42">
        <v>7</v>
      </c>
    </row>
    <row r="82" spans="1:4" s="4" customFormat="1" ht="12.95" customHeight="1" x14ac:dyDescent="0.2">
      <c r="A82" s="29">
        <v>31</v>
      </c>
      <c r="B82" s="66">
        <v>7</v>
      </c>
      <c r="C82" s="42">
        <v>3</v>
      </c>
      <c r="D82" s="42">
        <v>4</v>
      </c>
    </row>
    <row r="83" spans="1:4" s="4" customFormat="1" ht="12.95" customHeight="1" x14ac:dyDescent="0.2">
      <c r="A83" s="29">
        <v>32</v>
      </c>
      <c r="B83" s="66">
        <v>9</v>
      </c>
      <c r="C83" s="42">
        <v>1</v>
      </c>
      <c r="D83" s="42">
        <v>8</v>
      </c>
    </row>
    <row r="84" spans="1:4" s="4" customFormat="1" ht="12.95" customHeight="1" x14ac:dyDescent="0.2">
      <c r="A84" s="29">
        <v>33</v>
      </c>
      <c r="B84" s="66">
        <v>4</v>
      </c>
      <c r="C84" s="42">
        <v>0</v>
      </c>
      <c r="D84" s="42">
        <v>4</v>
      </c>
    </row>
    <row r="85" spans="1:4" s="4" customFormat="1" ht="12.95" customHeight="1" x14ac:dyDescent="0.2">
      <c r="A85" s="29">
        <v>34</v>
      </c>
      <c r="B85" s="66">
        <v>14</v>
      </c>
      <c r="C85" s="42">
        <v>5</v>
      </c>
      <c r="D85" s="42">
        <v>9</v>
      </c>
    </row>
    <row r="86" spans="1:4" s="4" customFormat="1" ht="12.95" customHeight="1" x14ac:dyDescent="0.2">
      <c r="A86" s="29" t="s">
        <v>16</v>
      </c>
      <c r="B86" s="66">
        <v>37</v>
      </c>
      <c r="C86" s="42">
        <v>21</v>
      </c>
      <c r="D86" s="42">
        <v>16</v>
      </c>
    </row>
    <row r="87" spans="1:4" s="4" customFormat="1" ht="18" customHeight="1" x14ac:dyDescent="0.2">
      <c r="A87" s="30" t="s">
        <v>15</v>
      </c>
      <c r="B87" s="45">
        <f>SUM(B75:B86)</f>
        <v>135</v>
      </c>
      <c r="C87" s="46">
        <f>SUM(C75:C86)</f>
        <v>46</v>
      </c>
      <c r="D87" s="46">
        <f>SUM(D75:D86)</f>
        <v>89</v>
      </c>
    </row>
    <row r="88" spans="1:4" s="4" customFormat="1" ht="12.75" customHeight="1" x14ac:dyDescent="0.2">
      <c r="A88" s="20"/>
      <c r="B88" s="11"/>
      <c r="C88" s="11"/>
      <c r="D88" s="11"/>
    </row>
    <row r="89" spans="1:4" s="4" customFormat="1" ht="12.75" customHeight="1" x14ac:dyDescent="0.2">
      <c r="A89" s="20"/>
      <c r="B89" s="11"/>
      <c r="C89" s="11"/>
      <c r="D89" s="11"/>
    </row>
    <row r="90" spans="1:4" s="9" customFormat="1" ht="14.25" customHeight="1" x14ac:dyDescent="0.2">
      <c r="A90"/>
      <c r="B90"/>
      <c r="C90"/>
      <c r="D90"/>
    </row>
  </sheetData>
  <mergeCells count="7">
    <mergeCell ref="B74:D74"/>
    <mergeCell ref="B60:D60"/>
    <mergeCell ref="B46:D46"/>
    <mergeCell ref="A1:D1"/>
    <mergeCell ref="B32:D32"/>
    <mergeCell ref="B18:D18"/>
    <mergeCell ref="B4:D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H110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8.7109375" customWidth="1"/>
    <col min="2" max="7" width="9.7109375" customWidth="1"/>
  </cols>
  <sheetData>
    <row r="1" spans="1:7" ht="30.2" customHeight="1" x14ac:dyDescent="0.2">
      <c r="A1" s="117" t="s">
        <v>105</v>
      </c>
      <c r="B1" s="117"/>
      <c r="C1" s="117"/>
      <c r="D1" s="117"/>
      <c r="E1" s="117"/>
      <c r="F1" s="117"/>
      <c r="G1" s="117"/>
    </row>
    <row r="2" spans="1:7" ht="12.2" customHeight="1" x14ac:dyDescent="0.2">
      <c r="A2" s="25"/>
      <c r="B2" s="26"/>
      <c r="C2" s="26"/>
      <c r="D2" s="26"/>
      <c r="E2" s="26"/>
      <c r="F2" s="26"/>
      <c r="G2" s="26"/>
    </row>
    <row r="3" spans="1:7" s="4" customFormat="1" ht="12.2" customHeight="1" x14ac:dyDescent="0.2">
      <c r="A3" s="105" t="s">
        <v>17</v>
      </c>
      <c r="B3" s="100" t="s">
        <v>4</v>
      </c>
      <c r="C3" s="100"/>
      <c r="D3" s="100" t="s">
        <v>19</v>
      </c>
      <c r="E3" s="100"/>
      <c r="F3" s="100" t="s">
        <v>20</v>
      </c>
      <c r="G3" s="101"/>
    </row>
    <row r="4" spans="1:7" s="4" customFormat="1" ht="12.2" customHeight="1" x14ac:dyDescent="0.2">
      <c r="A4" s="122"/>
      <c r="B4" s="123"/>
      <c r="C4" s="123"/>
      <c r="D4" s="123" t="s">
        <v>48</v>
      </c>
      <c r="E4" s="123"/>
      <c r="F4" s="123"/>
      <c r="G4" s="124"/>
    </row>
    <row r="5" spans="1:7" s="4" customFormat="1" ht="12.2" customHeight="1" x14ac:dyDescent="0.2">
      <c r="A5" s="106"/>
      <c r="B5" s="2" t="s">
        <v>18</v>
      </c>
      <c r="C5" s="32" t="s">
        <v>21</v>
      </c>
      <c r="D5" s="2" t="s">
        <v>18</v>
      </c>
      <c r="E5" s="2" t="s">
        <v>21</v>
      </c>
      <c r="F5" s="2" t="s">
        <v>18</v>
      </c>
      <c r="G5" s="3" t="s">
        <v>21</v>
      </c>
    </row>
    <row r="6" spans="1:7" s="62" customFormat="1" ht="30.2" customHeight="1" x14ac:dyDescent="0.2">
      <c r="B6" s="119" t="s">
        <v>5</v>
      </c>
      <c r="C6" s="119"/>
      <c r="D6" s="120"/>
      <c r="E6" s="119"/>
      <c r="F6" s="119"/>
      <c r="G6" s="119"/>
    </row>
    <row r="7" spans="1:7" s="4" customFormat="1" ht="12.95" customHeight="1" x14ac:dyDescent="0.2">
      <c r="A7" s="34" t="s">
        <v>25</v>
      </c>
      <c r="B7" s="38">
        <v>199</v>
      </c>
      <c r="C7" s="80">
        <f>B7*100/199</f>
        <v>100</v>
      </c>
      <c r="D7" s="40">
        <v>24</v>
      </c>
      <c r="E7" s="80">
        <f>D7*100/24</f>
        <v>100</v>
      </c>
      <c r="F7" s="38">
        <v>175</v>
      </c>
      <c r="G7" s="80">
        <f>F7*100/175</f>
        <v>100</v>
      </c>
    </row>
    <row r="8" spans="1:7" s="4" customFormat="1" ht="12.95" customHeight="1" x14ac:dyDescent="0.2">
      <c r="A8" s="34" t="s">
        <v>33</v>
      </c>
      <c r="B8" s="38">
        <v>41</v>
      </c>
      <c r="C8" s="39">
        <f t="shared" ref="C8:C19" si="0">B8*100/199</f>
        <v>20.603015075376884</v>
      </c>
      <c r="D8" s="40">
        <v>2</v>
      </c>
      <c r="E8" s="39">
        <f t="shared" ref="E8:E19" si="1">D8*100/24</f>
        <v>8.3333333333333339</v>
      </c>
      <c r="F8" s="38">
        <v>39</v>
      </c>
      <c r="G8" s="39">
        <f t="shared" ref="G8:G19" si="2">F8*100/175</f>
        <v>22.285714285714285</v>
      </c>
    </row>
    <row r="9" spans="1:7" s="4" customFormat="1" ht="12.95" customHeight="1" x14ac:dyDescent="0.2">
      <c r="A9" s="34" t="s">
        <v>57</v>
      </c>
      <c r="B9" s="38">
        <v>49</v>
      </c>
      <c r="C9" s="39">
        <f t="shared" si="0"/>
        <v>24.623115577889447</v>
      </c>
      <c r="D9" s="40">
        <v>5</v>
      </c>
      <c r="E9" s="39">
        <f t="shared" si="1"/>
        <v>20.833333333333332</v>
      </c>
      <c r="F9" s="38">
        <v>44</v>
      </c>
      <c r="G9" s="39">
        <f t="shared" si="2"/>
        <v>25.142857142857142</v>
      </c>
    </row>
    <row r="10" spans="1:7" s="4" customFormat="1" ht="12.95" customHeight="1" x14ac:dyDescent="0.2">
      <c r="A10" s="34" t="s">
        <v>37</v>
      </c>
      <c r="B10" s="38">
        <v>1</v>
      </c>
      <c r="C10" s="39">
        <f t="shared" si="0"/>
        <v>0.50251256281407031</v>
      </c>
      <c r="D10" s="40">
        <v>0</v>
      </c>
      <c r="E10" s="39">
        <f t="shared" si="1"/>
        <v>0</v>
      </c>
      <c r="F10" s="38">
        <v>1</v>
      </c>
      <c r="G10" s="39">
        <f t="shared" si="2"/>
        <v>0.5714285714285714</v>
      </c>
    </row>
    <row r="11" spans="1:7" s="4" customFormat="1" ht="12.95" customHeight="1" x14ac:dyDescent="0.2">
      <c r="A11" s="34" t="s">
        <v>54</v>
      </c>
      <c r="B11" s="38">
        <v>25</v>
      </c>
      <c r="C11" s="39">
        <f t="shared" si="0"/>
        <v>12.562814070351759</v>
      </c>
      <c r="D11" s="40">
        <v>0</v>
      </c>
      <c r="E11" s="39">
        <f t="shared" si="1"/>
        <v>0</v>
      </c>
      <c r="F11" s="38">
        <v>25</v>
      </c>
      <c r="G11" s="39">
        <f t="shared" si="2"/>
        <v>14.285714285714286</v>
      </c>
    </row>
    <row r="12" spans="1:7" s="4" customFormat="1" ht="12.95" customHeight="1" x14ac:dyDescent="0.2">
      <c r="A12" s="34" t="s">
        <v>26</v>
      </c>
      <c r="B12" s="38">
        <v>199</v>
      </c>
      <c r="C12" s="80">
        <f t="shared" si="0"/>
        <v>100</v>
      </c>
      <c r="D12" s="40">
        <v>24</v>
      </c>
      <c r="E12" s="80">
        <f t="shared" si="1"/>
        <v>100</v>
      </c>
      <c r="F12" s="38">
        <v>175</v>
      </c>
      <c r="G12" s="80">
        <f t="shared" si="2"/>
        <v>100</v>
      </c>
    </row>
    <row r="13" spans="1:7" s="4" customFormat="1" ht="12.95" customHeight="1" x14ac:dyDescent="0.2">
      <c r="A13" s="34" t="s">
        <v>27</v>
      </c>
      <c r="B13" s="38">
        <v>18</v>
      </c>
      <c r="C13" s="39">
        <f t="shared" si="0"/>
        <v>9.0452261306532655</v>
      </c>
      <c r="D13" s="40">
        <v>2</v>
      </c>
      <c r="E13" s="39">
        <f t="shared" si="1"/>
        <v>8.3333333333333339</v>
      </c>
      <c r="F13" s="38">
        <v>16</v>
      </c>
      <c r="G13" s="39">
        <f t="shared" si="2"/>
        <v>9.1428571428571423</v>
      </c>
    </row>
    <row r="14" spans="1:7" s="4" customFormat="1" ht="12.95" customHeight="1" x14ac:dyDescent="0.2">
      <c r="A14" s="34" t="s">
        <v>60</v>
      </c>
      <c r="B14" s="38">
        <v>28</v>
      </c>
      <c r="C14" s="39">
        <f t="shared" si="0"/>
        <v>14.07035175879397</v>
      </c>
      <c r="D14" s="40">
        <v>5</v>
      </c>
      <c r="E14" s="39">
        <f t="shared" si="1"/>
        <v>20.833333333333332</v>
      </c>
      <c r="F14" s="38">
        <v>23</v>
      </c>
      <c r="G14" s="39">
        <f t="shared" si="2"/>
        <v>13.142857142857142</v>
      </c>
    </row>
    <row r="15" spans="1:7" s="4" customFormat="1" ht="12.95" customHeight="1" x14ac:dyDescent="0.2">
      <c r="A15" s="34" t="s">
        <v>61</v>
      </c>
      <c r="B15" s="38">
        <v>2</v>
      </c>
      <c r="C15" s="39">
        <f t="shared" si="0"/>
        <v>1.0050251256281406</v>
      </c>
      <c r="D15" s="40">
        <v>0</v>
      </c>
      <c r="E15" s="39">
        <f t="shared" si="1"/>
        <v>0</v>
      </c>
      <c r="F15" s="38">
        <v>2</v>
      </c>
      <c r="G15" s="39">
        <f t="shared" si="2"/>
        <v>1.1428571428571428</v>
      </c>
    </row>
    <row r="16" spans="1:7" s="4" customFormat="1" ht="12.95" customHeight="1" x14ac:dyDescent="0.2">
      <c r="A16" s="34" t="s">
        <v>51</v>
      </c>
      <c r="B16" s="38">
        <v>199</v>
      </c>
      <c r="C16" s="80">
        <f t="shared" si="0"/>
        <v>100</v>
      </c>
      <c r="D16" s="40">
        <v>24</v>
      </c>
      <c r="E16" s="80">
        <f t="shared" si="1"/>
        <v>100</v>
      </c>
      <c r="F16" s="38">
        <v>175</v>
      </c>
      <c r="G16" s="80">
        <f t="shared" si="2"/>
        <v>100</v>
      </c>
    </row>
    <row r="17" spans="1:7" s="4" customFormat="1" ht="12.95" customHeight="1" x14ac:dyDescent="0.2">
      <c r="A17" s="34" t="s">
        <v>28</v>
      </c>
      <c r="B17" s="38">
        <v>22</v>
      </c>
      <c r="C17" s="39">
        <f t="shared" si="0"/>
        <v>11.055276381909549</v>
      </c>
      <c r="D17" s="40">
        <v>8</v>
      </c>
      <c r="E17" s="39">
        <f t="shared" si="1"/>
        <v>33.333333333333336</v>
      </c>
      <c r="F17" s="38">
        <v>14</v>
      </c>
      <c r="G17" s="39">
        <f t="shared" si="2"/>
        <v>8</v>
      </c>
    </row>
    <row r="18" spans="1:7" s="4" customFormat="1" ht="12.95" customHeight="1" x14ac:dyDescent="0.2">
      <c r="A18" s="18" t="s">
        <v>76</v>
      </c>
      <c r="B18" s="38">
        <v>1</v>
      </c>
      <c r="C18" s="39">
        <f t="shared" si="0"/>
        <v>0.50251256281407031</v>
      </c>
      <c r="D18" s="40">
        <v>1</v>
      </c>
      <c r="E18" s="39">
        <f t="shared" si="1"/>
        <v>4.166666666666667</v>
      </c>
      <c r="F18" s="38">
        <v>0</v>
      </c>
      <c r="G18" s="39">
        <f t="shared" si="2"/>
        <v>0</v>
      </c>
    </row>
    <row r="19" spans="1:7" s="4" customFormat="1" ht="12.95" customHeight="1" x14ac:dyDescent="0.2">
      <c r="A19" s="18" t="s">
        <v>29</v>
      </c>
      <c r="B19" s="38">
        <v>12</v>
      </c>
      <c r="C19" s="39">
        <f t="shared" si="0"/>
        <v>6.0301507537688446</v>
      </c>
      <c r="D19" s="40">
        <v>1</v>
      </c>
      <c r="E19" s="39">
        <f t="shared" si="1"/>
        <v>4.166666666666667</v>
      </c>
      <c r="F19" s="38">
        <v>11</v>
      </c>
      <c r="G19" s="39">
        <f t="shared" si="2"/>
        <v>6.2857142857142856</v>
      </c>
    </row>
    <row r="20" spans="1:7" s="4" customFormat="1" ht="30.2" customHeight="1" x14ac:dyDescent="0.2">
      <c r="B20" s="104" t="s">
        <v>6</v>
      </c>
      <c r="C20" s="104"/>
      <c r="D20" s="118"/>
      <c r="E20" s="104"/>
      <c r="F20" s="104"/>
      <c r="G20" s="104"/>
    </row>
    <row r="21" spans="1:7" s="4" customFormat="1" ht="12.95" customHeight="1" x14ac:dyDescent="0.2">
      <c r="A21" s="36" t="s">
        <v>30</v>
      </c>
      <c r="B21" s="79">
        <v>8</v>
      </c>
      <c r="C21" s="39">
        <f>B21*100/67</f>
        <v>11.940298507462687</v>
      </c>
      <c r="D21" s="40">
        <v>2</v>
      </c>
      <c r="E21" s="39">
        <f>D21*100/22</f>
        <v>9.0909090909090917</v>
      </c>
      <c r="F21" s="38">
        <v>6</v>
      </c>
      <c r="G21" s="39">
        <f>F21*100/45</f>
        <v>13.333333333333334</v>
      </c>
    </row>
    <row r="22" spans="1:7" s="4" customFormat="1" ht="12" x14ac:dyDescent="0.2">
      <c r="A22" s="83" t="s">
        <v>31</v>
      </c>
      <c r="B22" s="79">
        <v>7</v>
      </c>
      <c r="C22" s="39">
        <f t="shared" ref="C22:C38" si="3">B22*100/67</f>
        <v>10.447761194029852</v>
      </c>
      <c r="D22" s="40">
        <v>2</v>
      </c>
      <c r="E22" s="39">
        <f t="shared" ref="E22:E38" si="4">D22*100/22</f>
        <v>9.0909090909090917</v>
      </c>
      <c r="F22" s="38">
        <v>5</v>
      </c>
      <c r="G22" s="39">
        <f t="shared" ref="G22:G38" si="5">F22*100/45</f>
        <v>11.111111111111111</v>
      </c>
    </row>
    <row r="23" spans="1:7" s="4" customFormat="1" ht="12.95" customHeight="1" x14ac:dyDescent="0.2">
      <c r="A23" s="34" t="s">
        <v>32</v>
      </c>
      <c r="B23" s="38">
        <v>18</v>
      </c>
      <c r="C23" s="39">
        <f t="shared" si="3"/>
        <v>26.865671641791046</v>
      </c>
      <c r="D23" s="40">
        <v>1</v>
      </c>
      <c r="E23" s="39">
        <f t="shared" si="4"/>
        <v>4.5454545454545459</v>
      </c>
      <c r="F23" s="38">
        <v>17</v>
      </c>
      <c r="G23" s="39">
        <f t="shared" si="5"/>
        <v>37.777777777777779</v>
      </c>
    </row>
    <row r="24" spans="1:7" s="4" customFormat="1" ht="12.95" customHeight="1" x14ac:dyDescent="0.2">
      <c r="A24" s="34" t="s">
        <v>33</v>
      </c>
      <c r="B24" s="38">
        <v>7</v>
      </c>
      <c r="C24" s="39">
        <f t="shared" si="3"/>
        <v>10.447761194029852</v>
      </c>
      <c r="D24" s="40">
        <v>3</v>
      </c>
      <c r="E24" s="39">
        <f t="shared" si="4"/>
        <v>13.636363636363637</v>
      </c>
      <c r="F24" s="38">
        <v>4</v>
      </c>
      <c r="G24" s="39">
        <f t="shared" si="5"/>
        <v>8.8888888888888893</v>
      </c>
    </row>
    <row r="25" spans="1:7" s="4" customFormat="1" ht="12" x14ac:dyDescent="0.2">
      <c r="A25" s="34" t="s">
        <v>57</v>
      </c>
      <c r="B25" s="38">
        <v>10</v>
      </c>
      <c r="C25" s="39">
        <f t="shared" si="3"/>
        <v>14.925373134328359</v>
      </c>
      <c r="D25" s="40">
        <v>2</v>
      </c>
      <c r="E25" s="39">
        <f t="shared" si="4"/>
        <v>9.0909090909090917</v>
      </c>
      <c r="F25" s="38">
        <v>8</v>
      </c>
      <c r="G25" s="39">
        <f t="shared" si="5"/>
        <v>17.777777777777779</v>
      </c>
    </row>
    <row r="26" spans="1:7" s="4" customFormat="1" ht="12" x14ac:dyDescent="0.2">
      <c r="A26" s="34" t="s">
        <v>37</v>
      </c>
      <c r="B26" s="38">
        <v>2</v>
      </c>
      <c r="C26" s="39">
        <f t="shared" si="3"/>
        <v>2.9850746268656718</v>
      </c>
      <c r="D26" s="40">
        <v>0</v>
      </c>
      <c r="E26" s="39">
        <f t="shared" si="4"/>
        <v>0</v>
      </c>
      <c r="F26" s="38">
        <v>2</v>
      </c>
      <c r="G26" s="39">
        <f t="shared" si="5"/>
        <v>4.4444444444444446</v>
      </c>
    </row>
    <row r="27" spans="1:7" s="4" customFormat="1" ht="24.95" customHeight="1" x14ac:dyDescent="0.2">
      <c r="A27" s="34" t="s">
        <v>77</v>
      </c>
      <c r="B27" s="38">
        <v>4</v>
      </c>
      <c r="C27" s="39">
        <f t="shared" si="3"/>
        <v>5.9701492537313436</v>
      </c>
      <c r="D27" s="40">
        <v>1</v>
      </c>
      <c r="E27" s="39">
        <f t="shared" si="4"/>
        <v>4.5454545454545459</v>
      </c>
      <c r="F27" s="38">
        <v>3</v>
      </c>
      <c r="G27" s="39">
        <f t="shared" si="5"/>
        <v>6.666666666666667</v>
      </c>
    </row>
    <row r="28" spans="1:7" s="4" customFormat="1" ht="12.95" customHeight="1" x14ac:dyDescent="0.2">
      <c r="A28" s="34" t="s">
        <v>78</v>
      </c>
      <c r="B28" s="38">
        <v>11</v>
      </c>
      <c r="C28" s="39">
        <f t="shared" si="3"/>
        <v>16.417910447761194</v>
      </c>
      <c r="D28" s="40">
        <v>4</v>
      </c>
      <c r="E28" s="39">
        <f t="shared" si="4"/>
        <v>18.181818181818183</v>
      </c>
      <c r="F28" s="38">
        <v>7</v>
      </c>
      <c r="G28" s="39">
        <f t="shared" si="5"/>
        <v>15.555555555555555</v>
      </c>
    </row>
    <row r="29" spans="1:7" s="4" customFormat="1" ht="12.95" customHeight="1" x14ac:dyDescent="0.2">
      <c r="A29" s="34" t="s">
        <v>34</v>
      </c>
      <c r="B29" s="38">
        <v>22</v>
      </c>
      <c r="C29" s="39">
        <f t="shared" si="3"/>
        <v>32.835820895522389</v>
      </c>
      <c r="D29" s="40">
        <v>9</v>
      </c>
      <c r="E29" s="39">
        <f t="shared" si="4"/>
        <v>40.909090909090907</v>
      </c>
      <c r="F29" s="38">
        <v>13</v>
      </c>
      <c r="G29" s="39">
        <f t="shared" si="5"/>
        <v>28.888888888888889</v>
      </c>
    </row>
    <row r="30" spans="1:7" s="4" customFormat="1" ht="12.95" customHeight="1" x14ac:dyDescent="0.2">
      <c r="A30" s="34" t="s">
        <v>35</v>
      </c>
      <c r="B30" s="38">
        <v>2</v>
      </c>
      <c r="C30" s="39">
        <f t="shared" si="3"/>
        <v>2.9850746268656718</v>
      </c>
      <c r="D30" s="40">
        <v>1</v>
      </c>
      <c r="E30" s="39">
        <f t="shared" si="4"/>
        <v>4.5454545454545459</v>
      </c>
      <c r="F30" s="38">
        <v>1</v>
      </c>
      <c r="G30" s="39">
        <f t="shared" si="5"/>
        <v>2.2222222222222223</v>
      </c>
    </row>
    <row r="31" spans="1:7" s="4" customFormat="1" ht="12.95" customHeight="1" x14ac:dyDescent="0.2">
      <c r="A31" s="34" t="s">
        <v>54</v>
      </c>
      <c r="B31" s="38">
        <v>1</v>
      </c>
      <c r="C31" s="39">
        <f t="shared" si="3"/>
        <v>1.4925373134328359</v>
      </c>
      <c r="D31" s="40">
        <v>0</v>
      </c>
      <c r="E31" s="39">
        <f t="shared" si="4"/>
        <v>0</v>
      </c>
      <c r="F31" s="38">
        <v>1</v>
      </c>
      <c r="G31" s="39">
        <f t="shared" si="5"/>
        <v>2.2222222222222223</v>
      </c>
    </row>
    <row r="32" spans="1:7" s="4" customFormat="1" ht="12.95" customHeight="1" x14ac:dyDescent="0.2">
      <c r="A32" s="34" t="s">
        <v>26</v>
      </c>
      <c r="B32" s="38">
        <v>10</v>
      </c>
      <c r="C32" s="39">
        <f t="shared" si="3"/>
        <v>14.925373134328359</v>
      </c>
      <c r="D32" s="40">
        <v>6</v>
      </c>
      <c r="E32" s="39">
        <f t="shared" si="4"/>
        <v>27.272727272727273</v>
      </c>
      <c r="F32" s="38">
        <v>4</v>
      </c>
      <c r="G32" s="39">
        <f t="shared" si="5"/>
        <v>8.8888888888888893</v>
      </c>
    </row>
    <row r="33" spans="1:7" s="4" customFormat="1" ht="12.95" customHeight="1" x14ac:dyDescent="0.2">
      <c r="A33" s="34" t="s">
        <v>27</v>
      </c>
      <c r="B33" s="38">
        <v>5</v>
      </c>
      <c r="C33" s="39">
        <f t="shared" si="3"/>
        <v>7.4626865671641793</v>
      </c>
      <c r="D33" s="40">
        <v>2</v>
      </c>
      <c r="E33" s="39">
        <f t="shared" si="4"/>
        <v>9.0909090909090917</v>
      </c>
      <c r="F33" s="38">
        <v>3</v>
      </c>
      <c r="G33" s="39">
        <f t="shared" si="5"/>
        <v>6.666666666666667</v>
      </c>
    </row>
    <row r="34" spans="1:7" s="4" customFormat="1" ht="12.95" customHeight="1" x14ac:dyDescent="0.2">
      <c r="A34" s="34" t="s">
        <v>107</v>
      </c>
      <c r="B34" s="38">
        <v>4</v>
      </c>
      <c r="C34" s="39">
        <f t="shared" si="3"/>
        <v>5.9701492537313436</v>
      </c>
      <c r="D34" s="40">
        <v>3</v>
      </c>
      <c r="E34" s="39">
        <f t="shared" si="4"/>
        <v>13.636363636363637</v>
      </c>
      <c r="F34" s="38">
        <v>1</v>
      </c>
      <c r="G34" s="39">
        <f t="shared" si="5"/>
        <v>2.2222222222222223</v>
      </c>
    </row>
    <row r="35" spans="1:7" s="4" customFormat="1" ht="12.95" customHeight="1" x14ac:dyDescent="0.2">
      <c r="A35" s="34" t="s">
        <v>60</v>
      </c>
      <c r="B35" s="38">
        <v>8</v>
      </c>
      <c r="C35" s="39">
        <f t="shared" si="3"/>
        <v>11.940298507462687</v>
      </c>
      <c r="D35" s="40">
        <v>2</v>
      </c>
      <c r="E35" s="39">
        <f t="shared" si="4"/>
        <v>9.0909090909090917</v>
      </c>
      <c r="F35" s="38">
        <v>6</v>
      </c>
      <c r="G35" s="39">
        <f t="shared" si="5"/>
        <v>13.333333333333334</v>
      </c>
    </row>
    <row r="36" spans="1:7" s="4" customFormat="1" ht="12.95" customHeight="1" x14ac:dyDescent="0.2">
      <c r="A36" s="34" t="s">
        <v>64</v>
      </c>
      <c r="B36" s="38">
        <v>3</v>
      </c>
      <c r="C36" s="39">
        <f t="shared" si="3"/>
        <v>4.4776119402985071</v>
      </c>
      <c r="D36" s="40">
        <v>1</v>
      </c>
      <c r="E36" s="39">
        <f t="shared" si="4"/>
        <v>4.5454545454545459</v>
      </c>
      <c r="F36" s="38">
        <v>2</v>
      </c>
      <c r="G36" s="39">
        <f t="shared" si="5"/>
        <v>4.4444444444444446</v>
      </c>
    </row>
    <row r="37" spans="1:7" s="4" customFormat="1" ht="12.95" customHeight="1" x14ac:dyDescent="0.2">
      <c r="A37" s="34" t="s">
        <v>28</v>
      </c>
      <c r="B37" s="38">
        <v>8</v>
      </c>
      <c r="C37" s="39">
        <f t="shared" si="3"/>
        <v>11.940298507462687</v>
      </c>
      <c r="D37" s="40">
        <v>3</v>
      </c>
      <c r="E37" s="39">
        <f t="shared" si="4"/>
        <v>13.636363636363637</v>
      </c>
      <c r="F37" s="38">
        <v>5</v>
      </c>
      <c r="G37" s="39">
        <f t="shared" si="5"/>
        <v>11.111111111111111</v>
      </c>
    </row>
    <row r="38" spans="1:7" s="4" customFormat="1" ht="12.95" customHeight="1" x14ac:dyDescent="0.2">
      <c r="A38" s="34" t="s">
        <v>94</v>
      </c>
      <c r="B38" s="38">
        <v>4</v>
      </c>
      <c r="C38" s="39">
        <f t="shared" si="3"/>
        <v>5.9701492537313436</v>
      </c>
      <c r="D38" s="40">
        <v>2</v>
      </c>
      <c r="E38" s="39">
        <f t="shared" si="4"/>
        <v>9.0909090909090917</v>
      </c>
      <c r="F38" s="38">
        <v>2</v>
      </c>
      <c r="G38" s="39">
        <f t="shared" si="5"/>
        <v>4.4444444444444446</v>
      </c>
    </row>
    <row r="39" spans="1:7" s="62" customFormat="1" ht="30.2" customHeight="1" x14ac:dyDescent="0.2">
      <c r="B39" s="121" t="s">
        <v>7</v>
      </c>
      <c r="C39" s="121"/>
      <c r="D39" s="121"/>
      <c r="E39" s="121"/>
      <c r="F39" s="121"/>
      <c r="G39" s="121"/>
    </row>
    <row r="40" spans="1:7" s="4" customFormat="1" ht="12.95" customHeight="1" x14ac:dyDescent="0.2">
      <c r="A40" s="34" t="s">
        <v>39</v>
      </c>
      <c r="B40" s="38">
        <v>55</v>
      </c>
      <c r="C40" s="84">
        <f>B40*100/428</f>
        <v>12.850467289719626</v>
      </c>
      <c r="D40" s="40">
        <v>15</v>
      </c>
      <c r="E40" s="84">
        <f>D40*100/141</f>
        <v>10.638297872340425</v>
      </c>
      <c r="F40" s="38">
        <v>40</v>
      </c>
      <c r="G40" s="85">
        <f>F40*100/287</f>
        <v>13.937282229965156</v>
      </c>
    </row>
    <row r="41" spans="1:7" s="4" customFormat="1" ht="12.95" customHeight="1" x14ac:dyDescent="0.2">
      <c r="A41" s="34" t="s">
        <v>31</v>
      </c>
      <c r="B41" s="38">
        <v>31</v>
      </c>
      <c r="C41" s="84">
        <f t="shared" ref="C41:C62" si="6">B41*100/428</f>
        <v>7.2429906542056077</v>
      </c>
      <c r="D41" s="40">
        <v>12</v>
      </c>
      <c r="E41" s="84">
        <f t="shared" ref="E41:E62" si="7">D41*100/141</f>
        <v>8.5106382978723403</v>
      </c>
      <c r="F41" s="38">
        <v>19</v>
      </c>
      <c r="G41" s="85">
        <f t="shared" ref="G41:G62" si="8">F41*100/287</f>
        <v>6.6202090592334493</v>
      </c>
    </row>
    <row r="42" spans="1:7" s="4" customFormat="1" ht="12.95" customHeight="1" x14ac:dyDescent="0.2">
      <c r="A42" s="34" t="s">
        <v>25</v>
      </c>
      <c r="B42" s="38">
        <v>117</v>
      </c>
      <c r="C42" s="84">
        <f t="shared" si="6"/>
        <v>27.33644859813084</v>
      </c>
      <c r="D42" s="40">
        <v>19</v>
      </c>
      <c r="E42" s="84">
        <f t="shared" si="7"/>
        <v>13.475177304964539</v>
      </c>
      <c r="F42" s="38">
        <v>98</v>
      </c>
      <c r="G42" s="85">
        <f t="shared" si="8"/>
        <v>34.146341463414636</v>
      </c>
    </row>
    <row r="43" spans="1:7" s="4" customFormat="1" ht="12.95" customHeight="1" x14ac:dyDescent="0.2">
      <c r="A43" s="34" t="s">
        <v>33</v>
      </c>
      <c r="B43" s="38">
        <v>81</v>
      </c>
      <c r="C43" s="84">
        <f t="shared" si="6"/>
        <v>18.925233644859812</v>
      </c>
      <c r="D43" s="40">
        <v>15</v>
      </c>
      <c r="E43" s="84">
        <f t="shared" si="7"/>
        <v>10.638297872340425</v>
      </c>
      <c r="F43" s="38">
        <v>66</v>
      </c>
      <c r="G43" s="85">
        <f t="shared" si="8"/>
        <v>22.99651567944251</v>
      </c>
    </row>
    <row r="44" spans="1:7" s="4" customFormat="1" ht="12.95" customHeight="1" x14ac:dyDescent="0.2">
      <c r="A44" s="34" t="s">
        <v>57</v>
      </c>
      <c r="B44" s="38">
        <v>59</v>
      </c>
      <c r="C44" s="84">
        <f t="shared" si="6"/>
        <v>13.785046728971963</v>
      </c>
      <c r="D44" s="40">
        <v>20</v>
      </c>
      <c r="E44" s="84">
        <f t="shared" si="7"/>
        <v>14.184397163120567</v>
      </c>
      <c r="F44" s="38">
        <v>39</v>
      </c>
      <c r="G44" s="85">
        <f t="shared" si="8"/>
        <v>13.588850174216027</v>
      </c>
    </row>
    <row r="45" spans="1:7" s="4" customFormat="1" ht="12" x14ac:dyDescent="0.2">
      <c r="A45" s="34" t="s">
        <v>37</v>
      </c>
      <c r="B45" s="38">
        <v>40</v>
      </c>
      <c r="C45" s="84">
        <f t="shared" si="6"/>
        <v>9.3457943925233646</v>
      </c>
      <c r="D45" s="40">
        <v>6</v>
      </c>
      <c r="E45" s="84">
        <f t="shared" si="7"/>
        <v>4.2553191489361701</v>
      </c>
      <c r="F45" s="38">
        <v>34</v>
      </c>
      <c r="G45" s="85">
        <f t="shared" si="8"/>
        <v>11.846689895470384</v>
      </c>
    </row>
    <row r="46" spans="1:7" s="4" customFormat="1" ht="24" x14ac:dyDescent="0.2">
      <c r="A46" s="34" t="s">
        <v>66</v>
      </c>
      <c r="B46" s="38">
        <v>35</v>
      </c>
      <c r="C46" s="84">
        <f t="shared" si="6"/>
        <v>8.1775700934579447</v>
      </c>
      <c r="D46" s="40">
        <v>18</v>
      </c>
      <c r="E46" s="84">
        <f t="shared" si="7"/>
        <v>12.76595744680851</v>
      </c>
      <c r="F46" s="38">
        <v>17</v>
      </c>
      <c r="G46" s="85">
        <f t="shared" si="8"/>
        <v>5.9233449477351918</v>
      </c>
    </row>
    <row r="47" spans="1:7" s="4" customFormat="1" ht="12.95" customHeight="1" x14ac:dyDescent="0.2">
      <c r="A47" s="34" t="s">
        <v>79</v>
      </c>
      <c r="B47" s="38">
        <v>57</v>
      </c>
      <c r="C47" s="84">
        <f t="shared" si="6"/>
        <v>13.317757009345794</v>
      </c>
      <c r="D47" s="40">
        <v>25</v>
      </c>
      <c r="E47" s="84">
        <f t="shared" si="7"/>
        <v>17.730496453900709</v>
      </c>
      <c r="F47" s="38">
        <v>32</v>
      </c>
      <c r="G47" s="85">
        <f t="shared" si="8"/>
        <v>11.149825783972126</v>
      </c>
    </row>
    <row r="48" spans="1:7" s="4" customFormat="1" ht="12.95" customHeight="1" x14ac:dyDescent="0.2">
      <c r="A48" s="34" t="s">
        <v>40</v>
      </c>
      <c r="B48" s="38">
        <v>104</v>
      </c>
      <c r="C48" s="84">
        <f t="shared" si="6"/>
        <v>24.299065420560748</v>
      </c>
      <c r="D48" s="40">
        <v>39</v>
      </c>
      <c r="E48" s="84">
        <f t="shared" si="7"/>
        <v>27.659574468085108</v>
      </c>
      <c r="F48" s="38">
        <v>65</v>
      </c>
      <c r="G48" s="85">
        <f t="shared" si="8"/>
        <v>22.648083623693381</v>
      </c>
    </row>
    <row r="49" spans="1:7" s="4" customFormat="1" ht="12.95" customHeight="1" x14ac:dyDescent="0.2">
      <c r="A49" s="34" t="s">
        <v>35</v>
      </c>
      <c r="B49" s="38">
        <v>4</v>
      </c>
      <c r="C49" s="84">
        <f t="shared" si="6"/>
        <v>0.93457943925233644</v>
      </c>
      <c r="D49" s="40">
        <v>2</v>
      </c>
      <c r="E49" s="84">
        <f t="shared" si="7"/>
        <v>1.4184397163120568</v>
      </c>
      <c r="F49" s="38">
        <v>2</v>
      </c>
      <c r="G49" s="85">
        <f t="shared" si="8"/>
        <v>0.69686411149825789</v>
      </c>
    </row>
    <row r="50" spans="1:7" s="4" customFormat="1" ht="12.95" customHeight="1" x14ac:dyDescent="0.2">
      <c r="A50" s="34" t="s">
        <v>80</v>
      </c>
      <c r="B50" s="38">
        <v>3</v>
      </c>
      <c r="C50" s="84">
        <f t="shared" si="6"/>
        <v>0.7009345794392523</v>
      </c>
      <c r="D50" s="40">
        <v>1</v>
      </c>
      <c r="E50" s="84">
        <f t="shared" si="7"/>
        <v>0.70921985815602839</v>
      </c>
      <c r="F50" s="38">
        <v>2</v>
      </c>
      <c r="G50" s="85">
        <f t="shared" si="8"/>
        <v>0.69686411149825789</v>
      </c>
    </row>
    <row r="51" spans="1:7" s="4" customFormat="1" ht="12.95" customHeight="1" x14ac:dyDescent="0.2">
      <c r="A51" s="34" t="s">
        <v>54</v>
      </c>
      <c r="B51" s="38">
        <v>26</v>
      </c>
      <c r="C51" s="84">
        <f t="shared" si="6"/>
        <v>6.0747663551401869</v>
      </c>
      <c r="D51" s="40">
        <v>3</v>
      </c>
      <c r="E51" s="84">
        <f t="shared" si="7"/>
        <v>2.1276595744680851</v>
      </c>
      <c r="F51" s="38">
        <v>23</v>
      </c>
      <c r="G51" s="85">
        <f t="shared" si="8"/>
        <v>8.0139372822299659</v>
      </c>
    </row>
    <row r="52" spans="1:7" s="4" customFormat="1" ht="12.95" customHeight="1" x14ac:dyDescent="0.2">
      <c r="A52" s="34" t="s">
        <v>41</v>
      </c>
      <c r="B52" s="38">
        <v>19</v>
      </c>
      <c r="C52" s="84">
        <f t="shared" si="6"/>
        <v>4.4392523364485985</v>
      </c>
      <c r="D52" s="40">
        <v>7</v>
      </c>
      <c r="E52" s="84">
        <f t="shared" si="7"/>
        <v>4.9645390070921982</v>
      </c>
      <c r="F52" s="38">
        <v>12</v>
      </c>
      <c r="G52" s="85">
        <f t="shared" si="8"/>
        <v>4.1811846689895473</v>
      </c>
    </row>
    <row r="53" spans="1:7" s="4" customFormat="1" ht="12.95" customHeight="1" x14ac:dyDescent="0.2">
      <c r="A53" s="34" t="s">
        <v>26</v>
      </c>
      <c r="B53" s="38">
        <v>56</v>
      </c>
      <c r="C53" s="84">
        <f t="shared" si="6"/>
        <v>13.084112149532711</v>
      </c>
      <c r="D53" s="40">
        <v>29</v>
      </c>
      <c r="E53" s="84">
        <f t="shared" si="7"/>
        <v>20.567375886524822</v>
      </c>
      <c r="F53" s="38">
        <v>27</v>
      </c>
      <c r="G53" s="85">
        <f t="shared" si="8"/>
        <v>9.4076655052264808</v>
      </c>
    </row>
    <row r="54" spans="1:7" s="4" customFormat="1" ht="12.95" customHeight="1" x14ac:dyDescent="0.2">
      <c r="A54" s="34" t="s">
        <v>27</v>
      </c>
      <c r="B54" s="38">
        <v>18</v>
      </c>
      <c r="C54" s="84">
        <f t="shared" si="6"/>
        <v>4.2056074766355138</v>
      </c>
      <c r="D54" s="40">
        <v>4</v>
      </c>
      <c r="E54" s="84">
        <f t="shared" si="7"/>
        <v>2.8368794326241136</v>
      </c>
      <c r="F54" s="38">
        <v>14</v>
      </c>
      <c r="G54" s="85">
        <f t="shared" si="8"/>
        <v>4.8780487804878048</v>
      </c>
    </row>
    <row r="55" spans="1:7" s="4" customFormat="1" ht="12.95" customHeight="1" x14ac:dyDescent="0.2">
      <c r="A55" s="34" t="s">
        <v>36</v>
      </c>
      <c r="B55" s="38">
        <v>21</v>
      </c>
      <c r="C55" s="84">
        <f t="shared" si="6"/>
        <v>4.9065420560747661</v>
      </c>
      <c r="D55" s="40">
        <v>14</v>
      </c>
      <c r="E55" s="84">
        <f t="shared" si="7"/>
        <v>9.9290780141843964</v>
      </c>
      <c r="F55" s="38">
        <v>7</v>
      </c>
      <c r="G55" s="85">
        <f t="shared" si="8"/>
        <v>2.4390243902439024</v>
      </c>
    </row>
    <row r="56" spans="1:7" s="4" customFormat="1" ht="12.95" customHeight="1" x14ac:dyDescent="0.2">
      <c r="A56" s="34" t="s">
        <v>60</v>
      </c>
      <c r="B56" s="38">
        <v>20</v>
      </c>
      <c r="C56" s="84">
        <f t="shared" si="6"/>
        <v>4.6728971962616823</v>
      </c>
      <c r="D56" s="40">
        <v>7</v>
      </c>
      <c r="E56" s="84">
        <f t="shared" si="7"/>
        <v>4.9645390070921982</v>
      </c>
      <c r="F56" s="38">
        <v>13</v>
      </c>
      <c r="G56" s="85">
        <f t="shared" si="8"/>
        <v>4.529616724738676</v>
      </c>
    </row>
    <row r="57" spans="1:7" s="4" customFormat="1" ht="12.95" customHeight="1" x14ac:dyDescent="0.2">
      <c r="A57" s="34" t="s">
        <v>64</v>
      </c>
      <c r="B57" s="38">
        <v>5</v>
      </c>
      <c r="C57" s="84">
        <f t="shared" si="6"/>
        <v>1.1682242990654206</v>
      </c>
      <c r="D57" s="40">
        <v>3</v>
      </c>
      <c r="E57" s="84">
        <f t="shared" si="7"/>
        <v>2.1276595744680851</v>
      </c>
      <c r="F57" s="38">
        <v>2</v>
      </c>
      <c r="G57" s="85">
        <f t="shared" si="8"/>
        <v>0.69686411149825789</v>
      </c>
    </row>
    <row r="58" spans="1:7" s="4" customFormat="1" ht="12.95" customHeight="1" x14ac:dyDescent="0.2">
      <c r="A58" s="34" t="s">
        <v>38</v>
      </c>
      <c r="B58" s="38">
        <v>16</v>
      </c>
      <c r="C58" s="84">
        <f t="shared" si="6"/>
        <v>3.7383177570093458</v>
      </c>
      <c r="D58" s="40">
        <v>1</v>
      </c>
      <c r="E58" s="84">
        <f t="shared" si="7"/>
        <v>0.70921985815602839</v>
      </c>
      <c r="F58" s="38">
        <v>15</v>
      </c>
      <c r="G58" s="85">
        <f t="shared" si="8"/>
        <v>5.2264808362369335</v>
      </c>
    </row>
    <row r="59" spans="1:7" s="4" customFormat="1" ht="12.95" customHeight="1" x14ac:dyDescent="0.2">
      <c r="A59" s="34" t="s">
        <v>76</v>
      </c>
      <c r="B59" s="38">
        <v>1</v>
      </c>
      <c r="C59" s="84">
        <f t="shared" si="6"/>
        <v>0.23364485981308411</v>
      </c>
      <c r="D59" s="40">
        <v>1</v>
      </c>
      <c r="E59" s="84">
        <f t="shared" si="7"/>
        <v>0.70921985815602839</v>
      </c>
      <c r="F59" s="38">
        <v>0</v>
      </c>
      <c r="G59" s="85">
        <f t="shared" si="8"/>
        <v>0</v>
      </c>
    </row>
    <row r="60" spans="1:7" s="4" customFormat="1" ht="12.95" customHeight="1" x14ac:dyDescent="0.2">
      <c r="A60" s="69" t="s">
        <v>42</v>
      </c>
      <c r="B60" s="38">
        <v>21</v>
      </c>
      <c r="C60" s="84">
        <f t="shared" si="6"/>
        <v>4.9065420560747661</v>
      </c>
      <c r="D60" s="40">
        <v>1</v>
      </c>
      <c r="E60" s="84">
        <f t="shared" si="7"/>
        <v>0.70921985815602839</v>
      </c>
      <c r="F60" s="38">
        <v>20</v>
      </c>
      <c r="G60" s="85">
        <f t="shared" si="8"/>
        <v>6.968641114982578</v>
      </c>
    </row>
    <row r="61" spans="1:7" s="4" customFormat="1" ht="12.95" customHeight="1" x14ac:dyDescent="0.2">
      <c r="A61" s="69" t="s">
        <v>28</v>
      </c>
      <c r="B61" s="67">
        <v>66</v>
      </c>
      <c r="C61" s="84">
        <f t="shared" si="6"/>
        <v>15.420560747663551</v>
      </c>
      <c r="D61" s="68">
        <v>40</v>
      </c>
      <c r="E61" s="84">
        <f t="shared" si="7"/>
        <v>28.368794326241133</v>
      </c>
      <c r="F61" s="67">
        <v>26</v>
      </c>
      <c r="G61" s="85">
        <f t="shared" si="8"/>
        <v>9.0592334494773521</v>
      </c>
    </row>
    <row r="62" spans="1:7" s="4" customFormat="1" ht="12.95" customHeight="1" x14ac:dyDescent="0.2">
      <c r="A62" s="69" t="s">
        <v>81</v>
      </c>
      <c r="B62" s="67">
        <v>1</v>
      </c>
      <c r="C62" s="84">
        <f t="shared" si="6"/>
        <v>0.23364485981308411</v>
      </c>
      <c r="D62" s="68">
        <v>1</v>
      </c>
      <c r="E62" s="84">
        <f t="shared" si="7"/>
        <v>0.70921985815602839</v>
      </c>
      <c r="F62" s="67">
        <v>1</v>
      </c>
      <c r="G62" s="85">
        <f t="shared" si="8"/>
        <v>0.34843205574912894</v>
      </c>
    </row>
    <row r="63" spans="1:7" s="62" customFormat="1" ht="30.2" customHeight="1" x14ac:dyDescent="0.2">
      <c r="A63" s="63"/>
      <c r="B63" s="104" t="s">
        <v>53</v>
      </c>
      <c r="C63" s="118"/>
      <c r="D63" s="118"/>
      <c r="E63" s="104"/>
      <c r="F63" s="118"/>
      <c r="G63" s="118"/>
    </row>
    <row r="64" spans="1:7" s="4" customFormat="1" ht="12.95" customHeight="1" x14ac:dyDescent="0.2">
      <c r="A64" s="18" t="s">
        <v>39</v>
      </c>
      <c r="B64" s="38">
        <v>3</v>
      </c>
      <c r="C64" s="39">
        <f>B64*100/54</f>
        <v>5.5555555555555554</v>
      </c>
      <c r="D64" s="40">
        <v>0</v>
      </c>
      <c r="E64" s="39">
        <f>D64*100/10</f>
        <v>0</v>
      </c>
      <c r="F64" s="38">
        <v>3</v>
      </c>
      <c r="G64" s="39">
        <f>F64*100/44</f>
        <v>6.8181818181818183</v>
      </c>
    </row>
    <row r="65" spans="1:7" s="4" customFormat="1" ht="12.95" customHeight="1" x14ac:dyDescent="0.2">
      <c r="A65" s="34" t="s">
        <v>25</v>
      </c>
      <c r="B65" s="38">
        <v>22</v>
      </c>
      <c r="C65" s="39">
        <f t="shared" ref="C65:C79" si="9">B65*100/54</f>
        <v>40.74074074074074</v>
      </c>
      <c r="D65" s="40">
        <v>5</v>
      </c>
      <c r="E65" s="39">
        <f>D65*100/10</f>
        <v>50</v>
      </c>
      <c r="F65" s="38">
        <v>17</v>
      </c>
      <c r="G65" s="39">
        <f t="shared" ref="G65:G79" si="10">F65*100/44</f>
        <v>38.636363636363633</v>
      </c>
    </row>
    <row r="66" spans="1:7" s="4" customFormat="1" ht="12.95" customHeight="1" x14ac:dyDescent="0.2">
      <c r="A66" s="34" t="s">
        <v>33</v>
      </c>
      <c r="B66" s="38">
        <v>2</v>
      </c>
      <c r="C66" s="39">
        <f t="shared" si="9"/>
        <v>3.7037037037037037</v>
      </c>
      <c r="D66" s="40">
        <v>0</v>
      </c>
      <c r="E66" s="39">
        <f>D66*100/10</f>
        <v>0</v>
      </c>
      <c r="F66" s="38">
        <v>2</v>
      </c>
      <c r="G66" s="39">
        <f>F66*100/44</f>
        <v>4.5454545454545459</v>
      </c>
    </row>
    <row r="67" spans="1:7" s="4" customFormat="1" ht="12.95" customHeight="1" x14ac:dyDescent="0.2">
      <c r="A67" s="34" t="s">
        <v>57</v>
      </c>
      <c r="B67" s="38">
        <v>2</v>
      </c>
      <c r="C67" s="39">
        <f t="shared" si="9"/>
        <v>3.7037037037037037</v>
      </c>
      <c r="D67" s="40">
        <v>1</v>
      </c>
      <c r="E67" s="39">
        <f>D67*100/10</f>
        <v>10</v>
      </c>
      <c r="F67" s="38">
        <v>1</v>
      </c>
      <c r="G67" s="39">
        <f t="shared" si="10"/>
        <v>2.2727272727272729</v>
      </c>
    </row>
    <row r="68" spans="1:7" s="4" customFormat="1" ht="12.95" customHeight="1" x14ac:dyDescent="0.2">
      <c r="A68" s="18" t="s">
        <v>43</v>
      </c>
      <c r="B68" s="38">
        <v>36</v>
      </c>
      <c r="C68" s="39">
        <f t="shared" si="9"/>
        <v>66.666666666666671</v>
      </c>
      <c r="D68" s="40">
        <v>7</v>
      </c>
      <c r="E68" s="39">
        <f>D68*100/10</f>
        <v>70</v>
      </c>
      <c r="F68" s="38">
        <v>29</v>
      </c>
      <c r="G68" s="39">
        <f t="shared" si="10"/>
        <v>65.909090909090907</v>
      </c>
    </row>
    <row r="69" spans="1:7" s="4" customFormat="1" ht="12.95" customHeight="1" x14ac:dyDescent="0.2">
      <c r="A69" s="18" t="s">
        <v>108</v>
      </c>
      <c r="B69" s="38">
        <v>32</v>
      </c>
      <c r="C69" s="39">
        <f t="shared" si="9"/>
        <v>59.25925925925926</v>
      </c>
      <c r="D69" s="40">
        <v>9</v>
      </c>
      <c r="E69" s="39">
        <f t="shared" ref="E69:E79" si="11">D69*100/10</f>
        <v>90</v>
      </c>
      <c r="F69" s="38">
        <v>23</v>
      </c>
      <c r="G69" s="39">
        <f t="shared" si="10"/>
        <v>52.272727272727273</v>
      </c>
    </row>
    <row r="70" spans="1:7" s="4" customFormat="1" ht="12.95" customHeight="1" x14ac:dyDescent="0.2">
      <c r="A70" s="18" t="s">
        <v>58</v>
      </c>
      <c r="B70" s="38">
        <v>14</v>
      </c>
      <c r="C70" s="39">
        <f t="shared" si="9"/>
        <v>25.925925925925927</v>
      </c>
      <c r="D70" s="40">
        <v>2</v>
      </c>
      <c r="E70" s="39">
        <f t="shared" si="11"/>
        <v>20</v>
      </c>
      <c r="F70" s="38">
        <v>12</v>
      </c>
      <c r="G70" s="39">
        <f t="shared" si="10"/>
        <v>27.272727272727273</v>
      </c>
    </row>
    <row r="71" spans="1:7" s="4" customFormat="1" ht="12.95" customHeight="1" x14ac:dyDescent="0.2">
      <c r="A71" s="18" t="s">
        <v>109</v>
      </c>
      <c r="B71" s="38">
        <v>18</v>
      </c>
      <c r="C71" s="39">
        <f t="shared" si="9"/>
        <v>33.333333333333336</v>
      </c>
      <c r="D71" s="40">
        <v>0</v>
      </c>
      <c r="E71" s="39">
        <f t="shared" si="11"/>
        <v>0</v>
      </c>
      <c r="F71" s="38">
        <v>18</v>
      </c>
      <c r="G71" s="39">
        <f t="shared" si="10"/>
        <v>40.909090909090907</v>
      </c>
    </row>
    <row r="72" spans="1:7" s="4" customFormat="1" ht="12.95" customHeight="1" x14ac:dyDescent="0.2">
      <c r="A72" s="18" t="s">
        <v>110</v>
      </c>
      <c r="B72" s="38">
        <v>7</v>
      </c>
      <c r="C72" s="39">
        <f t="shared" si="9"/>
        <v>12.962962962962964</v>
      </c>
      <c r="D72" s="40">
        <v>2</v>
      </c>
      <c r="E72" s="39">
        <f>D72*100/10</f>
        <v>20</v>
      </c>
      <c r="F72" s="38">
        <v>5</v>
      </c>
      <c r="G72" s="39">
        <f t="shared" si="10"/>
        <v>11.363636363636363</v>
      </c>
    </row>
    <row r="73" spans="1:7" s="4" customFormat="1" ht="12.95" customHeight="1" x14ac:dyDescent="0.2">
      <c r="A73" s="18" t="s">
        <v>24</v>
      </c>
      <c r="B73" s="38">
        <v>8</v>
      </c>
      <c r="C73" s="39">
        <f t="shared" si="9"/>
        <v>14.814814814814815</v>
      </c>
      <c r="D73" s="40">
        <v>1</v>
      </c>
      <c r="E73" s="39">
        <f>D73*100/10</f>
        <v>10</v>
      </c>
      <c r="F73" s="38">
        <v>7</v>
      </c>
      <c r="G73" s="39">
        <f t="shared" si="10"/>
        <v>15.909090909090908</v>
      </c>
    </row>
    <row r="74" spans="1:7" s="4" customFormat="1" ht="12.95" customHeight="1" x14ac:dyDescent="0.2">
      <c r="A74" s="34" t="s">
        <v>40</v>
      </c>
      <c r="B74" s="38">
        <v>1</v>
      </c>
      <c r="C74" s="39">
        <f t="shared" si="9"/>
        <v>1.8518518518518519</v>
      </c>
      <c r="D74" s="40">
        <v>0</v>
      </c>
      <c r="E74" s="39">
        <f t="shared" si="11"/>
        <v>0</v>
      </c>
      <c r="F74" s="38">
        <v>1</v>
      </c>
      <c r="G74" s="39">
        <f t="shared" si="10"/>
        <v>2.2727272727272729</v>
      </c>
    </row>
    <row r="75" spans="1:7" s="4" customFormat="1" ht="12.95" customHeight="1" x14ac:dyDescent="0.2">
      <c r="A75" s="34" t="s">
        <v>54</v>
      </c>
      <c r="B75" s="38">
        <v>1</v>
      </c>
      <c r="C75" s="39">
        <f t="shared" si="9"/>
        <v>1.8518518518518519</v>
      </c>
      <c r="D75" s="40">
        <v>0</v>
      </c>
      <c r="E75" s="39">
        <f t="shared" si="11"/>
        <v>0</v>
      </c>
      <c r="F75" s="38">
        <v>1</v>
      </c>
      <c r="G75" s="39">
        <f t="shared" si="10"/>
        <v>2.2727272727272729</v>
      </c>
    </row>
    <row r="76" spans="1:7" s="4" customFormat="1" ht="12.95" customHeight="1" x14ac:dyDescent="0.2">
      <c r="A76" s="18" t="s">
        <v>26</v>
      </c>
      <c r="B76" s="38">
        <v>12</v>
      </c>
      <c r="C76" s="39">
        <f t="shared" si="9"/>
        <v>22.222222222222221</v>
      </c>
      <c r="D76" s="40">
        <v>2</v>
      </c>
      <c r="E76" s="39">
        <f t="shared" si="11"/>
        <v>20</v>
      </c>
      <c r="F76" s="38">
        <v>10</v>
      </c>
      <c r="G76" s="39">
        <f t="shared" si="10"/>
        <v>22.727272727272727</v>
      </c>
    </row>
    <row r="77" spans="1:7" s="4" customFormat="1" ht="12.95" customHeight="1" x14ac:dyDescent="0.2">
      <c r="A77" s="18" t="s">
        <v>27</v>
      </c>
      <c r="B77" s="38">
        <v>1</v>
      </c>
      <c r="C77" s="39">
        <f t="shared" si="9"/>
        <v>1.8518518518518519</v>
      </c>
      <c r="D77" s="40">
        <v>0</v>
      </c>
      <c r="E77" s="39">
        <f t="shared" si="11"/>
        <v>0</v>
      </c>
      <c r="F77" s="38">
        <v>1</v>
      </c>
      <c r="G77" s="39">
        <f t="shared" si="10"/>
        <v>2.2727272727272729</v>
      </c>
    </row>
    <row r="78" spans="1:7" s="4" customFormat="1" ht="12.95" customHeight="1" x14ac:dyDescent="0.2">
      <c r="A78" s="34" t="s">
        <v>28</v>
      </c>
      <c r="B78" s="38">
        <v>2</v>
      </c>
      <c r="C78" s="39">
        <f t="shared" si="9"/>
        <v>3.7037037037037037</v>
      </c>
      <c r="D78" s="40">
        <v>1</v>
      </c>
      <c r="E78" s="39">
        <f t="shared" si="11"/>
        <v>10</v>
      </c>
      <c r="F78" s="38">
        <v>1</v>
      </c>
      <c r="G78" s="39">
        <f t="shared" si="10"/>
        <v>2.2727272727272729</v>
      </c>
    </row>
    <row r="79" spans="1:7" s="4" customFormat="1" ht="12.95" customHeight="1" x14ac:dyDescent="0.2">
      <c r="A79" s="34" t="s">
        <v>111</v>
      </c>
      <c r="B79" s="38">
        <v>1</v>
      </c>
      <c r="C79" s="39">
        <f t="shared" si="9"/>
        <v>1.8518518518518519</v>
      </c>
      <c r="D79" s="40">
        <v>0</v>
      </c>
      <c r="E79" s="39">
        <f t="shared" si="11"/>
        <v>0</v>
      </c>
      <c r="F79" s="38">
        <v>1</v>
      </c>
      <c r="G79" s="39">
        <f t="shared" si="10"/>
        <v>2.2727272727272729</v>
      </c>
    </row>
    <row r="80" spans="1:7" s="62" customFormat="1" ht="30.2" customHeight="1" x14ac:dyDescent="0.2">
      <c r="B80" s="104" t="s">
        <v>8</v>
      </c>
      <c r="C80" s="118"/>
      <c r="D80" s="118"/>
      <c r="E80" s="104"/>
      <c r="F80" s="118"/>
      <c r="G80" s="118"/>
    </row>
    <row r="81" spans="1:7" s="4" customFormat="1" ht="12.95" customHeight="1" x14ac:dyDescent="0.2">
      <c r="A81" s="53" t="s">
        <v>112</v>
      </c>
      <c r="B81" s="38">
        <v>3</v>
      </c>
      <c r="C81" s="39">
        <f>B81*100/100</f>
        <v>3</v>
      </c>
      <c r="D81" s="41">
        <v>2</v>
      </c>
      <c r="E81" s="39">
        <f>D81*100/26</f>
        <v>7.6923076923076925</v>
      </c>
      <c r="F81" s="38">
        <v>1</v>
      </c>
      <c r="G81" s="39">
        <f>F81*100/74</f>
        <v>1.3513513513513513</v>
      </c>
    </row>
    <row r="82" spans="1:7" s="4" customFormat="1" ht="12.95" customHeight="1" x14ac:dyDescent="0.2">
      <c r="A82" s="53" t="s">
        <v>114</v>
      </c>
      <c r="B82" s="38">
        <v>18</v>
      </c>
      <c r="C82" s="39">
        <f t="shared" ref="C82:C106" si="12">B82*100/100</f>
        <v>18</v>
      </c>
      <c r="D82" s="41">
        <v>2</v>
      </c>
      <c r="E82" s="39">
        <f t="shared" ref="E82:E107" si="13">D82*100/26</f>
        <v>7.6923076923076925</v>
      </c>
      <c r="F82" s="38">
        <v>16</v>
      </c>
      <c r="G82" s="39">
        <f t="shared" ref="G82:G107" si="14">F82*100/74</f>
        <v>21.621621621621621</v>
      </c>
    </row>
    <row r="83" spans="1:7" s="4" customFormat="1" ht="12.95" customHeight="1" x14ac:dyDescent="0.2">
      <c r="A83" s="34" t="s">
        <v>31</v>
      </c>
      <c r="B83" s="38">
        <v>2</v>
      </c>
      <c r="C83" s="39">
        <f t="shared" si="12"/>
        <v>2</v>
      </c>
      <c r="D83" s="40">
        <v>0</v>
      </c>
      <c r="E83" s="39">
        <f t="shared" si="13"/>
        <v>0</v>
      </c>
      <c r="F83" s="38">
        <v>2</v>
      </c>
      <c r="G83" s="39">
        <f t="shared" si="14"/>
        <v>2.7027027027027026</v>
      </c>
    </row>
    <row r="84" spans="1:7" s="4" customFormat="1" ht="12.95" customHeight="1" x14ac:dyDescent="0.2">
      <c r="A84" s="34" t="s">
        <v>55</v>
      </c>
      <c r="B84" s="38">
        <v>1</v>
      </c>
      <c r="C84" s="39">
        <f t="shared" si="12"/>
        <v>1</v>
      </c>
      <c r="D84" s="40">
        <v>0</v>
      </c>
      <c r="E84" s="39">
        <f t="shared" si="13"/>
        <v>0</v>
      </c>
      <c r="F84" s="38">
        <v>1</v>
      </c>
      <c r="G84" s="39">
        <f t="shared" si="14"/>
        <v>1.3513513513513513</v>
      </c>
    </row>
    <row r="85" spans="1:7" s="4" customFormat="1" ht="12.95" customHeight="1" x14ac:dyDescent="0.2">
      <c r="A85" s="34" t="s">
        <v>25</v>
      </c>
      <c r="B85" s="38">
        <v>14</v>
      </c>
      <c r="C85" s="39">
        <f t="shared" si="12"/>
        <v>14</v>
      </c>
      <c r="D85" s="40">
        <v>0</v>
      </c>
      <c r="E85" s="39">
        <f t="shared" si="13"/>
        <v>0</v>
      </c>
      <c r="F85" s="38">
        <v>14</v>
      </c>
      <c r="G85" s="39">
        <f t="shared" si="14"/>
        <v>18.918918918918919</v>
      </c>
    </row>
    <row r="86" spans="1:7" s="4" customFormat="1" ht="12.95" customHeight="1" x14ac:dyDescent="0.2">
      <c r="A86" s="34" t="s">
        <v>89</v>
      </c>
      <c r="B86" s="38">
        <v>2</v>
      </c>
      <c r="C86" s="39">
        <f t="shared" si="12"/>
        <v>2</v>
      </c>
      <c r="D86" s="40">
        <v>2</v>
      </c>
      <c r="E86" s="39">
        <f t="shared" si="13"/>
        <v>7.6923076923076925</v>
      </c>
      <c r="F86" s="38">
        <v>0</v>
      </c>
      <c r="G86" s="39">
        <f t="shared" si="14"/>
        <v>0</v>
      </c>
    </row>
    <row r="87" spans="1:7" s="4" customFormat="1" ht="12.95" customHeight="1" x14ac:dyDescent="0.2">
      <c r="A87" s="34" t="s">
        <v>65</v>
      </c>
      <c r="B87" s="38">
        <v>6</v>
      </c>
      <c r="C87" s="39">
        <f t="shared" si="12"/>
        <v>6</v>
      </c>
      <c r="D87" s="40">
        <v>6</v>
      </c>
      <c r="E87" s="39">
        <f t="shared" si="13"/>
        <v>23.076923076923077</v>
      </c>
      <c r="F87" s="38">
        <v>0</v>
      </c>
      <c r="G87" s="39">
        <f t="shared" si="14"/>
        <v>0</v>
      </c>
    </row>
    <row r="88" spans="1:7" s="4" customFormat="1" ht="12.75" customHeight="1" x14ac:dyDescent="0.2">
      <c r="A88" s="53" t="s">
        <v>33</v>
      </c>
      <c r="B88" s="38">
        <v>2</v>
      </c>
      <c r="C88" s="39">
        <f t="shared" si="12"/>
        <v>2</v>
      </c>
      <c r="D88" s="41">
        <v>0</v>
      </c>
      <c r="E88" s="39">
        <f t="shared" si="13"/>
        <v>0</v>
      </c>
      <c r="F88" s="38">
        <v>2</v>
      </c>
      <c r="G88" s="39">
        <f t="shared" si="14"/>
        <v>2.7027027027027026</v>
      </c>
    </row>
    <row r="89" spans="1:7" s="4" customFormat="1" ht="12.75" customHeight="1" x14ac:dyDescent="0.2">
      <c r="A89" s="34" t="s">
        <v>57</v>
      </c>
      <c r="B89" s="38">
        <v>12</v>
      </c>
      <c r="C89" s="39">
        <f t="shared" si="12"/>
        <v>12</v>
      </c>
      <c r="D89" s="40">
        <v>0</v>
      </c>
      <c r="E89" s="39">
        <f t="shared" si="13"/>
        <v>0</v>
      </c>
      <c r="F89" s="38">
        <v>12</v>
      </c>
      <c r="G89" s="39">
        <f t="shared" si="14"/>
        <v>16.216216216216218</v>
      </c>
    </row>
    <row r="90" spans="1:7" s="4" customFormat="1" ht="12.75" customHeight="1" x14ac:dyDescent="0.2">
      <c r="A90" s="34" t="s">
        <v>50</v>
      </c>
      <c r="B90" s="38">
        <v>3</v>
      </c>
      <c r="C90" s="39">
        <f t="shared" si="12"/>
        <v>3</v>
      </c>
      <c r="D90" s="40">
        <v>2</v>
      </c>
      <c r="E90" s="39">
        <f t="shared" si="13"/>
        <v>7.6923076923076925</v>
      </c>
      <c r="F90" s="38">
        <v>1</v>
      </c>
      <c r="G90" s="39">
        <f t="shared" si="14"/>
        <v>1.3513513513513513</v>
      </c>
    </row>
    <row r="91" spans="1:7" s="4" customFormat="1" ht="12.75" customHeight="1" x14ac:dyDescent="0.2">
      <c r="A91" s="34" t="s">
        <v>37</v>
      </c>
      <c r="B91" s="38">
        <v>1</v>
      </c>
      <c r="C91" s="39">
        <f t="shared" si="12"/>
        <v>1</v>
      </c>
      <c r="D91" s="40">
        <v>0</v>
      </c>
      <c r="E91" s="39">
        <f t="shared" si="13"/>
        <v>0</v>
      </c>
      <c r="F91" s="38">
        <v>1</v>
      </c>
      <c r="G91" s="39">
        <f t="shared" si="14"/>
        <v>1.3513513513513513</v>
      </c>
    </row>
    <row r="92" spans="1:7" s="4" customFormat="1" ht="24" x14ac:dyDescent="0.2">
      <c r="A92" s="34" t="s">
        <v>67</v>
      </c>
      <c r="B92" s="38">
        <v>1</v>
      </c>
      <c r="C92" s="39">
        <f t="shared" si="12"/>
        <v>1</v>
      </c>
      <c r="D92" s="40">
        <v>1</v>
      </c>
      <c r="E92" s="39">
        <f t="shared" si="13"/>
        <v>3.8461538461538463</v>
      </c>
      <c r="F92" s="38">
        <v>0</v>
      </c>
      <c r="G92" s="39">
        <f t="shared" si="14"/>
        <v>0</v>
      </c>
    </row>
    <row r="93" spans="1:7" s="4" customFormat="1" ht="12.75" customHeight="1" x14ac:dyDescent="0.2">
      <c r="A93" s="34" t="s">
        <v>40</v>
      </c>
      <c r="B93" s="38">
        <v>3</v>
      </c>
      <c r="C93" s="39">
        <f t="shared" si="12"/>
        <v>3</v>
      </c>
      <c r="D93" s="40">
        <v>1</v>
      </c>
      <c r="E93" s="39">
        <f t="shared" si="13"/>
        <v>3.8461538461538463</v>
      </c>
      <c r="F93" s="38">
        <v>2</v>
      </c>
      <c r="G93" s="39">
        <f t="shared" si="14"/>
        <v>2.7027027027027026</v>
      </c>
    </row>
    <row r="94" spans="1:7" s="4" customFormat="1" ht="12.95" customHeight="1" x14ac:dyDescent="0.2">
      <c r="A94" s="34" t="s">
        <v>93</v>
      </c>
      <c r="B94" s="38">
        <v>33</v>
      </c>
      <c r="C94" s="39">
        <f t="shared" si="12"/>
        <v>33</v>
      </c>
      <c r="D94" s="40">
        <v>3</v>
      </c>
      <c r="E94" s="39">
        <f t="shared" si="13"/>
        <v>11.538461538461538</v>
      </c>
      <c r="F94" s="38">
        <v>30</v>
      </c>
      <c r="G94" s="39">
        <f t="shared" si="14"/>
        <v>40.54054054054054</v>
      </c>
    </row>
    <row r="95" spans="1:7" s="4" customFormat="1" ht="12.95" customHeight="1" x14ac:dyDescent="0.2">
      <c r="A95" s="34" t="s">
        <v>91</v>
      </c>
      <c r="B95" s="38">
        <v>2</v>
      </c>
      <c r="C95" s="39">
        <f t="shared" si="12"/>
        <v>2</v>
      </c>
      <c r="D95" s="40">
        <v>1</v>
      </c>
      <c r="E95" s="39">
        <f t="shared" si="13"/>
        <v>3.8461538461538463</v>
      </c>
      <c r="F95" s="38">
        <v>1</v>
      </c>
      <c r="G95" s="39">
        <f t="shared" si="14"/>
        <v>1.3513513513513513</v>
      </c>
    </row>
    <row r="96" spans="1:7" s="4" customFormat="1" ht="12.95" customHeight="1" x14ac:dyDescent="0.2">
      <c r="A96" s="34" t="s">
        <v>35</v>
      </c>
      <c r="B96" s="38">
        <v>4</v>
      </c>
      <c r="C96" s="39">
        <f t="shared" si="12"/>
        <v>4</v>
      </c>
      <c r="D96" s="40">
        <v>4</v>
      </c>
      <c r="E96" s="39">
        <f t="shared" si="13"/>
        <v>15.384615384615385</v>
      </c>
      <c r="F96" s="38">
        <v>0</v>
      </c>
      <c r="G96" s="39">
        <f t="shared" si="14"/>
        <v>0</v>
      </c>
    </row>
    <row r="97" spans="1:8" x14ac:dyDescent="0.2">
      <c r="A97" s="54" t="s">
        <v>54</v>
      </c>
      <c r="B97" s="38">
        <v>1</v>
      </c>
      <c r="C97" s="39">
        <f>B97*100/78</f>
        <v>1.2820512820512822</v>
      </c>
      <c r="D97" s="41">
        <v>1</v>
      </c>
      <c r="E97" s="39">
        <f>D97*100/26</f>
        <v>3.8461538461538463</v>
      </c>
      <c r="F97" s="38">
        <v>0</v>
      </c>
      <c r="G97" s="39">
        <f>F97*100/74</f>
        <v>0</v>
      </c>
    </row>
    <row r="98" spans="1:8" s="4" customFormat="1" ht="24" x14ac:dyDescent="0.2">
      <c r="A98" s="34" t="s">
        <v>68</v>
      </c>
      <c r="B98" s="38">
        <v>13</v>
      </c>
      <c r="C98" s="39">
        <f t="shared" si="12"/>
        <v>13</v>
      </c>
      <c r="D98" s="40">
        <v>1</v>
      </c>
      <c r="E98" s="39">
        <f t="shared" si="13"/>
        <v>3.8461538461538463</v>
      </c>
      <c r="F98" s="38">
        <v>12</v>
      </c>
      <c r="G98" s="39">
        <f t="shared" si="14"/>
        <v>16.216216216216218</v>
      </c>
    </row>
    <row r="99" spans="1:8" s="4" customFormat="1" ht="12" x14ac:dyDescent="0.2">
      <c r="A99" s="34" t="s">
        <v>26</v>
      </c>
      <c r="B99" s="38">
        <v>6</v>
      </c>
      <c r="C99" s="39">
        <f t="shared" si="12"/>
        <v>6</v>
      </c>
      <c r="D99" s="40">
        <v>0</v>
      </c>
      <c r="E99" s="39">
        <f t="shared" si="13"/>
        <v>0</v>
      </c>
      <c r="F99" s="38">
        <v>6</v>
      </c>
      <c r="G99" s="39">
        <f t="shared" si="14"/>
        <v>8.1081081081081088</v>
      </c>
    </row>
    <row r="100" spans="1:8" s="4" customFormat="1" ht="12.95" customHeight="1" x14ac:dyDescent="0.2">
      <c r="A100" s="53" t="s">
        <v>62</v>
      </c>
      <c r="B100" s="38">
        <v>8</v>
      </c>
      <c r="C100" s="39">
        <f t="shared" si="12"/>
        <v>8</v>
      </c>
      <c r="D100" s="41">
        <v>8</v>
      </c>
      <c r="E100" s="39">
        <f t="shared" si="13"/>
        <v>30.76923076923077</v>
      </c>
      <c r="F100" s="38">
        <v>0</v>
      </c>
      <c r="G100" s="39">
        <f t="shared" si="14"/>
        <v>0</v>
      </c>
    </row>
    <row r="101" spans="1:8" s="4" customFormat="1" ht="12.95" customHeight="1" x14ac:dyDescent="0.2">
      <c r="A101" s="53" t="s">
        <v>36</v>
      </c>
      <c r="B101" s="38">
        <v>1</v>
      </c>
      <c r="C101" s="39">
        <f t="shared" si="12"/>
        <v>1</v>
      </c>
      <c r="D101" s="41">
        <v>1</v>
      </c>
      <c r="E101" s="39">
        <f t="shared" si="13"/>
        <v>3.8461538461538463</v>
      </c>
      <c r="F101" s="38">
        <v>0</v>
      </c>
      <c r="G101" s="39">
        <f t="shared" si="14"/>
        <v>0</v>
      </c>
    </row>
    <row r="102" spans="1:8" s="4" customFormat="1" ht="12.75" customHeight="1" x14ac:dyDescent="0.2">
      <c r="A102" s="18" t="s">
        <v>63</v>
      </c>
      <c r="B102" s="38">
        <v>2</v>
      </c>
      <c r="C102" s="39">
        <f t="shared" si="12"/>
        <v>2</v>
      </c>
      <c r="D102" s="40">
        <v>1</v>
      </c>
      <c r="E102" s="39">
        <f t="shared" si="13"/>
        <v>3.8461538461538463</v>
      </c>
      <c r="F102" s="38">
        <v>1</v>
      </c>
      <c r="G102" s="39">
        <f t="shared" si="14"/>
        <v>1.3513513513513513</v>
      </c>
    </row>
    <row r="103" spans="1:8" s="4" customFormat="1" ht="12.75" customHeight="1" x14ac:dyDescent="0.2">
      <c r="A103" s="54" t="s">
        <v>46</v>
      </c>
      <c r="B103" s="38">
        <v>23</v>
      </c>
      <c r="C103" s="39">
        <f t="shared" si="12"/>
        <v>23</v>
      </c>
      <c r="D103" s="41">
        <v>2</v>
      </c>
      <c r="E103" s="39">
        <f t="shared" si="13"/>
        <v>7.6923076923076925</v>
      </c>
      <c r="F103" s="38">
        <v>21</v>
      </c>
      <c r="G103" s="39">
        <f t="shared" si="14"/>
        <v>28.378378378378379</v>
      </c>
    </row>
    <row r="104" spans="1:8" s="4" customFormat="1" ht="12.75" customHeight="1" x14ac:dyDescent="0.2">
      <c r="A104" s="54" t="s">
        <v>28</v>
      </c>
      <c r="B104" s="38">
        <v>1</v>
      </c>
      <c r="C104" s="39">
        <f t="shared" si="12"/>
        <v>1</v>
      </c>
      <c r="D104" s="41"/>
      <c r="E104" s="39">
        <f t="shared" si="13"/>
        <v>0</v>
      </c>
      <c r="F104" s="38">
        <v>1</v>
      </c>
      <c r="G104" s="39">
        <f t="shared" si="14"/>
        <v>1.3513513513513513</v>
      </c>
    </row>
    <row r="105" spans="1:8" x14ac:dyDescent="0.2">
      <c r="A105" s="54" t="s">
        <v>52</v>
      </c>
      <c r="B105" s="38">
        <v>7</v>
      </c>
      <c r="C105" s="39">
        <f t="shared" si="12"/>
        <v>7</v>
      </c>
      <c r="D105" s="41">
        <v>3</v>
      </c>
      <c r="E105" s="39">
        <f t="shared" si="13"/>
        <v>11.538461538461538</v>
      </c>
      <c r="F105" s="38">
        <v>4</v>
      </c>
      <c r="G105" s="39">
        <f t="shared" si="14"/>
        <v>5.4054054054054053</v>
      </c>
      <c r="H105" s="4"/>
    </row>
    <row r="106" spans="1:8" x14ac:dyDescent="0.2">
      <c r="A106" s="18" t="s">
        <v>90</v>
      </c>
      <c r="B106" s="38">
        <v>14</v>
      </c>
      <c r="C106" s="39">
        <f t="shared" si="12"/>
        <v>14</v>
      </c>
      <c r="D106" s="40">
        <v>1</v>
      </c>
      <c r="E106" s="39">
        <f t="shared" si="13"/>
        <v>3.8461538461538463</v>
      </c>
      <c r="F106" s="38">
        <v>13</v>
      </c>
      <c r="G106" s="39">
        <f t="shared" si="14"/>
        <v>17.567567567567568</v>
      </c>
      <c r="H106" s="4"/>
    </row>
    <row r="107" spans="1:8" x14ac:dyDescent="0.2">
      <c r="A107" s="54" t="s">
        <v>82</v>
      </c>
      <c r="B107" s="38">
        <v>10</v>
      </c>
      <c r="C107" s="39">
        <f>B107*100/78</f>
        <v>12.820512820512821</v>
      </c>
      <c r="D107" s="41">
        <v>8</v>
      </c>
      <c r="E107" s="39">
        <f t="shared" si="13"/>
        <v>30.76923076923077</v>
      </c>
      <c r="F107" s="38">
        <v>2</v>
      </c>
      <c r="G107" s="39">
        <f t="shared" si="14"/>
        <v>2.7027027027027026</v>
      </c>
      <c r="H107" s="4"/>
    </row>
    <row r="108" spans="1:8" x14ac:dyDescent="0.2">
      <c r="A108" s="54" t="s">
        <v>92</v>
      </c>
      <c r="B108" s="38">
        <v>7</v>
      </c>
      <c r="C108" s="39">
        <f>B108*100/78</f>
        <v>8.9743589743589745</v>
      </c>
      <c r="D108" s="41">
        <v>2</v>
      </c>
      <c r="E108" s="39">
        <f>D108*100/26</f>
        <v>7.6923076923076925</v>
      </c>
      <c r="F108" s="38">
        <v>5</v>
      </c>
      <c r="G108" s="39">
        <f>F108*100/74</f>
        <v>6.756756756756757</v>
      </c>
    </row>
    <row r="110" spans="1:8" ht="12.2" customHeight="1" x14ac:dyDescent="0.2"/>
  </sheetData>
  <mergeCells count="11">
    <mergeCell ref="A1:G1"/>
    <mergeCell ref="B80:G80"/>
    <mergeCell ref="B6:G6"/>
    <mergeCell ref="B20:G20"/>
    <mergeCell ref="B39:G39"/>
    <mergeCell ref="B63:G63"/>
    <mergeCell ref="A3:A5"/>
    <mergeCell ref="B3:C4"/>
    <mergeCell ref="D3:E3"/>
    <mergeCell ref="F3:G3"/>
    <mergeCell ref="D4:G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G18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36.85546875" customWidth="1"/>
    <col min="2" max="2" width="8.140625" customWidth="1"/>
    <col min="3" max="3" width="9" customWidth="1"/>
    <col min="4" max="7" width="8.140625" customWidth="1"/>
  </cols>
  <sheetData>
    <row r="1" spans="1:7" ht="12.75" customHeight="1" x14ac:dyDescent="0.2">
      <c r="A1" s="125" t="s">
        <v>106</v>
      </c>
      <c r="B1" s="125"/>
      <c r="C1" s="125"/>
      <c r="D1" s="125"/>
      <c r="E1" s="125"/>
      <c r="F1" s="125"/>
      <c r="G1" s="125"/>
    </row>
    <row r="2" spans="1:7" ht="12.75" customHeight="1" x14ac:dyDescent="0.2">
      <c r="A2" s="25"/>
      <c r="B2" s="26"/>
      <c r="C2" s="26"/>
      <c r="D2" s="26"/>
      <c r="E2" s="26"/>
      <c r="F2" s="26"/>
      <c r="G2" s="26"/>
    </row>
    <row r="3" spans="1:7" ht="30.2" customHeight="1" x14ac:dyDescent="0.2">
      <c r="A3" s="105" t="s">
        <v>14</v>
      </c>
      <c r="B3" s="128" t="s">
        <v>56</v>
      </c>
      <c r="C3" s="128"/>
      <c r="D3" s="128"/>
      <c r="E3" s="128" t="s">
        <v>22</v>
      </c>
      <c r="F3" s="128"/>
      <c r="G3" s="129"/>
    </row>
    <row r="4" spans="1:7" ht="15" customHeight="1" x14ac:dyDescent="0.2">
      <c r="A4" s="106"/>
      <c r="B4" s="2" t="s">
        <v>0</v>
      </c>
      <c r="C4" s="2" t="s">
        <v>1</v>
      </c>
      <c r="D4" s="2" t="s">
        <v>2</v>
      </c>
      <c r="E4" s="2" t="s">
        <v>0</v>
      </c>
      <c r="F4" s="2" t="s">
        <v>1</v>
      </c>
      <c r="G4" s="3" t="s">
        <v>2</v>
      </c>
    </row>
    <row r="5" spans="1:7" s="4" customFormat="1" ht="24" customHeight="1" x14ac:dyDescent="0.2">
      <c r="A5" s="18" t="s">
        <v>5</v>
      </c>
      <c r="B5" s="86">
        <v>15</v>
      </c>
      <c r="C5" s="88">
        <v>0</v>
      </c>
      <c r="D5" s="88">
        <v>15</v>
      </c>
      <c r="E5" s="89">
        <v>104</v>
      </c>
      <c r="F5" s="91">
        <v>9</v>
      </c>
      <c r="G5" s="91">
        <v>95</v>
      </c>
    </row>
    <row r="6" spans="1:7" s="4" customFormat="1" ht="24" customHeight="1" x14ac:dyDescent="0.2">
      <c r="A6" s="18" t="s">
        <v>6</v>
      </c>
      <c r="B6" s="86">
        <v>8</v>
      </c>
      <c r="C6" s="88">
        <v>4</v>
      </c>
      <c r="D6" s="88">
        <v>4</v>
      </c>
      <c r="E6" s="89">
        <v>64</v>
      </c>
      <c r="F6" s="91">
        <v>15</v>
      </c>
      <c r="G6" s="91">
        <v>49</v>
      </c>
    </row>
    <row r="7" spans="1:7" s="4" customFormat="1" ht="24" customHeight="1" x14ac:dyDescent="0.2">
      <c r="A7" s="18" t="s">
        <v>7</v>
      </c>
      <c r="B7" s="86">
        <v>30</v>
      </c>
      <c r="C7" s="88">
        <v>6</v>
      </c>
      <c r="D7" s="88">
        <v>24</v>
      </c>
      <c r="E7" s="89">
        <v>234</v>
      </c>
      <c r="F7" s="91">
        <v>77</v>
      </c>
      <c r="G7" s="91">
        <v>157</v>
      </c>
    </row>
    <row r="8" spans="1:7" s="4" customFormat="1" ht="24" customHeight="1" x14ac:dyDescent="0.2">
      <c r="A8" s="18" t="s">
        <v>53</v>
      </c>
      <c r="B8" s="86">
        <v>7</v>
      </c>
      <c r="C8" s="88">
        <v>1</v>
      </c>
      <c r="D8" s="88">
        <v>6</v>
      </c>
      <c r="E8" s="89">
        <v>28</v>
      </c>
      <c r="F8" s="91">
        <v>9</v>
      </c>
      <c r="G8" s="91">
        <v>19</v>
      </c>
    </row>
    <row r="9" spans="1:7" s="4" customFormat="1" ht="24" customHeight="1" x14ac:dyDescent="0.2">
      <c r="A9" s="18" t="s">
        <v>8</v>
      </c>
      <c r="B9" s="86">
        <v>9</v>
      </c>
      <c r="C9" s="88">
        <v>3</v>
      </c>
      <c r="D9" s="88">
        <v>6</v>
      </c>
      <c r="E9" s="89">
        <v>65</v>
      </c>
      <c r="F9" s="91">
        <v>28</v>
      </c>
      <c r="G9" s="91">
        <v>37</v>
      </c>
    </row>
    <row r="10" spans="1:7" s="9" customFormat="1" ht="36" customHeight="1" x14ac:dyDescent="0.2">
      <c r="A10" s="19" t="s">
        <v>4</v>
      </c>
      <c r="B10" s="87">
        <f t="shared" ref="B10:G10" si="0">SUM(B5:B9)</f>
        <v>69</v>
      </c>
      <c r="C10" s="87">
        <f t="shared" si="0"/>
        <v>14</v>
      </c>
      <c r="D10" s="87">
        <f t="shared" si="0"/>
        <v>55</v>
      </c>
      <c r="E10" s="90">
        <f t="shared" si="0"/>
        <v>495</v>
      </c>
      <c r="F10" s="90">
        <f t="shared" si="0"/>
        <v>138</v>
      </c>
      <c r="G10" s="90">
        <f t="shared" si="0"/>
        <v>357</v>
      </c>
    </row>
    <row r="11" spans="1:7" s="9" customFormat="1" ht="45" customHeight="1" x14ac:dyDescent="0.2">
      <c r="B11" s="126" t="s">
        <v>75</v>
      </c>
      <c r="C11" s="127"/>
      <c r="D11" s="127"/>
      <c r="E11" s="127"/>
      <c r="F11" s="127"/>
      <c r="G11" s="127"/>
    </row>
    <row r="12" spans="1:7" s="49" customFormat="1" ht="24" customHeight="1" x14ac:dyDescent="0.2">
      <c r="A12" s="64" t="s">
        <v>5</v>
      </c>
      <c r="B12" s="92">
        <f t="shared" ref="B12:G16" si="1">B5*B$17/B$10</f>
        <v>21.739130434782609</v>
      </c>
      <c r="C12" s="92">
        <f t="shared" si="1"/>
        <v>0</v>
      </c>
      <c r="D12" s="92">
        <f>D5*D$17/D$10</f>
        <v>27.272727272727273</v>
      </c>
      <c r="E12" s="92">
        <f t="shared" si="1"/>
        <v>21.01010101010101</v>
      </c>
      <c r="F12" s="92">
        <f t="shared" si="1"/>
        <v>6.5217391304347823</v>
      </c>
      <c r="G12" s="92">
        <f t="shared" si="1"/>
        <v>26.610644257703083</v>
      </c>
    </row>
    <row r="13" spans="1:7" s="49" customFormat="1" ht="24" customHeight="1" x14ac:dyDescent="0.2">
      <c r="A13" s="64" t="s">
        <v>6</v>
      </c>
      <c r="B13" s="92">
        <f t="shared" si="1"/>
        <v>11.594202898550725</v>
      </c>
      <c r="C13" s="92">
        <f t="shared" si="1"/>
        <v>28.571428571428573</v>
      </c>
      <c r="D13" s="92">
        <f t="shared" si="1"/>
        <v>7.2727272727272725</v>
      </c>
      <c r="E13" s="92">
        <f t="shared" si="1"/>
        <v>12.929292929292929</v>
      </c>
      <c r="F13" s="92">
        <f t="shared" si="1"/>
        <v>10.869565217391305</v>
      </c>
      <c r="G13" s="92">
        <f t="shared" si="1"/>
        <v>13.725490196078431</v>
      </c>
    </row>
    <row r="14" spans="1:7" s="49" customFormat="1" ht="24" customHeight="1" x14ac:dyDescent="0.2">
      <c r="A14" s="64" t="s">
        <v>7</v>
      </c>
      <c r="B14" s="92">
        <f t="shared" si="1"/>
        <v>43.478260869565219</v>
      </c>
      <c r="C14" s="92">
        <f>C7*C$17/C$10</f>
        <v>42.857142857142854</v>
      </c>
      <c r="D14" s="92">
        <f t="shared" si="1"/>
        <v>43.636363636363633</v>
      </c>
      <c r="E14" s="92">
        <f t="shared" si="1"/>
        <v>47.272727272727273</v>
      </c>
      <c r="F14" s="92">
        <f t="shared" si="1"/>
        <v>55.79710144927536</v>
      </c>
      <c r="G14" s="92">
        <f t="shared" si="1"/>
        <v>43.977591036414566</v>
      </c>
    </row>
    <row r="15" spans="1:7" s="49" customFormat="1" ht="24" customHeight="1" x14ac:dyDescent="0.2">
      <c r="A15" s="64" t="s">
        <v>53</v>
      </c>
      <c r="B15" s="92">
        <f t="shared" si="1"/>
        <v>10.144927536231885</v>
      </c>
      <c r="C15" s="92">
        <f t="shared" si="1"/>
        <v>7.1428571428571432</v>
      </c>
      <c r="D15" s="92">
        <f t="shared" si="1"/>
        <v>10.909090909090908</v>
      </c>
      <c r="E15" s="92">
        <f t="shared" si="1"/>
        <v>5.6565656565656566</v>
      </c>
      <c r="F15" s="92">
        <f t="shared" si="1"/>
        <v>6.5217391304347823</v>
      </c>
      <c r="G15" s="92">
        <f t="shared" si="1"/>
        <v>5.322128851540616</v>
      </c>
    </row>
    <row r="16" spans="1:7" s="49" customFormat="1" ht="24" customHeight="1" x14ac:dyDescent="0.2">
      <c r="A16" s="64" t="s">
        <v>8</v>
      </c>
      <c r="B16" s="92">
        <f t="shared" si="1"/>
        <v>13.043478260869565</v>
      </c>
      <c r="C16" s="92">
        <f t="shared" si="1"/>
        <v>21.428571428571427</v>
      </c>
      <c r="D16" s="92">
        <f t="shared" si="1"/>
        <v>10.909090909090908</v>
      </c>
      <c r="E16" s="92">
        <f t="shared" si="1"/>
        <v>13.131313131313131</v>
      </c>
      <c r="F16" s="92">
        <f t="shared" si="1"/>
        <v>20.289855072463769</v>
      </c>
      <c r="G16" s="92">
        <f t="shared" si="1"/>
        <v>10.364145658263306</v>
      </c>
    </row>
    <row r="17" spans="1:7" s="9" customFormat="1" ht="24" customHeight="1" x14ac:dyDescent="0.2">
      <c r="A17" s="19" t="s">
        <v>4</v>
      </c>
      <c r="B17" s="93">
        <f t="shared" ref="B17:G17" si="2">IF(B$10&gt;0,100*B10/B$10,0)</f>
        <v>100</v>
      </c>
      <c r="C17" s="93">
        <f t="shared" si="2"/>
        <v>100</v>
      </c>
      <c r="D17" s="93">
        <f t="shared" si="2"/>
        <v>100</v>
      </c>
      <c r="E17" s="93">
        <f t="shared" si="2"/>
        <v>100</v>
      </c>
      <c r="F17" s="93">
        <f t="shared" si="2"/>
        <v>100</v>
      </c>
      <c r="G17" s="93">
        <f t="shared" si="2"/>
        <v>100</v>
      </c>
    </row>
    <row r="18" spans="1:7" s="4" customFormat="1" ht="14.25" customHeight="1" x14ac:dyDescent="0.2"/>
  </sheetData>
  <mergeCells count="5">
    <mergeCell ref="A1:G1"/>
    <mergeCell ref="B11:G11"/>
    <mergeCell ref="A3:A4"/>
    <mergeCell ref="B3:D3"/>
    <mergeCell ref="E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300" r:id="rId1"/>
  <headerFooter alignWithMargins="0">
    <oddFooter>&amp;C&amp;"Arial,Standard"&amp;6© Statistisches Landesamt des Freistaates Sachsen - B III 2 -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Inhalt</vt:lpstr>
      <vt:lpstr>Tab 1</vt:lpstr>
      <vt:lpstr>Tab 2</vt:lpstr>
      <vt:lpstr>Tab 3</vt:lpstr>
      <vt:lpstr>Tab 4</vt:lpstr>
      <vt:lpstr>Tab 5</vt:lpstr>
      <vt:lpstr>Tab 6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Ritscher, Angelika - StaLa</cp:lastModifiedBy>
  <cp:lastPrinted>2017-04-06T07:50:59Z</cp:lastPrinted>
  <dcterms:created xsi:type="dcterms:W3CDTF">2002-04-04T06:10:11Z</dcterms:created>
  <dcterms:modified xsi:type="dcterms:W3CDTF">2017-04-06T07:53:08Z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2052901366</vt:i4>
  </property>
  <property fmtid="{D5CDD505-2E9C-101B-9397-08002B2CF9AE}" pid="3" name="_NewReviewCycle">
    <vt:lpwstr/>
  </property>
  <property fmtid="{D5CDD505-2E9C-101B-9397-08002B2CF9AE}" pid="4" name="_EmailSubject">
    <vt:lpwstr>Lehrerausbildung  B_III_2_j_16_SN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</Properties>
</file>