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1005" yWindow="375" windowWidth="28800" windowHeight="9120"/>
  </bookViews>
  <sheets>
    <sheet name="Titel" sheetId="1" r:id="rId1"/>
    <sheet name="Inhalt" sheetId="44" r:id="rId2"/>
    <sheet name="Einführung" sheetId="3" r:id="rId3"/>
    <sheet name="Glossar" sheetId="4" r:id="rId4"/>
    <sheet name="1" sheetId="46" r:id="rId5"/>
    <sheet name="2.1" sheetId="29" r:id="rId6"/>
    <sheet name="2.2" sheetId="45" r:id="rId7"/>
    <sheet name="2.3" sheetId="28" r:id="rId8"/>
    <sheet name="3.1" sheetId="31" r:id="rId9"/>
    <sheet name="3.2" sheetId="33" r:id="rId10"/>
    <sheet name="4.1" sheetId="34" r:id="rId11"/>
    <sheet name="4.2" sheetId="35" r:id="rId12"/>
    <sheet name="5" sheetId="49" r:id="rId13"/>
    <sheet name="6" sheetId="43" r:id="rId14"/>
    <sheet name="7.1" sheetId="32" r:id="rId15"/>
    <sheet name="7.2" sheetId="48" r:id="rId16"/>
  </sheets>
  <definedNames>
    <definedName name="_xlnm.Print_Area" localSheetId="0">Titel!$A$1:$H$60</definedName>
    <definedName name="Text20" localSheetId="0">Titel!$B$57</definedName>
    <definedName name="Text9" localSheetId="0">Titel!$B$56</definedName>
  </definedNames>
  <calcPr calcId="162913"/>
</workbook>
</file>

<file path=xl/calcChain.xml><?xml version="1.0" encoding="utf-8"?>
<calcChain xmlns="http://schemas.openxmlformats.org/spreadsheetml/2006/main">
  <c r="T17" i="43" l="1"/>
  <c r="P17" i="43"/>
  <c r="L17" i="43"/>
  <c r="H17" i="43"/>
  <c r="D17" i="43"/>
  <c r="U12" i="43"/>
  <c r="T12" i="43"/>
  <c r="S12" i="43"/>
  <c r="R12" i="43"/>
  <c r="Q12" i="43"/>
  <c r="P12" i="43"/>
  <c r="O12" i="43"/>
  <c r="N12" i="43"/>
  <c r="E17" i="43" l="1"/>
  <c r="M17" i="43"/>
  <c r="U17" i="43"/>
  <c r="F17" i="43"/>
  <c r="J17" i="43"/>
  <c r="N17" i="43"/>
  <c r="R17" i="43"/>
  <c r="I17" i="43"/>
  <c r="Q17" i="43"/>
  <c r="C17" i="43"/>
  <c r="G17" i="43"/>
  <c r="K17" i="43"/>
  <c r="O17" i="43"/>
  <c r="S17" i="43"/>
  <c r="E10" i="43"/>
  <c r="I10" i="43"/>
  <c r="M10" i="43"/>
  <c r="Q10" i="43"/>
  <c r="U10" i="43"/>
  <c r="F10" i="43"/>
  <c r="N10" i="43"/>
  <c r="C10" i="43"/>
  <c r="G10" i="43"/>
  <c r="K10" i="43"/>
  <c r="O10" i="43"/>
  <c r="S10" i="43"/>
  <c r="J10" i="43"/>
  <c r="R10" i="43"/>
  <c r="D10" i="43"/>
  <c r="H10" i="43"/>
  <c r="L10" i="43"/>
  <c r="P10" i="43"/>
  <c r="T10" i="43"/>
  <c r="N42" i="49" l="1"/>
  <c r="J42" i="49"/>
  <c r="F42" i="49"/>
  <c r="T41" i="49"/>
  <c r="R41" i="49"/>
  <c r="Q41" i="49"/>
  <c r="P41" i="49"/>
  <c r="O41" i="49"/>
  <c r="N41" i="49"/>
  <c r="M41" i="49"/>
  <c r="L41" i="49"/>
  <c r="K41" i="49"/>
  <c r="J41" i="49"/>
  <c r="I41" i="49"/>
  <c r="H41" i="49"/>
  <c r="G41" i="49"/>
  <c r="F41" i="49"/>
  <c r="E41" i="49"/>
  <c r="D41" i="49"/>
  <c r="C41" i="49"/>
  <c r="T40" i="49"/>
  <c r="R40" i="49"/>
  <c r="P40" i="49"/>
  <c r="N40" i="49"/>
  <c r="L40" i="49"/>
  <c r="K40" i="49"/>
  <c r="J40" i="49"/>
  <c r="H40" i="49"/>
  <c r="G40" i="49"/>
  <c r="F40" i="49"/>
  <c r="E40" i="49"/>
  <c r="D40" i="49"/>
  <c r="C40" i="49"/>
  <c r="N36" i="49"/>
  <c r="J36" i="49"/>
  <c r="F36" i="49"/>
  <c r="R35" i="49"/>
  <c r="N35" i="49"/>
  <c r="J35" i="49"/>
  <c r="F35" i="49"/>
  <c r="R34" i="49"/>
  <c r="N34" i="49"/>
  <c r="L34" i="49"/>
  <c r="J34" i="49"/>
  <c r="H34" i="49"/>
  <c r="F34" i="49"/>
  <c r="D34" i="49"/>
  <c r="C53" i="34"/>
  <c r="S53" i="34"/>
  <c r="D54" i="34"/>
  <c r="E55" i="34"/>
  <c r="U55" i="34"/>
  <c r="H55" i="34"/>
  <c r="H53" i="34"/>
  <c r="H42" i="49" l="1"/>
  <c r="L42" i="49"/>
  <c r="E42" i="49"/>
  <c r="Q55" i="34"/>
  <c r="M55" i="34"/>
  <c r="I40" i="49"/>
  <c r="M40" i="49"/>
  <c r="Q40" i="49"/>
  <c r="U40" i="49"/>
  <c r="P42" i="49"/>
  <c r="O40" i="49"/>
  <c r="S40" i="49"/>
  <c r="I42" i="49"/>
  <c r="M42" i="49"/>
  <c r="Q42" i="49"/>
  <c r="U42" i="49"/>
  <c r="N53" i="34"/>
  <c r="Q53" i="34"/>
  <c r="S41" i="49"/>
  <c r="O53" i="34"/>
  <c r="K53" i="34"/>
  <c r="U41" i="49"/>
  <c r="G42" i="49"/>
  <c r="T42" i="49"/>
  <c r="D42" i="49"/>
  <c r="T53" i="34"/>
  <c r="P53" i="34"/>
  <c r="L53" i="34"/>
  <c r="S42" i="49"/>
  <c r="K42" i="49"/>
  <c r="C42" i="49"/>
  <c r="R42" i="49"/>
  <c r="O42" i="49"/>
  <c r="E34" i="49"/>
  <c r="C34" i="49"/>
  <c r="G34" i="49"/>
  <c r="I34" i="49"/>
  <c r="M34" i="49"/>
  <c r="Q34" i="49"/>
  <c r="U34" i="49"/>
  <c r="D36" i="49"/>
  <c r="H36" i="49"/>
  <c r="L36" i="49"/>
  <c r="P36" i="49"/>
  <c r="T36" i="49"/>
  <c r="K34" i="49"/>
  <c r="O34" i="49"/>
  <c r="S34" i="49"/>
  <c r="E36" i="49"/>
  <c r="I36" i="49"/>
  <c r="M36" i="49"/>
  <c r="Q36" i="49"/>
  <c r="U36" i="49"/>
  <c r="C35" i="49"/>
  <c r="G35" i="49"/>
  <c r="K35" i="49"/>
  <c r="O35" i="49"/>
  <c r="S35" i="49"/>
  <c r="D35" i="49"/>
  <c r="H35" i="49"/>
  <c r="L35" i="49"/>
  <c r="P35" i="49"/>
  <c r="T35" i="49"/>
  <c r="P34" i="49"/>
  <c r="T34" i="49"/>
  <c r="E35" i="49"/>
  <c r="I35" i="49"/>
  <c r="M35" i="49"/>
  <c r="Q35" i="49"/>
  <c r="U35" i="49"/>
  <c r="C36" i="49"/>
  <c r="O36" i="49"/>
  <c r="G36" i="49"/>
  <c r="R36" i="49"/>
  <c r="S36" i="49"/>
  <c r="K36" i="49"/>
  <c r="R17" i="49"/>
  <c r="F17" i="49"/>
  <c r="J17" i="49"/>
  <c r="N17" i="49"/>
  <c r="D10" i="49"/>
  <c r="H10" i="49"/>
  <c r="L10" i="49"/>
  <c r="P10" i="49"/>
  <c r="T10" i="49"/>
  <c r="C17" i="49"/>
  <c r="G17" i="49"/>
  <c r="K17" i="49"/>
  <c r="O17" i="49"/>
  <c r="S17" i="49"/>
  <c r="I55" i="34"/>
  <c r="N54" i="34"/>
  <c r="N50" i="34"/>
  <c r="J53" i="34"/>
  <c r="I53" i="34"/>
  <c r="J50" i="34"/>
  <c r="U53" i="34"/>
  <c r="M53" i="34"/>
  <c r="F53" i="34"/>
  <c r="C50" i="34"/>
  <c r="F50" i="34"/>
  <c r="R50" i="34"/>
  <c r="D17" i="49"/>
  <c r="H17" i="49"/>
  <c r="L17" i="49"/>
  <c r="P17" i="49"/>
  <c r="T17" i="49"/>
  <c r="E17" i="49"/>
  <c r="I17" i="49"/>
  <c r="M17" i="49"/>
  <c r="Q17" i="49"/>
  <c r="U17" i="49"/>
  <c r="E10" i="49"/>
  <c r="I10" i="49"/>
  <c r="M10" i="49"/>
  <c r="Q10" i="49"/>
  <c r="U10" i="49"/>
  <c r="F10" i="49"/>
  <c r="J10" i="49"/>
  <c r="N10" i="49"/>
  <c r="R10" i="49"/>
  <c r="C10" i="49"/>
  <c r="G10" i="49"/>
  <c r="K10" i="49"/>
  <c r="O10" i="49"/>
  <c r="S10" i="49"/>
  <c r="N55" i="34"/>
  <c r="J55" i="34"/>
  <c r="S54" i="34"/>
  <c r="O54" i="34"/>
  <c r="K54" i="34"/>
  <c r="G54" i="34"/>
  <c r="S50" i="34"/>
  <c r="O50" i="34"/>
  <c r="K50" i="34"/>
  <c r="G50" i="34"/>
  <c r="J54" i="34"/>
  <c r="C54" i="34"/>
  <c r="U54" i="34"/>
  <c r="Q54" i="34"/>
  <c r="M54" i="34"/>
  <c r="I54" i="34"/>
  <c r="E53" i="34"/>
  <c r="U50" i="34"/>
  <c r="Q50" i="34"/>
  <c r="M50" i="34"/>
  <c r="I50" i="34"/>
  <c r="E50" i="34"/>
  <c r="H54" i="34"/>
  <c r="T54" i="34"/>
  <c r="P54" i="34"/>
  <c r="L54" i="34"/>
  <c r="R53" i="34"/>
  <c r="T50" i="34"/>
  <c r="P50" i="34"/>
  <c r="L50" i="34"/>
  <c r="H50" i="34"/>
  <c r="D50" i="34"/>
  <c r="T55" i="34"/>
  <c r="L55" i="34"/>
  <c r="S55" i="34"/>
  <c r="K55" i="34"/>
  <c r="C55" i="34"/>
  <c r="F54" i="34"/>
  <c r="R55" i="34"/>
  <c r="F55" i="34"/>
  <c r="E54" i="34"/>
  <c r="D53" i="34"/>
  <c r="P55" i="34"/>
  <c r="D55" i="34"/>
  <c r="O55" i="34"/>
  <c r="G55" i="34"/>
  <c r="R54" i="34"/>
  <c r="G53" i="34"/>
  <c r="R48" i="34" l="1"/>
  <c r="N48" i="34"/>
  <c r="J48" i="34"/>
  <c r="F48" i="34"/>
  <c r="R47" i="34"/>
  <c r="N47" i="34"/>
  <c r="J47" i="34"/>
  <c r="F47" i="34"/>
  <c r="U46" i="34"/>
  <c r="R46" i="34"/>
  <c r="Q46" i="34"/>
  <c r="N46" i="34"/>
  <c r="M46" i="34"/>
  <c r="J46" i="34"/>
  <c r="I46" i="34"/>
  <c r="F46" i="34"/>
  <c r="E46" i="34"/>
  <c r="T42" i="34"/>
  <c r="R42" i="34"/>
  <c r="P42" i="34"/>
  <c r="L42" i="34"/>
  <c r="H42" i="34"/>
  <c r="D42" i="34"/>
  <c r="R41" i="34"/>
  <c r="N41" i="34"/>
  <c r="J41" i="34"/>
  <c r="F41" i="34"/>
  <c r="R40" i="34"/>
  <c r="N40" i="34"/>
  <c r="J40" i="34"/>
  <c r="F40" i="34"/>
  <c r="G41" i="34" l="1"/>
  <c r="K41" i="34"/>
  <c r="O41" i="34"/>
  <c r="C48" i="34"/>
  <c r="G48" i="34"/>
  <c r="K48" i="34"/>
  <c r="O48" i="34"/>
  <c r="S48" i="34"/>
  <c r="C41" i="34"/>
  <c r="H41" i="34"/>
  <c r="L41" i="34"/>
  <c r="P41" i="34"/>
  <c r="D48" i="34"/>
  <c r="H48" i="34"/>
  <c r="L48" i="34"/>
  <c r="P48" i="34"/>
  <c r="T48" i="34"/>
  <c r="D41" i="34"/>
  <c r="E41" i="34"/>
  <c r="I41" i="34"/>
  <c r="M41" i="34"/>
  <c r="E48" i="34"/>
  <c r="I48" i="34"/>
  <c r="M48" i="34"/>
  <c r="Q48" i="34"/>
  <c r="U48" i="34"/>
  <c r="C46" i="34"/>
  <c r="G46" i="34"/>
  <c r="K46" i="34"/>
  <c r="O46" i="34"/>
  <c r="S46" i="34"/>
  <c r="D46" i="34"/>
  <c r="H46" i="34"/>
  <c r="L46" i="34"/>
  <c r="P46" i="34"/>
  <c r="T46" i="34"/>
  <c r="C47" i="34"/>
  <c r="G47" i="34"/>
  <c r="K47" i="34"/>
  <c r="O47" i="34"/>
  <c r="S47" i="34"/>
  <c r="D47" i="34"/>
  <c r="H47" i="34"/>
  <c r="L47" i="34"/>
  <c r="P47" i="34"/>
  <c r="T47" i="34"/>
  <c r="E47" i="34"/>
  <c r="I47" i="34"/>
  <c r="M47" i="34"/>
  <c r="Q47" i="34"/>
  <c r="U47" i="34"/>
  <c r="Q41" i="34"/>
  <c r="E42" i="34"/>
  <c r="I42" i="34"/>
  <c r="M42" i="34"/>
  <c r="Q42" i="34"/>
  <c r="U42" i="34"/>
  <c r="F42" i="34"/>
  <c r="J42" i="34"/>
  <c r="N42" i="34"/>
  <c r="C42" i="34"/>
  <c r="G42" i="34"/>
  <c r="K42" i="34"/>
  <c r="O42" i="34"/>
  <c r="S42" i="34"/>
  <c r="S41" i="34"/>
  <c r="T41" i="34"/>
  <c r="C40" i="34"/>
  <c r="K40" i="34"/>
  <c r="D40" i="34"/>
  <c r="H40" i="34"/>
  <c r="L40" i="34"/>
  <c r="P40" i="34"/>
  <c r="T40" i="34"/>
  <c r="U41" i="34"/>
  <c r="G40" i="34"/>
  <c r="O40" i="34"/>
  <c r="S40" i="34"/>
  <c r="E40" i="34"/>
  <c r="I40" i="34"/>
  <c r="M40" i="34"/>
  <c r="Q40" i="34"/>
  <c r="U40" i="34"/>
  <c r="R17" i="34"/>
  <c r="C17" i="34"/>
  <c r="G17" i="34"/>
  <c r="K17" i="34"/>
  <c r="O17" i="34"/>
  <c r="S17" i="34"/>
  <c r="F17" i="34"/>
  <c r="J17" i="34"/>
  <c r="N17" i="34"/>
  <c r="D17" i="34"/>
  <c r="H17" i="34"/>
  <c r="L17" i="34"/>
  <c r="P17" i="34"/>
  <c r="T17" i="34"/>
  <c r="E17" i="34"/>
  <c r="I17" i="34"/>
  <c r="M17" i="34"/>
  <c r="Q17" i="34"/>
  <c r="U17" i="34"/>
  <c r="F10" i="34"/>
  <c r="C10" i="34"/>
  <c r="G10" i="34"/>
  <c r="K10" i="34"/>
  <c r="O10" i="34"/>
  <c r="S10" i="34"/>
  <c r="D10" i="34"/>
  <c r="H10" i="34"/>
  <c r="L10" i="34"/>
  <c r="P10" i="34"/>
  <c r="T10" i="34"/>
  <c r="J10" i="34"/>
  <c r="N10" i="34"/>
  <c r="R10" i="34"/>
  <c r="E10" i="34"/>
  <c r="I10" i="34"/>
  <c r="M10" i="34"/>
  <c r="Q10" i="34"/>
  <c r="U10" i="34"/>
  <c r="R51" i="33"/>
  <c r="N51" i="33"/>
  <c r="J51" i="33"/>
  <c r="F51" i="33"/>
  <c r="R50" i="33"/>
  <c r="N50" i="33"/>
  <c r="J50" i="33"/>
  <c r="F50" i="33"/>
  <c r="R49" i="33"/>
  <c r="N49" i="33"/>
  <c r="J49" i="33"/>
  <c r="F49" i="33"/>
  <c r="E50" i="33" l="1"/>
  <c r="I50" i="33"/>
  <c r="M50" i="33"/>
  <c r="Q50" i="33"/>
  <c r="U50" i="33"/>
  <c r="E49" i="33"/>
  <c r="I49" i="33"/>
  <c r="M49" i="33"/>
  <c r="Q49" i="33"/>
  <c r="U49" i="33"/>
  <c r="D17" i="33"/>
  <c r="D49" i="33"/>
  <c r="P17" i="33"/>
  <c r="P49" i="33"/>
  <c r="C51" i="33"/>
  <c r="K51" i="33"/>
  <c r="O51" i="33"/>
  <c r="C50" i="33"/>
  <c r="G50" i="33"/>
  <c r="K50" i="33"/>
  <c r="O50" i="33"/>
  <c r="S50" i="33"/>
  <c r="D51" i="33"/>
  <c r="H51" i="33"/>
  <c r="L51" i="33"/>
  <c r="P51" i="33"/>
  <c r="T51" i="33"/>
  <c r="H17" i="33"/>
  <c r="H49" i="33"/>
  <c r="L17" i="33"/>
  <c r="L49" i="33"/>
  <c r="T17" i="33"/>
  <c r="T49" i="33"/>
  <c r="G51" i="33"/>
  <c r="S51" i="33"/>
  <c r="C49" i="33"/>
  <c r="G49" i="33"/>
  <c r="K49" i="33"/>
  <c r="O49" i="33"/>
  <c r="S49" i="33"/>
  <c r="D50" i="33"/>
  <c r="H50" i="33"/>
  <c r="L50" i="33"/>
  <c r="P50" i="33"/>
  <c r="T50" i="33"/>
  <c r="E51" i="33"/>
  <c r="I51" i="33"/>
  <c r="M51" i="33"/>
  <c r="Q51" i="33"/>
  <c r="U51" i="33"/>
  <c r="C17" i="33"/>
  <c r="G17" i="33"/>
  <c r="K17" i="33"/>
  <c r="O17" i="33"/>
  <c r="S17" i="33"/>
  <c r="F17" i="33"/>
  <c r="J17" i="33"/>
  <c r="N17" i="33"/>
  <c r="R17" i="33"/>
  <c r="E17" i="33"/>
  <c r="I17" i="33"/>
  <c r="M17" i="33"/>
  <c r="Q17" i="33"/>
  <c r="U17" i="33"/>
  <c r="M31" i="35" l="1"/>
  <c r="M29" i="35" l="1"/>
  <c r="M30" i="35"/>
  <c r="M33" i="35"/>
  <c r="M28" i="35"/>
  <c r="E23" i="35"/>
  <c r="M23" i="35"/>
  <c r="M24" i="35"/>
  <c r="M34" i="35"/>
  <c r="M25" i="35"/>
  <c r="M35" i="35"/>
  <c r="M26" i="35"/>
  <c r="E24" i="35"/>
  <c r="E34" i="35"/>
  <c r="E33" i="35"/>
  <c r="E25" i="35"/>
  <c r="E35" i="35"/>
  <c r="E26" i="35"/>
  <c r="M36" i="35" l="1"/>
  <c r="E36" i="35"/>
  <c r="L20" i="49" l="1"/>
  <c r="H20" i="49"/>
  <c r="D20" i="49"/>
  <c r="S20" i="49"/>
  <c r="R20" i="49"/>
  <c r="R44" i="49" s="1"/>
  <c r="O20" i="49"/>
  <c r="N20" i="49"/>
  <c r="K20" i="49"/>
  <c r="J20" i="49"/>
  <c r="J44" i="49" s="1"/>
  <c r="I20" i="49"/>
  <c r="G20" i="49"/>
  <c r="F20" i="49"/>
  <c r="C20" i="49"/>
  <c r="C44" i="49" s="1"/>
  <c r="G44" i="49" l="1"/>
  <c r="N44" i="49"/>
  <c r="D44" i="49"/>
  <c r="I44" i="49"/>
  <c r="O44" i="49"/>
  <c r="H44" i="49"/>
  <c r="L44" i="49"/>
  <c r="F44" i="49"/>
  <c r="K44" i="49"/>
  <c r="S44" i="49"/>
  <c r="P20" i="49"/>
  <c r="P44" i="49" s="1"/>
  <c r="T20" i="49"/>
  <c r="T44" i="49" s="1"/>
  <c r="E20" i="49"/>
  <c r="E44" i="49" s="1"/>
  <c r="M20" i="49"/>
  <c r="M44" i="49" s="1"/>
  <c r="Q20" i="49"/>
  <c r="Q44" i="49" s="1"/>
  <c r="U20" i="49"/>
  <c r="U44" i="49" s="1"/>
  <c r="H54" i="49" l="1"/>
  <c r="H47" i="49" l="1"/>
  <c r="R53" i="49" l="1"/>
  <c r="G53" i="49"/>
  <c r="F53" i="49"/>
  <c r="E53" i="49"/>
  <c r="D53" i="49"/>
  <c r="C53" i="49"/>
  <c r="H53" i="49"/>
  <c r="M53" i="49"/>
  <c r="I53" i="49"/>
  <c r="N53" i="49"/>
  <c r="J53" i="49"/>
  <c r="O53" i="49"/>
  <c r="K53" i="49"/>
  <c r="P53" i="49"/>
  <c r="L53" i="49"/>
  <c r="Q53" i="49"/>
  <c r="R52" i="49"/>
  <c r="F52" i="49"/>
  <c r="D52" i="49"/>
  <c r="C52" i="49"/>
  <c r="G52" i="49"/>
  <c r="E52" i="49"/>
  <c r="H52" i="49"/>
  <c r="M52" i="49"/>
  <c r="I52" i="49"/>
  <c r="N52" i="49"/>
  <c r="J52" i="49"/>
  <c r="O52" i="49"/>
  <c r="K52" i="49"/>
  <c r="P52" i="49"/>
  <c r="L52" i="49"/>
  <c r="Q52" i="49"/>
  <c r="R54" i="49" l="1"/>
  <c r="E54" i="49"/>
  <c r="G54" i="49"/>
  <c r="C54" i="49"/>
  <c r="D54" i="49"/>
  <c r="F54" i="49"/>
  <c r="M54" i="49"/>
  <c r="I54" i="49"/>
  <c r="N54" i="49"/>
  <c r="J54" i="49"/>
  <c r="O54" i="49"/>
  <c r="K54" i="49"/>
  <c r="P54" i="49"/>
  <c r="L54" i="49"/>
  <c r="Q54" i="49"/>
  <c r="D51" i="49" l="1"/>
  <c r="F51" i="49"/>
  <c r="R51" i="49"/>
  <c r="G51" i="49"/>
  <c r="C51" i="49"/>
  <c r="E51" i="49"/>
  <c r="H51" i="49"/>
  <c r="M51" i="49"/>
  <c r="I51" i="49"/>
  <c r="N51" i="49"/>
  <c r="J51" i="49"/>
  <c r="O51" i="49"/>
  <c r="K51" i="49"/>
  <c r="P51" i="49"/>
  <c r="L51" i="49"/>
  <c r="Q51" i="49"/>
  <c r="E49" i="49"/>
  <c r="R49" i="49"/>
  <c r="C49" i="49"/>
  <c r="G49" i="49"/>
  <c r="D49" i="49"/>
  <c r="F49" i="49"/>
  <c r="H49" i="49"/>
  <c r="M49" i="49"/>
  <c r="I49" i="49"/>
  <c r="N49" i="49"/>
  <c r="J49" i="49"/>
  <c r="O49" i="49"/>
  <c r="K49" i="49"/>
  <c r="P49" i="49"/>
  <c r="L49" i="49"/>
  <c r="Q49" i="49"/>
  <c r="R47" i="49" l="1"/>
  <c r="C47" i="49"/>
  <c r="F47" i="49"/>
  <c r="E47" i="49"/>
  <c r="G47" i="49"/>
  <c r="D47" i="49"/>
  <c r="M47" i="49"/>
  <c r="I47" i="49"/>
  <c r="N47" i="49"/>
  <c r="J47" i="49"/>
  <c r="O47" i="49"/>
  <c r="K47" i="49"/>
  <c r="P47" i="49"/>
  <c r="L47" i="49"/>
  <c r="Q47" i="49"/>
  <c r="P48" i="49"/>
  <c r="F48" i="49"/>
  <c r="D48" i="49"/>
  <c r="E48" i="49"/>
  <c r="C48" i="49"/>
  <c r="R48" i="49"/>
  <c r="G48" i="49"/>
  <c r="H48" i="49"/>
  <c r="M48" i="49"/>
  <c r="I48" i="49"/>
  <c r="N48" i="49"/>
  <c r="J48" i="49"/>
  <c r="O48" i="49"/>
  <c r="K48" i="49"/>
  <c r="L48" i="49"/>
  <c r="Q48" i="49"/>
  <c r="S53" i="49" l="1"/>
  <c r="S52" i="49"/>
  <c r="S54" i="49" l="1"/>
  <c r="S51" i="49" l="1"/>
  <c r="S47" i="49" l="1"/>
  <c r="S49" i="49"/>
  <c r="S48" i="49"/>
  <c r="T52" i="49" l="1"/>
  <c r="T53" i="49"/>
  <c r="T54" i="49" l="1"/>
  <c r="T51" i="49" l="1"/>
  <c r="T49" i="49" l="1"/>
  <c r="T48" i="49" l="1"/>
  <c r="T47" i="49"/>
  <c r="U53" i="49" l="1"/>
  <c r="U52" i="49"/>
  <c r="U54" i="49" l="1"/>
  <c r="U49" i="49"/>
  <c r="U51" i="49" l="1"/>
  <c r="U47" i="49" l="1"/>
  <c r="U48" i="49"/>
  <c r="D20" i="43" l="1"/>
  <c r="E20" i="43"/>
  <c r="F20" i="43"/>
  <c r="G20" i="43"/>
  <c r="C20" i="43"/>
  <c r="T75" i="48" l="1"/>
  <c r="S75" i="48"/>
  <c r="R75" i="48"/>
  <c r="Q75" i="48"/>
  <c r="P75" i="48"/>
  <c r="O75" i="48"/>
  <c r="N75" i="48"/>
  <c r="M75" i="48"/>
  <c r="L75" i="48"/>
  <c r="K75" i="48"/>
  <c r="J75" i="48"/>
  <c r="I75" i="48"/>
  <c r="H75" i="48"/>
  <c r="G75" i="48"/>
  <c r="F75" i="48"/>
  <c r="E75" i="48"/>
  <c r="D75" i="48"/>
  <c r="C75" i="48"/>
  <c r="B75" i="48"/>
  <c r="T71" i="48"/>
  <c r="S71" i="48"/>
  <c r="R71" i="48"/>
  <c r="Q71" i="48"/>
  <c r="P71" i="48"/>
  <c r="O71" i="48"/>
  <c r="N71" i="48"/>
  <c r="M71" i="48"/>
  <c r="L71" i="48"/>
  <c r="K71" i="48"/>
  <c r="J71" i="48"/>
  <c r="I71" i="48"/>
  <c r="H71" i="48"/>
  <c r="G71" i="48"/>
  <c r="F71" i="48"/>
  <c r="E71" i="48"/>
  <c r="D71" i="48"/>
  <c r="C71" i="48"/>
  <c r="B71" i="48"/>
  <c r="T67" i="48"/>
  <c r="S67" i="48"/>
  <c r="R67" i="48"/>
  <c r="Q67" i="48"/>
  <c r="P67" i="48"/>
  <c r="O67" i="48"/>
  <c r="N67" i="48"/>
  <c r="M67" i="48"/>
  <c r="L67" i="48"/>
  <c r="K67" i="48"/>
  <c r="J67" i="48"/>
  <c r="I67" i="48"/>
  <c r="H67" i="48"/>
  <c r="G67" i="48"/>
  <c r="F67" i="48"/>
  <c r="E67" i="48"/>
  <c r="D67" i="48"/>
  <c r="C67" i="48"/>
  <c r="B67" i="48"/>
  <c r="S65" i="48" l="1"/>
  <c r="G69" i="48"/>
  <c r="E64" i="48"/>
  <c r="I64" i="48"/>
  <c r="M64" i="48"/>
  <c r="Q64" i="48"/>
  <c r="E68" i="48"/>
  <c r="I68" i="48"/>
  <c r="M68" i="48"/>
  <c r="Q68" i="48"/>
  <c r="E72" i="48"/>
  <c r="I72" i="48"/>
  <c r="M72" i="48"/>
  <c r="Q72" i="48"/>
  <c r="D66" i="48"/>
  <c r="H66" i="48"/>
  <c r="L66" i="48"/>
  <c r="P66" i="48"/>
  <c r="T66" i="48"/>
  <c r="D70" i="48"/>
  <c r="H70" i="48"/>
  <c r="L70" i="48"/>
  <c r="P70" i="48"/>
  <c r="T70" i="48"/>
  <c r="D74" i="48"/>
  <c r="H74" i="48"/>
  <c r="L74" i="48"/>
  <c r="P74" i="48"/>
  <c r="T74" i="48"/>
  <c r="P76" i="48"/>
  <c r="T76" i="48"/>
  <c r="D65" i="48"/>
  <c r="H65" i="48"/>
  <c r="L65" i="48"/>
  <c r="P65" i="48"/>
  <c r="T65" i="48"/>
  <c r="E66" i="48"/>
  <c r="I66" i="48"/>
  <c r="M66" i="48"/>
  <c r="Q66" i="48"/>
  <c r="D69" i="48"/>
  <c r="H69" i="48"/>
  <c r="L69" i="48"/>
  <c r="P69" i="48"/>
  <c r="T69" i="48"/>
  <c r="E70" i="48"/>
  <c r="I70" i="48"/>
  <c r="M70" i="48"/>
  <c r="Q70" i="48"/>
  <c r="D73" i="48"/>
  <c r="H73" i="48"/>
  <c r="L73" i="48"/>
  <c r="P73" i="48"/>
  <c r="T73" i="48"/>
  <c r="E74" i="48"/>
  <c r="I74" i="48"/>
  <c r="M74" i="48"/>
  <c r="Q74" i="48"/>
  <c r="Q76" i="48"/>
  <c r="D64" i="48"/>
  <c r="H64" i="48"/>
  <c r="L64" i="48"/>
  <c r="P64" i="48"/>
  <c r="T64" i="48"/>
  <c r="E65" i="48"/>
  <c r="I65" i="48"/>
  <c r="M65" i="48"/>
  <c r="Q65" i="48"/>
  <c r="D68" i="48"/>
  <c r="H68" i="48"/>
  <c r="L68" i="48"/>
  <c r="P68" i="48"/>
  <c r="T68" i="48"/>
  <c r="S37" i="48"/>
  <c r="J40" i="48"/>
  <c r="G41" i="48"/>
  <c r="P46" i="48"/>
  <c r="B66" i="48"/>
  <c r="F66" i="48"/>
  <c r="J66" i="48"/>
  <c r="N66" i="48"/>
  <c r="R66" i="48"/>
  <c r="E69" i="48"/>
  <c r="I69" i="48"/>
  <c r="M69" i="48"/>
  <c r="Q69" i="48"/>
  <c r="B70" i="48"/>
  <c r="F70" i="48"/>
  <c r="J70" i="48"/>
  <c r="N70" i="48"/>
  <c r="R70" i="48"/>
  <c r="D72" i="48"/>
  <c r="H72" i="48"/>
  <c r="L72" i="48"/>
  <c r="P72" i="48"/>
  <c r="T72" i="48"/>
  <c r="E73" i="48"/>
  <c r="I73" i="48"/>
  <c r="M73" i="48"/>
  <c r="Q73" i="48"/>
  <c r="B74" i="48"/>
  <c r="F74" i="48"/>
  <c r="J74" i="48"/>
  <c r="N74" i="48"/>
  <c r="R74" i="48"/>
  <c r="R76" i="48"/>
  <c r="K37" i="48"/>
  <c r="H38" i="48"/>
  <c r="E39" i="48"/>
  <c r="B40" i="48"/>
  <c r="R40" i="48"/>
  <c r="O41" i="48"/>
  <c r="L42" i="48"/>
  <c r="I43" i="48"/>
  <c r="F44" i="48"/>
  <c r="S45" i="48"/>
  <c r="J48" i="48"/>
  <c r="B65" i="48"/>
  <c r="F65" i="48"/>
  <c r="J65" i="48"/>
  <c r="N65" i="48"/>
  <c r="R65" i="48"/>
  <c r="B69" i="48"/>
  <c r="F69" i="48"/>
  <c r="J69" i="48"/>
  <c r="N69" i="48"/>
  <c r="R69" i="48"/>
  <c r="J73" i="48"/>
  <c r="P38" i="48"/>
  <c r="M39" i="48"/>
  <c r="C45" i="48"/>
  <c r="M47" i="48"/>
  <c r="B64" i="48"/>
  <c r="F64" i="48"/>
  <c r="J64" i="48"/>
  <c r="N64" i="48"/>
  <c r="R64" i="48"/>
  <c r="B68" i="48"/>
  <c r="F68" i="48"/>
  <c r="J68" i="48"/>
  <c r="N68" i="48"/>
  <c r="R68" i="48"/>
  <c r="B72" i="48"/>
  <c r="F72" i="48"/>
  <c r="J72" i="48"/>
  <c r="N72" i="48"/>
  <c r="R72" i="48"/>
  <c r="G37" i="48"/>
  <c r="O37" i="48"/>
  <c r="D38" i="48"/>
  <c r="L38" i="48"/>
  <c r="T38" i="48"/>
  <c r="I39" i="48"/>
  <c r="Q39" i="48"/>
  <c r="F40" i="48"/>
  <c r="N40" i="48"/>
  <c r="C41" i="48"/>
  <c r="K41" i="48"/>
  <c r="S41" i="48"/>
  <c r="D42" i="48"/>
  <c r="P42" i="48"/>
  <c r="T42" i="48"/>
  <c r="M43" i="48"/>
  <c r="Q43" i="48"/>
  <c r="J44" i="48"/>
  <c r="N44" i="48"/>
  <c r="G45" i="48"/>
  <c r="K45" i="48"/>
  <c r="D46" i="48"/>
  <c r="H46" i="48"/>
  <c r="T46" i="48"/>
  <c r="E47" i="48"/>
  <c r="Q47" i="48"/>
  <c r="B48" i="48"/>
  <c r="N48" i="48"/>
  <c r="R48" i="48"/>
  <c r="C65" i="48"/>
  <c r="L37" i="48"/>
  <c r="T37" i="48"/>
  <c r="I38" i="48"/>
  <c r="Q38" i="48"/>
  <c r="F39" i="48"/>
  <c r="S40" i="48"/>
  <c r="H50" i="48"/>
  <c r="H83" i="48"/>
  <c r="T41" i="48"/>
  <c r="I42" i="48"/>
  <c r="B43" i="48"/>
  <c r="J43" i="48"/>
  <c r="C44" i="48"/>
  <c r="K44" i="48"/>
  <c r="D45" i="48"/>
  <c r="L45" i="48"/>
  <c r="T45" i="48"/>
  <c r="E46" i="48"/>
  <c r="M46" i="48"/>
  <c r="F47" i="48"/>
  <c r="N47" i="48"/>
  <c r="C48" i="48"/>
  <c r="K48" i="48"/>
  <c r="R49" i="48"/>
  <c r="O81" i="48"/>
  <c r="D37" i="48"/>
  <c r="C66" i="48"/>
  <c r="G66" i="48"/>
  <c r="K66" i="48"/>
  <c r="O66" i="48"/>
  <c r="S66" i="48"/>
  <c r="C70" i="48"/>
  <c r="G70" i="48"/>
  <c r="K70" i="48"/>
  <c r="O70" i="48"/>
  <c r="S70" i="48"/>
  <c r="B73" i="48"/>
  <c r="F73" i="48"/>
  <c r="N73" i="48"/>
  <c r="R73" i="48"/>
  <c r="C74" i="48"/>
  <c r="G74" i="48"/>
  <c r="K74" i="48"/>
  <c r="O74" i="48"/>
  <c r="S74" i="48"/>
  <c r="S76" i="48"/>
  <c r="I37" i="48"/>
  <c r="M37" i="48"/>
  <c r="Q37" i="48"/>
  <c r="B38" i="48"/>
  <c r="F38" i="48"/>
  <c r="J38" i="48"/>
  <c r="N38" i="48"/>
  <c r="R38" i="48"/>
  <c r="C39" i="48"/>
  <c r="G39" i="48"/>
  <c r="K39" i="48"/>
  <c r="O39" i="48"/>
  <c r="S39" i="48"/>
  <c r="D40" i="48"/>
  <c r="H40" i="48"/>
  <c r="L40" i="48"/>
  <c r="P40" i="48"/>
  <c r="T40" i="48"/>
  <c r="E41" i="48"/>
  <c r="I41" i="48"/>
  <c r="M41" i="48"/>
  <c r="Q41" i="48"/>
  <c r="B42" i="48"/>
  <c r="F42" i="48"/>
  <c r="J42" i="48"/>
  <c r="N42" i="48"/>
  <c r="R42" i="48"/>
  <c r="C43" i="48"/>
  <c r="G43" i="48"/>
  <c r="K43" i="48"/>
  <c r="O43" i="48"/>
  <c r="S43" i="48"/>
  <c r="D44" i="48"/>
  <c r="H44" i="48"/>
  <c r="L44" i="48"/>
  <c r="P44" i="48"/>
  <c r="T44" i="48"/>
  <c r="E45" i="48"/>
  <c r="I45" i="48"/>
  <c r="M45" i="48"/>
  <c r="Q45" i="48"/>
  <c r="B46" i="48"/>
  <c r="F46" i="48"/>
  <c r="J46" i="48"/>
  <c r="N46" i="48"/>
  <c r="R46" i="48"/>
  <c r="C47" i="48"/>
  <c r="G47" i="48"/>
  <c r="K47" i="48"/>
  <c r="O47" i="48"/>
  <c r="S47" i="48"/>
  <c r="D48" i="48"/>
  <c r="H48" i="48"/>
  <c r="L48" i="48"/>
  <c r="P48" i="48"/>
  <c r="T48" i="48"/>
  <c r="D79" i="48"/>
  <c r="L82" i="48"/>
  <c r="P79" i="48"/>
  <c r="T86" i="48"/>
  <c r="E37" i="48"/>
  <c r="N39" i="48"/>
  <c r="C40" i="48"/>
  <c r="K40" i="48"/>
  <c r="H41" i="48"/>
  <c r="S49" i="48"/>
  <c r="E42" i="48"/>
  <c r="Q42" i="48"/>
  <c r="F43" i="48"/>
  <c r="N43" i="48"/>
  <c r="G44" i="48"/>
  <c r="O44" i="48"/>
  <c r="S44" i="48"/>
  <c r="H45" i="48"/>
  <c r="P45" i="48"/>
  <c r="I46" i="48"/>
  <c r="Q46" i="48"/>
  <c r="B47" i="48"/>
  <c r="J47" i="48"/>
  <c r="R47" i="48"/>
  <c r="G48" i="48"/>
  <c r="O48" i="48"/>
  <c r="C82" i="48"/>
  <c r="S85" i="48"/>
  <c r="G65" i="48"/>
  <c r="K65" i="48"/>
  <c r="O65" i="48"/>
  <c r="C69" i="48"/>
  <c r="K69" i="48"/>
  <c r="O69" i="48"/>
  <c r="S69" i="48"/>
  <c r="C73" i="48"/>
  <c r="G73" i="48"/>
  <c r="K73" i="48"/>
  <c r="O73" i="48"/>
  <c r="S73" i="48"/>
  <c r="F37" i="48"/>
  <c r="J37" i="48"/>
  <c r="N37" i="48"/>
  <c r="R37" i="48"/>
  <c r="C38" i="48"/>
  <c r="G38" i="48"/>
  <c r="K80" i="48"/>
  <c r="K38" i="48"/>
  <c r="O38" i="48"/>
  <c r="S38" i="48"/>
  <c r="D39" i="48"/>
  <c r="H81" i="48"/>
  <c r="H39" i="48"/>
  <c r="L39" i="48"/>
  <c r="P39" i="48"/>
  <c r="T39" i="48"/>
  <c r="E40" i="48"/>
  <c r="I40" i="48"/>
  <c r="M40" i="48"/>
  <c r="Q40" i="48"/>
  <c r="B41" i="48"/>
  <c r="F41" i="48"/>
  <c r="J41" i="48"/>
  <c r="N41" i="48"/>
  <c r="R41" i="48"/>
  <c r="C42" i="48"/>
  <c r="G42" i="48"/>
  <c r="K42" i="48"/>
  <c r="O42" i="48"/>
  <c r="S42" i="48"/>
  <c r="D43" i="48"/>
  <c r="H85" i="48"/>
  <c r="H43" i="48"/>
  <c r="L43" i="48"/>
  <c r="P43" i="48"/>
  <c r="T43" i="48"/>
  <c r="E44" i="48"/>
  <c r="I44" i="48"/>
  <c r="M44" i="48"/>
  <c r="Q44" i="48"/>
  <c r="B45" i="48"/>
  <c r="F45" i="48"/>
  <c r="J45" i="48"/>
  <c r="N45" i="48"/>
  <c r="R45" i="48"/>
  <c r="C46" i="48"/>
  <c r="G46" i="48"/>
  <c r="K46" i="48"/>
  <c r="O46" i="48"/>
  <c r="S46" i="48"/>
  <c r="D89" i="48"/>
  <c r="D47" i="48"/>
  <c r="H47" i="48"/>
  <c r="L47" i="48"/>
  <c r="P47" i="48"/>
  <c r="T47" i="48"/>
  <c r="E48" i="48"/>
  <c r="I48" i="48"/>
  <c r="M48" i="48"/>
  <c r="Q48" i="48"/>
  <c r="P49" i="48"/>
  <c r="T49" i="48"/>
  <c r="E79" i="48"/>
  <c r="I79" i="48"/>
  <c r="M81" i="48"/>
  <c r="Q83" i="48"/>
  <c r="B37" i="48"/>
  <c r="P41" i="48"/>
  <c r="M42" i="48"/>
  <c r="R43" i="48"/>
  <c r="S48" i="48"/>
  <c r="C64" i="48"/>
  <c r="G64" i="48"/>
  <c r="K64" i="48"/>
  <c r="O64" i="48"/>
  <c r="S64" i="48"/>
  <c r="C68" i="48"/>
  <c r="G68" i="48"/>
  <c r="K68" i="48"/>
  <c r="O68" i="48"/>
  <c r="S68" i="48"/>
  <c r="C72" i="48"/>
  <c r="G72" i="48"/>
  <c r="K72" i="48"/>
  <c r="O72" i="48"/>
  <c r="S72" i="48"/>
  <c r="O83" i="48"/>
  <c r="Q49" i="48"/>
  <c r="B84" i="48"/>
  <c r="J80" i="48"/>
  <c r="N88" i="48"/>
  <c r="R91" i="48"/>
  <c r="C37" i="48"/>
  <c r="H37" i="48"/>
  <c r="P37" i="48"/>
  <c r="E38" i="48"/>
  <c r="M38" i="48"/>
  <c r="B39" i="48"/>
  <c r="J39" i="48"/>
  <c r="R39" i="48"/>
  <c r="G40" i="48"/>
  <c r="O40" i="48"/>
  <c r="D41" i="48"/>
  <c r="L41" i="48"/>
  <c r="H42" i="48"/>
  <c r="E43" i="48"/>
  <c r="B44" i="48"/>
  <c r="R44" i="48"/>
  <c r="O45" i="48"/>
  <c r="L46" i="48"/>
  <c r="I47" i="48"/>
  <c r="F48" i="48"/>
  <c r="H103" i="48" l="1"/>
  <c r="S87" i="48"/>
  <c r="L84" i="48"/>
  <c r="L80" i="48"/>
  <c r="L79" i="48"/>
  <c r="H105" i="48"/>
  <c r="L88" i="48"/>
  <c r="H84" i="48"/>
  <c r="H80" i="48"/>
  <c r="H89" i="48"/>
  <c r="L85" i="48"/>
  <c r="G90" i="48"/>
  <c r="H87" i="48"/>
  <c r="H79" i="48"/>
  <c r="H90" i="48"/>
  <c r="H86" i="48"/>
  <c r="H82" i="48"/>
  <c r="H88" i="48"/>
  <c r="D84" i="48"/>
  <c r="I89" i="48"/>
  <c r="I85" i="48"/>
  <c r="L81" i="48"/>
  <c r="L83" i="48"/>
  <c r="L86" i="48"/>
  <c r="L89" i="48"/>
  <c r="S79" i="48"/>
  <c r="S80" i="48"/>
  <c r="S90" i="48"/>
  <c r="P83" i="48"/>
  <c r="H100" i="48"/>
  <c r="S84" i="48"/>
  <c r="Q77" i="48"/>
  <c r="K85" i="48"/>
  <c r="T88" i="48"/>
  <c r="E85" i="48"/>
  <c r="T80" i="48"/>
  <c r="J77" i="48"/>
  <c r="K82" i="48"/>
  <c r="T91" i="48"/>
  <c r="T89" i="48"/>
  <c r="H104" i="48"/>
  <c r="K88" i="48"/>
  <c r="R87" i="48"/>
  <c r="O80" i="48"/>
  <c r="G80" i="48"/>
  <c r="G82" i="48"/>
  <c r="K89" i="48"/>
  <c r="J84" i="48"/>
  <c r="H77" i="48"/>
  <c r="D77" i="48"/>
  <c r="K50" i="48"/>
  <c r="B86" i="48"/>
  <c r="E89" i="48"/>
  <c r="K83" i="48"/>
  <c r="E81" i="48"/>
  <c r="K84" i="48"/>
  <c r="T85" i="48"/>
  <c r="T90" i="48"/>
  <c r="E83" i="48"/>
  <c r="K86" i="48"/>
  <c r="E87" i="48"/>
  <c r="R90" i="48"/>
  <c r="K87" i="48"/>
  <c r="G83" i="48"/>
  <c r="K79" i="48"/>
  <c r="H99" i="48"/>
  <c r="B90" i="48"/>
  <c r="R86" i="48"/>
  <c r="T84" i="48"/>
  <c r="S83" i="48"/>
  <c r="J82" i="48"/>
  <c r="G79" i="48"/>
  <c r="E80" i="48"/>
  <c r="I90" i="48"/>
  <c r="S88" i="48"/>
  <c r="B87" i="48"/>
  <c r="T81" i="48"/>
  <c r="T79" i="48"/>
  <c r="K81" i="48"/>
  <c r="K90" i="48"/>
  <c r="H94" i="48"/>
  <c r="Q91" i="48"/>
  <c r="Q89" i="48"/>
  <c r="P88" i="48"/>
  <c r="O87" i="48"/>
  <c r="N86" i="48"/>
  <c r="Q81" i="48"/>
  <c r="C79" i="48"/>
  <c r="R77" i="48"/>
  <c r="F77" i="48"/>
  <c r="K77" i="48"/>
  <c r="R85" i="48"/>
  <c r="Q90" i="48"/>
  <c r="P89" i="48"/>
  <c r="J87" i="48"/>
  <c r="E86" i="48"/>
  <c r="P85" i="48"/>
  <c r="G84" i="48"/>
  <c r="N79" i="48"/>
  <c r="P87" i="48"/>
  <c r="S86" i="48"/>
  <c r="G86" i="48"/>
  <c r="R81" i="48"/>
  <c r="O89" i="48"/>
  <c r="G89" i="48"/>
  <c r="H101" i="48"/>
  <c r="R84" i="48"/>
  <c r="H97" i="48"/>
  <c r="S81" i="48"/>
  <c r="L87" i="48"/>
  <c r="O82" i="48"/>
  <c r="B77" i="48"/>
  <c r="H96" i="48"/>
  <c r="C80" i="48"/>
  <c r="M77" i="48"/>
  <c r="I77" i="48"/>
  <c r="E77" i="48"/>
  <c r="H95" i="48"/>
  <c r="O90" i="48"/>
  <c r="Q88" i="48"/>
  <c r="H102" i="48"/>
  <c r="E84" i="48"/>
  <c r="H98" i="48"/>
  <c r="P90" i="48"/>
  <c r="O85" i="48"/>
  <c r="G85" i="48"/>
  <c r="P77" i="48"/>
  <c r="L77" i="48"/>
  <c r="E88" i="48"/>
  <c r="I84" i="48"/>
  <c r="G50" i="48"/>
  <c r="Q79" i="48"/>
  <c r="T77" i="48"/>
  <c r="P80" i="48"/>
  <c r="O79" i="48"/>
  <c r="Q80" i="48"/>
  <c r="O84" i="48"/>
  <c r="N90" i="48"/>
  <c r="G87" i="48"/>
  <c r="Q85" i="48"/>
  <c r="P84" i="48"/>
  <c r="N82" i="48"/>
  <c r="I81" i="48"/>
  <c r="N77" i="48"/>
  <c r="P91" i="48"/>
  <c r="O88" i="48"/>
  <c r="G88" i="48"/>
  <c r="P81" i="48"/>
  <c r="J89" i="48"/>
  <c r="O86" i="48"/>
  <c r="P82" i="48"/>
  <c r="G81" i="48"/>
  <c r="N80" i="48"/>
  <c r="J85" i="48"/>
  <c r="F50" i="48"/>
  <c r="M50" i="48"/>
  <c r="F79" i="48"/>
  <c r="F85" i="48"/>
  <c r="D86" i="48"/>
  <c r="F89" i="48"/>
  <c r="M80" i="48"/>
  <c r="R50" i="48"/>
  <c r="B50" i="48"/>
  <c r="D88" i="48"/>
  <c r="J86" i="48"/>
  <c r="M85" i="48"/>
  <c r="C83" i="48"/>
  <c r="F82" i="48"/>
  <c r="G77" i="48"/>
  <c r="D83" i="48"/>
  <c r="I50" i="48"/>
  <c r="R83" i="48"/>
  <c r="J83" i="48"/>
  <c r="B83" i="48"/>
  <c r="M82" i="48"/>
  <c r="E82" i="48"/>
  <c r="J79" i="48"/>
  <c r="B79" i="48"/>
  <c r="F81" i="48"/>
  <c r="T50" i="48"/>
  <c r="S91" i="48"/>
  <c r="S89" i="48"/>
  <c r="C89" i="48"/>
  <c r="F88" i="48"/>
  <c r="Q87" i="48"/>
  <c r="I87" i="48"/>
  <c r="C50" i="48"/>
  <c r="M83" i="48"/>
  <c r="C81" i="48"/>
  <c r="F80" i="48"/>
  <c r="C90" i="48"/>
  <c r="N50" i="48"/>
  <c r="J90" i="48"/>
  <c r="M89" i="48"/>
  <c r="C87" i="48"/>
  <c r="F86" i="48"/>
  <c r="R82" i="48"/>
  <c r="B82" i="48"/>
  <c r="S77" i="48"/>
  <c r="C77" i="48"/>
  <c r="M84" i="48"/>
  <c r="E50" i="48"/>
  <c r="M90" i="48"/>
  <c r="E90" i="48"/>
  <c r="C88" i="48"/>
  <c r="N87" i="48"/>
  <c r="F87" i="48"/>
  <c r="Q86" i="48"/>
  <c r="I86" i="48"/>
  <c r="D85" i="48"/>
  <c r="Q82" i="48"/>
  <c r="R79" i="48"/>
  <c r="R89" i="48"/>
  <c r="B89" i="48"/>
  <c r="I88" i="48"/>
  <c r="N85" i="48"/>
  <c r="Q84" i="48"/>
  <c r="S82" i="48"/>
  <c r="I80" i="48"/>
  <c r="P50" i="48"/>
  <c r="L90" i="48"/>
  <c r="P86" i="48"/>
  <c r="C85" i="48"/>
  <c r="N84" i="48"/>
  <c r="F84" i="48"/>
  <c r="I83" i="48"/>
  <c r="T82" i="48"/>
  <c r="D82" i="48"/>
  <c r="R80" i="48"/>
  <c r="B80" i="48"/>
  <c r="M79" i="48"/>
  <c r="O50" i="48"/>
  <c r="N89" i="48"/>
  <c r="M88" i="48"/>
  <c r="T87" i="48"/>
  <c r="D87" i="48"/>
  <c r="C86" i="48"/>
  <c r="B85" i="48"/>
  <c r="T83" i="48"/>
  <c r="N81" i="48"/>
  <c r="M86" i="48"/>
  <c r="D50" i="48"/>
  <c r="J50" i="48"/>
  <c r="F90" i="48"/>
  <c r="D80" i="48"/>
  <c r="O77" i="48"/>
  <c r="J81" i="48"/>
  <c r="Q50" i="48"/>
  <c r="C84" i="48"/>
  <c r="N83" i="48"/>
  <c r="F83" i="48"/>
  <c r="I82" i="48"/>
  <c r="S50" i="48"/>
  <c r="L50" i="48"/>
  <c r="D90" i="48"/>
  <c r="R88" i="48"/>
  <c r="J88" i="48"/>
  <c r="B88" i="48"/>
  <c r="M87" i="48"/>
  <c r="B81" i="48"/>
  <c r="D81" i="48"/>
  <c r="L104" i="48" l="1"/>
  <c r="S99" i="48"/>
  <c r="D94" i="48"/>
  <c r="P101" i="48"/>
  <c r="M98" i="48"/>
  <c r="F99" i="48"/>
  <c r="G94" i="48"/>
  <c r="O99" i="48"/>
  <c r="E97" i="48"/>
  <c r="N102" i="48"/>
  <c r="C103" i="48"/>
  <c r="Q99" i="48"/>
  <c r="J94" i="48"/>
  <c r="T97" i="48"/>
  <c r="I103" i="48"/>
  <c r="B94" i="48"/>
  <c r="R96" i="48"/>
  <c r="K96" i="48"/>
  <c r="N98" i="48"/>
  <c r="M95" i="48"/>
  <c r="H92" i="48"/>
  <c r="R95" i="48"/>
  <c r="R106" i="48"/>
  <c r="R99" i="48"/>
  <c r="R104" i="48"/>
  <c r="R100" i="48"/>
  <c r="R102" i="48"/>
  <c r="R103" i="48"/>
  <c r="R98" i="48"/>
  <c r="M103" i="48"/>
  <c r="D101" i="48"/>
  <c r="K101" i="48"/>
  <c r="K94" i="48"/>
  <c r="C95" i="48"/>
  <c r="E98" i="48"/>
  <c r="E102" i="48"/>
  <c r="R94" i="48"/>
  <c r="E103" i="48"/>
  <c r="E99" i="48"/>
  <c r="G97" i="48"/>
  <c r="G95" i="48"/>
  <c r="L105" i="48"/>
  <c r="L101" i="48"/>
  <c r="E101" i="48"/>
  <c r="I104" i="48"/>
  <c r="T101" i="48"/>
  <c r="Q94" i="48"/>
  <c r="C105" i="48"/>
  <c r="C94" i="48"/>
  <c r="H107" i="48"/>
  <c r="K92" i="48"/>
  <c r="S106" i="48"/>
  <c r="I105" i="48"/>
  <c r="F98" i="48"/>
  <c r="K105" i="48"/>
  <c r="K100" i="48"/>
  <c r="K104" i="48"/>
  <c r="K95" i="48"/>
  <c r="F103" i="48"/>
  <c r="K102" i="48"/>
  <c r="S100" i="48"/>
  <c r="N95" i="48"/>
  <c r="J104" i="48"/>
  <c r="J102" i="48"/>
  <c r="B100" i="48"/>
  <c r="G92" i="48"/>
  <c r="F104" i="48"/>
  <c r="F95" i="48"/>
  <c r="J99" i="48"/>
  <c r="K98" i="48"/>
  <c r="F100" i="48"/>
  <c r="F94" i="48"/>
  <c r="Q97" i="48"/>
  <c r="O103" i="48"/>
  <c r="I92" i="48"/>
  <c r="F102" i="48"/>
  <c r="S105" i="48"/>
  <c r="K97" i="48"/>
  <c r="K103" i="48"/>
  <c r="J100" i="48"/>
  <c r="S96" i="48"/>
  <c r="O100" i="48"/>
  <c r="N96" i="48"/>
  <c r="S101" i="48"/>
  <c r="N94" i="48"/>
  <c r="M101" i="48"/>
  <c r="D104" i="48"/>
  <c r="O97" i="48"/>
  <c r="O92" i="48"/>
  <c r="D105" i="48"/>
  <c r="K99" i="48"/>
  <c r="Q92" i="48"/>
  <c r="N103" i="48"/>
  <c r="E92" i="48"/>
  <c r="Q103" i="48"/>
  <c r="S92" i="48"/>
  <c r="D92" i="48"/>
  <c r="O102" i="48"/>
  <c r="O104" i="48"/>
  <c r="P92" i="48"/>
  <c r="C97" i="48"/>
  <c r="C101" i="48"/>
  <c r="D97" i="48"/>
  <c r="O101" i="48"/>
  <c r="L100" i="48"/>
  <c r="F105" i="48"/>
  <c r="Q102" i="48"/>
  <c r="G102" i="48"/>
  <c r="G98" i="48"/>
  <c r="N92" i="48"/>
  <c r="G101" i="48"/>
  <c r="C92" i="48"/>
  <c r="Q98" i="48"/>
  <c r="L102" i="48"/>
  <c r="C96" i="48"/>
  <c r="L92" i="48"/>
  <c r="Q105" i="48"/>
  <c r="E100" i="48"/>
  <c r="T92" i="48"/>
  <c r="M102" i="48"/>
  <c r="D96" i="48"/>
  <c r="C99" i="48"/>
  <c r="B95" i="48"/>
  <c r="O105" i="48"/>
  <c r="O95" i="48"/>
  <c r="G105" i="48"/>
  <c r="G104" i="48"/>
  <c r="G96" i="48"/>
  <c r="G103" i="48"/>
  <c r="G100" i="48"/>
  <c r="G99" i="48"/>
  <c r="P104" i="48"/>
  <c r="I94" i="48"/>
  <c r="B102" i="48"/>
  <c r="P98" i="48"/>
  <c r="L103" i="48"/>
  <c r="P96" i="48"/>
  <c r="M92" i="48"/>
  <c r="B103" i="48"/>
  <c r="L96" i="48"/>
  <c r="Q106" i="48"/>
  <c r="J96" i="48"/>
  <c r="P105" i="48"/>
  <c r="N104" i="48"/>
  <c r="J95" i="48"/>
  <c r="L97" i="48"/>
  <c r="B92" i="48"/>
  <c r="T100" i="48"/>
  <c r="E105" i="48"/>
  <c r="L98" i="48"/>
  <c r="C104" i="48"/>
  <c r="F92" i="48"/>
  <c r="P95" i="48"/>
  <c r="P103" i="48"/>
  <c r="P99" i="48"/>
  <c r="P94" i="48"/>
  <c r="I95" i="48"/>
  <c r="I100" i="48"/>
  <c r="I96" i="48"/>
  <c r="B105" i="48"/>
  <c r="B97" i="48"/>
  <c r="M100" i="48"/>
  <c r="M96" i="48"/>
  <c r="M104" i="48"/>
  <c r="B99" i="48"/>
  <c r="S98" i="48"/>
  <c r="S94" i="48"/>
  <c r="S97" i="48"/>
  <c r="S102" i="48"/>
  <c r="S95" i="48"/>
  <c r="P100" i="48"/>
  <c r="T106" i="48"/>
  <c r="B96" i="48"/>
  <c r="B98" i="48"/>
  <c r="J103" i="48"/>
  <c r="I97" i="48"/>
  <c r="N101" i="48"/>
  <c r="N105" i="48"/>
  <c r="N97" i="48"/>
  <c r="D98" i="48"/>
  <c r="M97" i="48"/>
  <c r="D102" i="48"/>
  <c r="N99" i="48"/>
  <c r="B104" i="48"/>
  <c r="J92" i="48"/>
  <c r="I101" i="48"/>
  <c r="M105" i="48"/>
  <c r="R97" i="48"/>
  <c r="R105" i="48"/>
  <c r="R101" i="48"/>
  <c r="S104" i="48"/>
  <c r="T99" i="48"/>
  <c r="T103" i="48"/>
  <c r="T94" i="48"/>
  <c r="T95" i="48"/>
  <c r="I99" i="48"/>
  <c r="P97" i="48"/>
  <c r="L99" i="48"/>
  <c r="L95" i="48"/>
  <c r="L94" i="48"/>
  <c r="P102" i="48"/>
  <c r="T96" i="48"/>
  <c r="T104" i="48"/>
  <c r="Q96" i="48"/>
  <c r="Q95" i="48"/>
  <c r="Q100" i="48"/>
  <c r="Q104" i="48"/>
  <c r="J97" i="48"/>
  <c r="J105" i="48"/>
  <c r="J101" i="48"/>
  <c r="D95" i="48"/>
  <c r="D103" i="48"/>
  <c r="D99" i="48"/>
  <c r="O94" i="48"/>
  <c r="O98" i="48"/>
  <c r="T105" i="48"/>
  <c r="R92" i="48"/>
  <c r="E104" i="48"/>
  <c r="E96" i="48"/>
  <c r="B101" i="48"/>
  <c r="I102" i="48"/>
  <c r="C102" i="48"/>
  <c r="C98" i="48"/>
  <c r="T98" i="48"/>
  <c r="T102" i="48"/>
  <c r="M94" i="48"/>
  <c r="O96" i="48"/>
  <c r="I98" i="48"/>
  <c r="C100" i="48"/>
  <c r="N100" i="48"/>
  <c r="D100" i="48"/>
  <c r="Q101" i="48"/>
  <c r="S103" i="48"/>
  <c r="P106" i="48"/>
  <c r="M99" i="48"/>
  <c r="E95" i="48"/>
  <c r="E94" i="48"/>
  <c r="J98" i="48"/>
  <c r="F97" i="48"/>
  <c r="F101" i="48"/>
  <c r="F96" i="48"/>
  <c r="C107" i="48" l="1"/>
  <c r="K107" i="48"/>
  <c r="G107" i="48"/>
  <c r="D107" i="48"/>
  <c r="R107" i="48"/>
  <c r="N107" i="48"/>
  <c r="J107" i="48"/>
  <c r="B107" i="48"/>
  <c r="F107" i="48"/>
  <c r="Q107" i="48"/>
  <c r="M107" i="48"/>
  <c r="E107" i="48"/>
  <c r="O107" i="48"/>
  <c r="L107" i="48"/>
  <c r="T107" i="48"/>
  <c r="P107" i="48"/>
  <c r="I107" i="48"/>
  <c r="S107" i="48"/>
  <c r="S66" i="34" l="1"/>
  <c r="T64" i="34"/>
  <c r="O66" i="34"/>
  <c r="S57" i="34"/>
  <c r="P64" i="34"/>
  <c r="O57" i="34"/>
  <c r="K66" i="34"/>
  <c r="U66" i="34"/>
  <c r="Q66" i="34"/>
  <c r="M66" i="34"/>
  <c r="R65" i="34"/>
  <c r="E65" i="34"/>
  <c r="F65" i="34"/>
  <c r="D65" i="34"/>
  <c r="C65" i="34"/>
  <c r="G65" i="34"/>
  <c r="F66" i="34"/>
  <c r="R66" i="34"/>
  <c r="C66" i="34"/>
  <c r="G66" i="34"/>
  <c r="D66" i="34"/>
  <c r="E66" i="34"/>
  <c r="N66" i="34"/>
  <c r="J66" i="34"/>
  <c r="I66" i="34"/>
  <c r="R57" i="34"/>
  <c r="F57" i="34"/>
  <c r="C57" i="34"/>
  <c r="G57" i="34"/>
  <c r="D57" i="34"/>
  <c r="E57" i="34"/>
  <c r="R64" i="34"/>
  <c r="F64" i="34"/>
  <c r="C64" i="34"/>
  <c r="G64" i="34"/>
  <c r="D64" i="34"/>
  <c r="E64" i="34"/>
  <c r="T66" i="34"/>
  <c r="P66" i="34"/>
  <c r="L66" i="34"/>
  <c r="H66" i="34"/>
  <c r="U65" i="34"/>
  <c r="L64" i="34"/>
  <c r="K57" i="34"/>
  <c r="Q65" i="34"/>
  <c r="M65" i="34"/>
  <c r="I65" i="34"/>
  <c r="N57" i="34"/>
  <c r="T65" i="34"/>
  <c r="P65" i="34"/>
  <c r="L65" i="34"/>
  <c r="H65" i="34"/>
  <c r="N64" i="34"/>
  <c r="S65" i="34"/>
  <c r="O65" i="34"/>
  <c r="K65" i="34"/>
  <c r="J64" i="34"/>
  <c r="U57" i="34"/>
  <c r="Q57" i="34"/>
  <c r="M57" i="34"/>
  <c r="I57" i="34"/>
  <c r="U64" i="34"/>
  <c r="Q64" i="34"/>
  <c r="M64" i="34"/>
  <c r="I64" i="34"/>
  <c r="J57" i="34"/>
  <c r="T57" i="34"/>
  <c r="P57" i="34"/>
  <c r="L57" i="34"/>
  <c r="H57" i="34"/>
  <c r="N65" i="34"/>
  <c r="J65" i="34"/>
  <c r="H64" i="34"/>
  <c r="S64" i="34"/>
  <c r="O64" i="34"/>
  <c r="K64" i="34"/>
  <c r="D59" i="34" l="1"/>
  <c r="E59" i="34"/>
  <c r="F59" i="34"/>
  <c r="C59" i="34"/>
  <c r="G59" i="34"/>
  <c r="E58" i="34"/>
  <c r="F58" i="34"/>
  <c r="C58" i="34"/>
  <c r="G58" i="34"/>
  <c r="D58" i="34"/>
  <c r="R58" i="34"/>
  <c r="H58" i="34"/>
  <c r="M58" i="34"/>
  <c r="I58" i="34"/>
  <c r="N58" i="34"/>
  <c r="J58" i="34"/>
  <c r="O58" i="34"/>
  <c r="K58" i="34"/>
  <c r="P58" i="34"/>
  <c r="L58" i="34"/>
  <c r="Q58" i="34"/>
  <c r="R59" i="34"/>
  <c r="H59" i="34"/>
  <c r="M59" i="34"/>
  <c r="I59" i="34"/>
  <c r="N59" i="34"/>
  <c r="J59" i="34"/>
  <c r="O59" i="34"/>
  <c r="K59" i="34"/>
  <c r="P59" i="34"/>
  <c r="L59" i="34"/>
  <c r="Q59" i="34"/>
  <c r="C60" i="34" l="1"/>
  <c r="G60" i="34"/>
  <c r="D60" i="34"/>
  <c r="E60" i="34"/>
  <c r="F60" i="34"/>
  <c r="R60" i="34"/>
  <c r="H60" i="34"/>
  <c r="M60" i="34"/>
  <c r="I60" i="34"/>
  <c r="N60" i="34"/>
  <c r="J60" i="34"/>
  <c r="O60" i="34"/>
  <c r="K60" i="34"/>
  <c r="P60" i="34"/>
  <c r="L60" i="34"/>
  <c r="Q60" i="34"/>
  <c r="S59" i="34" l="1"/>
  <c r="S58" i="34"/>
  <c r="S60" i="34" l="1"/>
  <c r="T58" i="34" l="1"/>
  <c r="T59" i="34"/>
  <c r="T60" i="34" l="1"/>
  <c r="U59" i="34" l="1"/>
  <c r="U58" i="34"/>
  <c r="U60" i="34" l="1"/>
  <c r="F60" i="33" l="1"/>
  <c r="G60" i="33"/>
  <c r="E60" i="33"/>
  <c r="C60" i="33"/>
  <c r="D60" i="33"/>
  <c r="D62" i="33"/>
  <c r="G62" i="33"/>
  <c r="E62" i="33"/>
  <c r="F62" i="33"/>
  <c r="C62" i="33"/>
  <c r="E61" i="33"/>
  <c r="C61" i="33"/>
  <c r="G61" i="33"/>
  <c r="F61" i="33"/>
  <c r="D61" i="33"/>
  <c r="C63" i="33"/>
  <c r="G63" i="33"/>
  <c r="D63" i="33"/>
  <c r="E63" i="33"/>
  <c r="F63" i="33"/>
  <c r="N62" i="34" l="1"/>
  <c r="R62" i="34"/>
  <c r="J62" i="34"/>
  <c r="E43" i="33"/>
  <c r="F43" i="33"/>
  <c r="D43" i="33"/>
  <c r="C43" i="33"/>
  <c r="G43" i="33"/>
  <c r="H62" i="34"/>
  <c r="L62" i="34"/>
  <c r="P62" i="34"/>
  <c r="T62" i="34"/>
  <c r="I62" i="34"/>
  <c r="M62" i="34"/>
  <c r="Q62" i="34"/>
  <c r="K62" i="34"/>
  <c r="O62" i="34"/>
  <c r="S62" i="34"/>
  <c r="U11" i="45" l="1"/>
  <c r="U8" i="45" l="1"/>
  <c r="U7" i="45"/>
  <c r="U10" i="45"/>
  <c r="U13" i="45"/>
  <c r="U9" i="45"/>
  <c r="U12" i="45"/>
  <c r="U15" i="45"/>
  <c r="U14" i="45"/>
  <c r="U16" i="45" l="1"/>
  <c r="C5" i="43" l="1"/>
  <c r="D5" i="43"/>
  <c r="D5" i="34" l="1"/>
  <c r="D5" i="49"/>
  <c r="C5" i="34"/>
  <c r="C22" i="34" s="1"/>
  <c r="C5" i="49"/>
  <c r="D22" i="34"/>
  <c r="C5" i="33"/>
  <c r="C31" i="33"/>
  <c r="D5" i="33"/>
  <c r="D31" i="33"/>
  <c r="D11" i="31"/>
  <c r="D10" i="31"/>
  <c r="D17" i="31"/>
  <c r="D9" i="31"/>
  <c r="D12" i="31"/>
  <c r="D18" i="31"/>
  <c r="D21" i="31"/>
  <c r="D14" i="31"/>
  <c r="D20" i="31"/>
  <c r="D13" i="31"/>
  <c r="D19" i="31"/>
  <c r="D36" i="31"/>
  <c r="D33" i="31"/>
  <c r="D35" i="31"/>
  <c r="D34" i="31"/>
  <c r="D32" i="31"/>
  <c r="C9" i="31"/>
  <c r="C13" i="31"/>
  <c r="C19" i="31"/>
  <c r="C12" i="31"/>
  <c r="C11" i="31"/>
  <c r="C21" i="31"/>
  <c r="C14" i="31"/>
  <c r="C18" i="31"/>
  <c r="C17" i="31"/>
  <c r="C10" i="31"/>
  <c r="C20" i="31"/>
  <c r="C32" i="31"/>
  <c r="C36" i="31"/>
  <c r="C33" i="31"/>
  <c r="C35" i="31"/>
  <c r="C34" i="31"/>
  <c r="C22" i="49" l="1"/>
  <c r="D22" i="49"/>
  <c r="D22" i="31"/>
  <c r="C15" i="31"/>
  <c r="C37" i="31"/>
  <c r="C22" i="31"/>
  <c r="D37" i="31"/>
  <c r="D15" i="31"/>
  <c r="D12" i="49" l="1"/>
  <c r="D12" i="43"/>
  <c r="C12" i="49"/>
  <c r="C12" i="43"/>
  <c r="C12" i="33"/>
  <c r="C12" i="34"/>
  <c r="D12" i="33"/>
  <c r="D12" i="34"/>
  <c r="U12" i="49" l="1"/>
  <c r="T12" i="49"/>
  <c r="S12" i="49"/>
  <c r="R12" i="49"/>
  <c r="Q12" i="49"/>
  <c r="P12" i="49"/>
  <c r="O12" i="49"/>
  <c r="N12" i="49"/>
  <c r="U5" i="43"/>
  <c r="T5" i="43"/>
  <c r="S5" i="43"/>
  <c r="R5" i="43"/>
  <c r="Q5" i="43"/>
  <c r="P5" i="43"/>
  <c r="O5" i="43"/>
  <c r="N5" i="43"/>
  <c r="M5" i="43"/>
  <c r="L5" i="43"/>
  <c r="K5" i="43"/>
  <c r="J5" i="43"/>
  <c r="I5" i="43"/>
  <c r="H5" i="43"/>
  <c r="G5" i="43"/>
  <c r="F5" i="43"/>
  <c r="E5" i="43"/>
  <c r="L12" i="49" l="1"/>
  <c r="L12" i="43"/>
  <c r="E12" i="49"/>
  <c r="E38" i="49" s="1"/>
  <c r="E12" i="43"/>
  <c r="I12" i="49"/>
  <c r="I12" i="43"/>
  <c r="M12" i="49"/>
  <c r="M12" i="43"/>
  <c r="F12" i="49"/>
  <c r="F38" i="49" s="1"/>
  <c r="F12" i="43"/>
  <c r="J12" i="49"/>
  <c r="J38" i="49" s="1"/>
  <c r="J12" i="43"/>
  <c r="H12" i="49"/>
  <c r="H38" i="49" s="1"/>
  <c r="H12" i="43"/>
  <c r="G12" i="49"/>
  <c r="G38" i="49" s="1"/>
  <c r="G12" i="43"/>
  <c r="K12" i="49"/>
  <c r="K38" i="49" s="1"/>
  <c r="K12" i="43"/>
  <c r="I38" i="49"/>
  <c r="M38" i="49"/>
  <c r="N38" i="49"/>
  <c r="Q38" i="49"/>
  <c r="U38" i="49"/>
  <c r="O38" i="49"/>
  <c r="S38" i="49"/>
  <c r="L38" i="49"/>
  <c r="P38" i="49"/>
  <c r="L5" i="34"/>
  <c r="L22" i="34" s="1"/>
  <c r="L5" i="49"/>
  <c r="J5" i="34"/>
  <c r="J22" i="34" s="1"/>
  <c r="J5" i="49"/>
  <c r="N5" i="34"/>
  <c r="N22" i="34" s="1"/>
  <c r="N5" i="49"/>
  <c r="R5" i="34"/>
  <c r="R22" i="34" s="1"/>
  <c r="R5" i="49"/>
  <c r="H5" i="34"/>
  <c r="H22" i="34" s="1"/>
  <c r="H5" i="49"/>
  <c r="F5" i="34"/>
  <c r="F38" i="34" s="1"/>
  <c r="F5" i="49"/>
  <c r="G5" i="34"/>
  <c r="G22" i="34" s="1"/>
  <c r="G5" i="49"/>
  <c r="K5" i="34"/>
  <c r="K38" i="34" s="1"/>
  <c r="K5" i="49"/>
  <c r="O5" i="34"/>
  <c r="O22" i="34" s="1"/>
  <c r="O5" i="49"/>
  <c r="S5" i="34"/>
  <c r="S22" i="34" s="1"/>
  <c r="S5" i="49"/>
  <c r="R38" i="49"/>
  <c r="D38" i="49"/>
  <c r="C38" i="49"/>
  <c r="P5" i="34"/>
  <c r="P5" i="49"/>
  <c r="T5" i="34"/>
  <c r="T22" i="34" s="1"/>
  <c r="T5" i="49"/>
  <c r="E5" i="34"/>
  <c r="E22" i="34" s="1"/>
  <c r="E5" i="49"/>
  <c r="I5" i="34"/>
  <c r="I5" i="49"/>
  <c r="M5" i="34"/>
  <c r="M5" i="49"/>
  <c r="Q5" i="34"/>
  <c r="Q22" i="34" s="1"/>
  <c r="Q5" i="49"/>
  <c r="U5" i="34"/>
  <c r="U5" i="49"/>
  <c r="T38" i="49"/>
  <c r="G12" i="34"/>
  <c r="G47" i="33"/>
  <c r="G12" i="33"/>
  <c r="K12" i="34"/>
  <c r="K47" i="33"/>
  <c r="K12" i="33"/>
  <c r="O12" i="34"/>
  <c r="O47" i="33"/>
  <c r="O12" i="33"/>
  <c r="S12" i="34"/>
  <c r="S47" i="33"/>
  <c r="S12" i="33"/>
  <c r="H12" i="33"/>
  <c r="H12" i="34"/>
  <c r="H47" i="33"/>
  <c r="L12" i="33"/>
  <c r="L12" i="34"/>
  <c r="L47" i="33"/>
  <c r="P12" i="33"/>
  <c r="P12" i="34"/>
  <c r="P47" i="33"/>
  <c r="T12" i="33"/>
  <c r="T12" i="34"/>
  <c r="T47" i="33"/>
  <c r="E12" i="33"/>
  <c r="E12" i="34"/>
  <c r="E47" i="33"/>
  <c r="I12" i="34"/>
  <c r="I47" i="33"/>
  <c r="I12" i="33"/>
  <c r="M12" i="33"/>
  <c r="M12" i="34"/>
  <c r="M47" i="33"/>
  <c r="Q12" i="34"/>
  <c r="Q47" i="33"/>
  <c r="Q12" i="33"/>
  <c r="U12" i="33"/>
  <c r="U12" i="34"/>
  <c r="U47" i="33"/>
  <c r="F12" i="33"/>
  <c r="F47" i="33"/>
  <c r="F12" i="34"/>
  <c r="J12" i="34"/>
  <c r="J12" i="33"/>
  <c r="J47" i="33"/>
  <c r="N12" i="33"/>
  <c r="N12" i="34"/>
  <c r="N47" i="33"/>
  <c r="R12" i="33"/>
  <c r="R12" i="34"/>
  <c r="R47" i="33"/>
  <c r="D47" i="33"/>
  <c r="C47" i="33"/>
  <c r="F5" i="33"/>
  <c r="F31" i="33"/>
  <c r="N5" i="33"/>
  <c r="N31" i="33"/>
  <c r="H5" i="33"/>
  <c r="H31" i="33"/>
  <c r="L5" i="33"/>
  <c r="L31" i="33"/>
  <c r="P5" i="33"/>
  <c r="P31" i="33"/>
  <c r="T5" i="33"/>
  <c r="T31" i="33"/>
  <c r="J5" i="33"/>
  <c r="J31" i="33"/>
  <c r="R5" i="33"/>
  <c r="R31" i="33"/>
  <c r="E5" i="33"/>
  <c r="E31" i="33"/>
  <c r="I5" i="33"/>
  <c r="I31" i="33"/>
  <c r="M5" i="33"/>
  <c r="M31" i="33"/>
  <c r="Q5" i="33"/>
  <c r="Q31" i="33"/>
  <c r="U5" i="33"/>
  <c r="U31" i="33"/>
  <c r="G5" i="33"/>
  <c r="G31" i="33"/>
  <c r="K5" i="33"/>
  <c r="K31" i="33"/>
  <c r="O5" i="33"/>
  <c r="O31" i="33"/>
  <c r="S5" i="33"/>
  <c r="S31" i="33"/>
  <c r="Q41" i="33"/>
  <c r="Q10" i="31"/>
  <c r="Q21" i="31"/>
  <c r="Q11" i="31"/>
  <c r="Q9" i="31"/>
  <c r="Q17" i="31"/>
  <c r="Q14" i="31"/>
  <c r="Q20" i="31"/>
  <c r="Q13" i="31"/>
  <c r="Q19" i="31"/>
  <c r="Q12" i="31"/>
  <c r="Q18" i="31"/>
  <c r="Q32" i="31"/>
  <c r="Q33" i="31"/>
  <c r="Q34" i="31"/>
  <c r="Q36" i="31"/>
  <c r="Q35" i="31"/>
  <c r="E41" i="33"/>
  <c r="E11" i="31"/>
  <c r="E17" i="31"/>
  <c r="E20" i="31"/>
  <c r="E19" i="31"/>
  <c r="E14" i="31"/>
  <c r="E13" i="31"/>
  <c r="E21" i="31"/>
  <c r="E10" i="31"/>
  <c r="E9" i="31"/>
  <c r="E12" i="31"/>
  <c r="E18" i="31"/>
  <c r="E33" i="31"/>
  <c r="E34" i="31"/>
  <c r="E36" i="31"/>
  <c r="E32" i="31"/>
  <c r="E35" i="31"/>
  <c r="N41" i="33"/>
  <c r="N14" i="31"/>
  <c r="N9" i="31"/>
  <c r="N20" i="31"/>
  <c r="N17" i="31"/>
  <c r="N10" i="31"/>
  <c r="N13" i="31"/>
  <c r="N19" i="31"/>
  <c r="N12" i="31"/>
  <c r="N18" i="31"/>
  <c r="N11" i="31"/>
  <c r="N21" i="31"/>
  <c r="N35" i="31"/>
  <c r="N32" i="31"/>
  <c r="N34" i="31"/>
  <c r="N36" i="31"/>
  <c r="N33" i="31"/>
  <c r="I41" i="33"/>
  <c r="I11" i="31"/>
  <c r="I21" i="31"/>
  <c r="I14" i="31"/>
  <c r="I13" i="31"/>
  <c r="I10" i="31"/>
  <c r="I9" i="31"/>
  <c r="I17" i="31"/>
  <c r="I20" i="31"/>
  <c r="I19" i="31"/>
  <c r="I12" i="31"/>
  <c r="I18" i="31"/>
  <c r="I34" i="31"/>
  <c r="I32" i="31"/>
  <c r="I36" i="31"/>
  <c r="I33" i="31"/>
  <c r="I35" i="31"/>
  <c r="U41" i="33"/>
  <c r="U21" i="31"/>
  <c r="U9" i="31"/>
  <c r="U11" i="31"/>
  <c r="U20" i="31"/>
  <c r="U19" i="31"/>
  <c r="U17" i="31"/>
  <c r="U14" i="31"/>
  <c r="U13" i="31"/>
  <c r="U10" i="31"/>
  <c r="U12" i="31"/>
  <c r="U18" i="31"/>
  <c r="U33" i="31"/>
  <c r="U34" i="31"/>
  <c r="U36" i="31"/>
  <c r="U35" i="31"/>
  <c r="U32" i="31"/>
  <c r="F41" i="33"/>
  <c r="F10" i="31"/>
  <c r="F14" i="31"/>
  <c r="F20" i="31"/>
  <c r="F13" i="31"/>
  <c r="F12" i="31"/>
  <c r="F9" i="31"/>
  <c r="F19" i="31"/>
  <c r="F18" i="31"/>
  <c r="F17" i="31"/>
  <c r="F21" i="31"/>
  <c r="F11" i="31"/>
  <c r="F36" i="31"/>
  <c r="F32" i="31"/>
  <c r="F34" i="31"/>
  <c r="F35" i="31"/>
  <c r="F33" i="31"/>
  <c r="R41" i="33"/>
  <c r="R10" i="31"/>
  <c r="R19" i="31"/>
  <c r="R18" i="31"/>
  <c r="R14" i="31"/>
  <c r="R13" i="31"/>
  <c r="R12" i="31"/>
  <c r="R20" i="31"/>
  <c r="R9" i="31"/>
  <c r="R11" i="31"/>
  <c r="R21" i="31"/>
  <c r="R17" i="31"/>
  <c r="R32" i="31"/>
  <c r="R36" i="31"/>
  <c r="R35" i="31"/>
  <c r="R34" i="31"/>
  <c r="R33" i="31"/>
  <c r="D41" i="33"/>
  <c r="C41" i="33"/>
  <c r="G41" i="33"/>
  <c r="G12" i="31"/>
  <c r="G11" i="31"/>
  <c r="G18" i="31"/>
  <c r="G17" i="31"/>
  <c r="G10" i="31"/>
  <c r="G13" i="31"/>
  <c r="G9" i="31"/>
  <c r="G19" i="31"/>
  <c r="G21" i="31"/>
  <c r="G14" i="31"/>
  <c r="G20" i="31"/>
  <c r="G33" i="31"/>
  <c r="G36" i="31"/>
  <c r="G35" i="31"/>
  <c r="G32" i="31"/>
  <c r="G34" i="31"/>
  <c r="K41" i="33"/>
  <c r="K13" i="31"/>
  <c r="K19" i="31"/>
  <c r="K21" i="31"/>
  <c r="K14" i="31"/>
  <c r="K9" i="31"/>
  <c r="K12" i="31"/>
  <c r="K18" i="31"/>
  <c r="K11" i="31"/>
  <c r="K17" i="31"/>
  <c r="K10" i="31"/>
  <c r="K20" i="31"/>
  <c r="K34" i="31"/>
  <c r="K35" i="31"/>
  <c r="K32" i="31"/>
  <c r="K36" i="31"/>
  <c r="K33" i="31"/>
  <c r="O41" i="33"/>
  <c r="O9" i="31"/>
  <c r="O18" i="31"/>
  <c r="O17" i="31"/>
  <c r="O13" i="31"/>
  <c r="O12" i="31"/>
  <c r="O11" i="31"/>
  <c r="O19" i="31"/>
  <c r="O21" i="31"/>
  <c r="O10" i="31"/>
  <c r="O20" i="31"/>
  <c r="O14" i="31"/>
  <c r="O32" i="31"/>
  <c r="O34" i="31"/>
  <c r="O35" i="31"/>
  <c r="O36" i="31"/>
  <c r="O33" i="31"/>
  <c r="S41" i="33"/>
  <c r="S9" i="31"/>
  <c r="S13" i="31"/>
  <c r="S19" i="31"/>
  <c r="S12" i="31"/>
  <c r="S11" i="31"/>
  <c r="S14" i="31"/>
  <c r="S18" i="31"/>
  <c r="S17" i="31"/>
  <c r="S21" i="31"/>
  <c r="S20" i="31"/>
  <c r="S10" i="31"/>
  <c r="S36" i="31"/>
  <c r="S33" i="31"/>
  <c r="S32" i="31"/>
  <c r="S35" i="31"/>
  <c r="S34" i="31"/>
  <c r="M41" i="33"/>
  <c r="M14" i="31"/>
  <c r="M13" i="31"/>
  <c r="M17" i="31"/>
  <c r="M10" i="31"/>
  <c r="M20" i="31"/>
  <c r="M9" i="31"/>
  <c r="M19" i="31"/>
  <c r="M12" i="31"/>
  <c r="M11" i="31"/>
  <c r="M21" i="31"/>
  <c r="M18" i="31"/>
  <c r="M35" i="31"/>
  <c r="M36" i="31"/>
  <c r="M33" i="31"/>
  <c r="M34" i="31"/>
  <c r="M32" i="31"/>
  <c r="J41" i="33"/>
  <c r="J13" i="31"/>
  <c r="J12" i="31"/>
  <c r="J9" i="31"/>
  <c r="J19" i="31"/>
  <c r="J18" i="31"/>
  <c r="J11" i="31"/>
  <c r="J14" i="31"/>
  <c r="J10" i="31"/>
  <c r="J20" i="31"/>
  <c r="J17" i="31"/>
  <c r="J21" i="31"/>
  <c r="J36" i="31"/>
  <c r="J34" i="31"/>
  <c r="J32" i="31"/>
  <c r="J33" i="31"/>
  <c r="J35" i="31"/>
  <c r="H41" i="33"/>
  <c r="H12" i="31"/>
  <c r="H18" i="31"/>
  <c r="H21" i="31"/>
  <c r="H20" i="31"/>
  <c r="H14" i="31"/>
  <c r="H11" i="31"/>
  <c r="H17" i="31"/>
  <c r="H10" i="31"/>
  <c r="H9" i="31"/>
  <c r="H13" i="31"/>
  <c r="H19" i="31"/>
  <c r="H34" i="31"/>
  <c r="H33" i="31"/>
  <c r="H36" i="31"/>
  <c r="H32" i="31"/>
  <c r="H35" i="31"/>
  <c r="L41" i="33"/>
  <c r="L12" i="31"/>
  <c r="L17" i="31"/>
  <c r="L14" i="31"/>
  <c r="L11" i="31"/>
  <c r="L10" i="31"/>
  <c r="L18" i="31"/>
  <c r="L21" i="31"/>
  <c r="L20" i="31"/>
  <c r="L9" i="31"/>
  <c r="L13" i="31"/>
  <c r="L19" i="31"/>
  <c r="L34" i="31"/>
  <c r="L36" i="31"/>
  <c r="L35" i="31"/>
  <c r="L32" i="31"/>
  <c r="L33" i="31"/>
  <c r="P41" i="33"/>
  <c r="P14" i="31"/>
  <c r="P18" i="31"/>
  <c r="P11" i="31"/>
  <c r="P21" i="31"/>
  <c r="P10" i="31"/>
  <c r="P20" i="31"/>
  <c r="P12" i="31"/>
  <c r="P17" i="31"/>
  <c r="P9" i="31"/>
  <c r="P19" i="31"/>
  <c r="P13" i="31"/>
  <c r="P33" i="31"/>
  <c r="P36" i="31"/>
  <c r="P32" i="31"/>
  <c r="P34" i="31"/>
  <c r="P35" i="31"/>
  <c r="T41" i="33"/>
  <c r="T11" i="31"/>
  <c r="T10" i="31"/>
  <c r="T17" i="31"/>
  <c r="T12" i="31"/>
  <c r="T9" i="31"/>
  <c r="T18" i="31"/>
  <c r="T21" i="31"/>
  <c r="T14" i="31"/>
  <c r="T20" i="31"/>
  <c r="T19" i="31"/>
  <c r="T13" i="31"/>
  <c r="T32" i="31"/>
  <c r="T35" i="31"/>
  <c r="T33" i="31"/>
  <c r="T34" i="31"/>
  <c r="T36" i="31"/>
  <c r="I38" i="34" l="1"/>
  <c r="K22" i="34"/>
  <c r="J38" i="34"/>
  <c r="S38" i="34"/>
  <c r="F22" i="34"/>
  <c r="F52" i="34" s="1"/>
  <c r="L38" i="34"/>
  <c r="U38" i="34"/>
  <c r="M38" i="34"/>
  <c r="P38" i="34"/>
  <c r="C38" i="34"/>
  <c r="O38" i="34"/>
  <c r="G38" i="34"/>
  <c r="R38" i="34"/>
  <c r="G52" i="34"/>
  <c r="J52" i="34"/>
  <c r="O52" i="34"/>
  <c r="N38" i="34"/>
  <c r="U22" i="34"/>
  <c r="U52" i="34" s="1"/>
  <c r="E38" i="34"/>
  <c r="M22" i="34"/>
  <c r="M52" i="34" s="1"/>
  <c r="P22" i="34"/>
  <c r="P52" i="34" s="1"/>
  <c r="Q52" i="34"/>
  <c r="T52" i="34"/>
  <c r="H38" i="34"/>
  <c r="L52" i="34"/>
  <c r="E52" i="34"/>
  <c r="T38" i="34"/>
  <c r="I22" i="34"/>
  <c r="I52" i="34" s="1"/>
  <c r="M44" i="34"/>
  <c r="I44" i="34"/>
  <c r="P44" i="34"/>
  <c r="Q38" i="34"/>
  <c r="S52" i="34"/>
  <c r="K52" i="34"/>
  <c r="N52" i="34"/>
  <c r="D38" i="34"/>
  <c r="Q32" i="49"/>
  <c r="Q22" i="49"/>
  <c r="I32" i="49"/>
  <c r="I22" i="49"/>
  <c r="T32" i="49"/>
  <c r="T22" i="49"/>
  <c r="S32" i="49"/>
  <c r="S22" i="49"/>
  <c r="K32" i="49"/>
  <c r="K22" i="49"/>
  <c r="F32" i="49"/>
  <c r="F22" i="49"/>
  <c r="R32" i="49"/>
  <c r="R22" i="49"/>
  <c r="C32" i="49"/>
  <c r="D32" i="49"/>
  <c r="J32" i="49"/>
  <c r="J22" i="49"/>
  <c r="J46" i="49" s="1"/>
  <c r="K44" i="34"/>
  <c r="U32" i="49"/>
  <c r="U22" i="49"/>
  <c r="M32" i="49"/>
  <c r="M22" i="49"/>
  <c r="E32" i="49"/>
  <c r="E22" i="49"/>
  <c r="P32" i="49"/>
  <c r="P22" i="49"/>
  <c r="O32" i="49"/>
  <c r="O22" i="49"/>
  <c r="G32" i="49"/>
  <c r="G22" i="49"/>
  <c r="H32" i="49"/>
  <c r="H22" i="49"/>
  <c r="N32" i="49"/>
  <c r="N22" i="49"/>
  <c r="L32" i="49"/>
  <c r="L22" i="49"/>
  <c r="N44" i="34"/>
  <c r="J44" i="34"/>
  <c r="T44" i="34"/>
  <c r="O44" i="34"/>
  <c r="R52" i="34"/>
  <c r="C52" i="34"/>
  <c r="D52" i="34"/>
  <c r="H52" i="34"/>
  <c r="R44" i="34"/>
  <c r="D44" i="34"/>
  <c r="C44" i="34"/>
  <c r="F44" i="34"/>
  <c r="U44" i="34"/>
  <c r="Q44" i="34"/>
  <c r="E44" i="34"/>
  <c r="H44" i="34"/>
  <c r="S44" i="34"/>
  <c r="L44" i="34"/>
  <c r="G44" i="34"/>
  <c r="J22" i="31"/>
  <c r="K22" i="31"/>
  <c r="F15" i="31"/>
  <c r="N37" i="31"/>
  <c r="E22" i="31"/>
  <c r="H15" i="31"/>
  <c r="J37" i="31"/>
  <c r="K15" i="31"/>
  <c r="R22" i="31"/>
  <c r="M22" i="31"/>
  <c r="O37" i="31"/>
  <c r="T15" i="31"/>
  <c r="P37" i="31"/>
  <c r="L37" i="31"/>
  <c r="M15" i="31"/>
  <c r="S37" i="31"/>
  <c r="O22" i="31"/>
  <c r="R37" i="31"/>
  <c r="R15" i="31"/>
  <c r="F37" i="31"/>
  <c r="F22" i="31"/>
  <c r="U22" i="31"/>
  <c r="U15" i="31"/>
  <c r="I22" i="31"/>
  <c r="N22" i="31"/>
  <c r="E15" i="31"/>
  <c r="P15" i="31"/>
  <c r="L22" i="31"/>
  <c r="H37" i="31"/>
  <c r="H22" i="31"/>
  <c r="S15" i="31"/>
  <c r="G22" i="31"/>
  <c r="I15" i="31"/>
  <c r="Q22" i="31"/>
  <c r="T22" i="31"/>
  <c r="P22" i="31"/>
  <c r="L15" i="31"/>
  <c r="J15" i="31"/>
  <c r="M37" i="31"/>
  <c r="S22" i="31"/>
  <c r="O15" i="31"/>
  <c r="K37" i="31"/>
  <c r="G37" i="31"/>
  <c r="G15" i="31"/>
  <c r="U37" i="31"/>
  <c r="I37" i="31"/>
  <c r="N15" i="31"/>
  <c r="E37" i="31"/>
  <c r="Q37" i="31"/>
  <c r="Q15" i="31"/>
  <c r="F46" i="49" l="1"/>
  <c r="S46" i="49"/>
  <c r="I46" i="49"/>
  <c r="N46" i="49"/>
  <c r="G46" i="49"/>
  <c r="P46" i="49"/>
  <c r="M46" i="49"/>
  <c r="R46" i="49"/>
  <c r="D46" i="49"/>
  <c r="C46" i="49"/>
  <c r="K46" i="49"/>
  <c r="T46" i="49"/>
  <c r="Q46" i="49"/>
  <c r="L46" i="49"/>
  <c r="H46" i="49"/>
  <c r="O46" i="49"/>
  <c r="E46" i="49"/>
  <c r="U46" i="49"/>
  <c r="C44" i="32"/>
  <c r="U35" i="32"/>
  <c r="U38" i="32"/>
  <c r="T40" i="32"/>
  <c r="N36" i="32"/>
  <c r="O36" i="32"/>
  <c r="P36" i="32"/>
  <c r="Q36" i="32"/>
  <c r="R36" i="32"/>
  <c r="N39" i="32"/>
  <c r="O39" i="32"/>
  <c r="P39" i="32"/>
  <c r="Q39" i="32"/>
  <c r="R39" i="32"/>
  <c r="I37" i="32"/>
  <c r="K37" i="32"/>
  <c r="L37" i="32"/>
  <c r="M37" i="32"/>
  <c r="I34" i="32"/>
  <c r="K34" i="32"/>
  <c r="L34" i="32"/>
  <c r="M34" i="32"/>
  <c r="D38" i="32"/>
  <c r="E38" i="32"/>
  <c r="F38" i="32"/>
  <c r="G38" i="32"/>
  <c r="C40" i="32"/>
  <c r="I35" i="32"/>
  <c r="J35" i="32"/>
  <c r="K35" i="32"/>
  <c r="L35" i="32"/>
  <c r="M35" i="32"/>
  <c r="C35" i="32"/>
  <c r="H38" i="32" l="1"/>
  <c r="J34" i="32"/>
  <c r="J37" i="32"/>
  <c r="S34" i="32"/>
  <c r="S37" i="32"/>
  <c r="G39" i="32"/>
  <c r="C38" i="32"/>
  <c r="E39" i="32"/>
  <c r="G36" i="32"/>
  <c r="M40" i="32"/>
  <c r="M41" i="32" s="1"/>
  <c r="I40" i="32"/>
  <c r="I41" i="32" s="1"/>
  <c r="R34" i="32"/>
  <c r="N34" i="32"/>
  <c r="R37" i="32"/>
  <c r="N37" i="32"/>
  <c r="F48" i="32"/>
  <c r="E36" i="32"/>
  <c r="K40" i="32"/>
  <c r="K41" i="32" s="1"/>
  <c r="P34" i="32"/>
  <c r="P37" i="32"/>
  <c r="T38" i="32"/>
  <c r="T35" i="32"/>
  <c r="H48" i="32"/>
  <c r="D48" i="32"/>
  <c r="H45" i="32"/>
  <c r="J48" i="32"/>
  <c r="P48" i="32"/>
  <c r="T48" i="32"/>
  <c r="T45" i="32"/>
  <c r="G57" i="32"/>
  <c r="M57" i="32"/>
  <c r="I57" i="32"/>
  <c r="H35" i="32"/>
  <c r="G40" i="32"/>
  <c r="M39" i="32"/>
  <c r="I39" i="32"/>
  <c r="M36" i="32"/>
  <c r="I36" i="32"/>
  <c r="R38" i="32"/>
  <c r="N38" i="32"/>
  <c r="R35" i="32"/>
  <c r="N35" i="32"/>
  <c r="F49" i="32"/>
  <c r="L49" i="32"/>
  <c r="G35" i="32"/>
  <c r="G34" i="32"/>
  <c r="G41" i="32" s="1"/>
  <c r="G37" i="32"/>
  <c r="M38" i="32"/>
  <c r="I38" i="32"/>
  <c r="R40" i="32"/>
  <c r="N40" i="32"/>
  <c r="H40" i="32"/>
  <c r="D40" i="32"/>
  <c r="J39" i="32"/>
  <c r="J36" i="32"/>
  <c r="O38" i="32"/>
  <c r="O35" i="32"/>
  <c r="S39" i="32"/>
  <c r="S36" i="32"/>
  <c r="U49" i="32"/>
  <c r="C53" i="32"/>
  <c r="C58" i="32"/>
  <c r="D34" i="32"/>
  <c r="D41" i="32" s="1"/>
  <c r="J38" i="32"/>
  <c r="O40" i="32"/>
  <c r="S38" i="32"/>
  <c r="S35" i="32"/>
  <c r="G43" i="32"/>
  <c r="G46" i="32"/>
  <c r="D45" i="32"/>
  <c r="M43" i="32"/>
  <c r="I43" i="32"/>
  <c r="M46" i="32"/>
  <c r="I46" i="32"/>
  <c r="J45" i="32"/>
  <c r="R49" i="32"/>
  <c r="N49" i="32"/>
  <c r="O43" i="32"/>
  <c r="O46" i="32"/>
  <c r="P45" i="32"/>
  <c r="U43" i="32"/>
  <c r="U46" i="32"/>
  <c r="C54" i="32"/>
  <c r="C52" i="32"/>
  <c r="C59" i="32" s="1"/>
  <c r="E58" i="32"/>
  <c r="F52" i="32"/>
  <c r="F55" i="32"/>
  <c r="K58" i="32"/>
  <c r="L52" i="32"/>
  <c r="L55" i="32"/>
  <c r="Q58" i="32"/>
  <c r="R52" i="32"/>
  <c r="N52" i="32"/>
  <c r="R55" i="32"/>
  <c r="N55" i="32"/>
  <c r="S58" i="32"/>
  <c r="D35" i="32"/>
  <c r="H34" i="32"/>
  <c r="H37" i="32"/>
  <c r="D37" i="32"/>
  <c r="H39" i="32"/>
  <c r="D39" i="32"/>
  <c r="H36" i="32"/>
  <c r="D36" i="32"/>
  <c r="J40" i="32"/>
  <c r="O34" i="32"/>
  <c r="O41" i="32" s="1"/>
  <c r="O37" i="32"/>
  <c r="S40" i="32"/>
  <c r="F43" i="32"/>
  <c r="G48" i="32"/>
  <c r="F46" i="32"/>
  <c r="G45" i="32"/>
  <c r="L43" i="32"/>
  <c r="M48" i="32"/>
  <c r="I48" i="32"/>
  <c r="L46" i="32"/>
  <c r="M45" i="32"/>
  <c r="I45" i="32"/>
  <c r="R43" i="32"/>
  <c r="N43" i="32"/>
  <c r="N50" i="32" s="1"/>
  <c r="O48" i="32"/>
  <c r="R46" i="32"/>
  <c r="N46" i="32"/>
  <c r="O45" i="32"/>
  <c r="U48" i="32"/>
  <c r="U45" i="32"/>
  <c r="C55" i="32"/>
  <c r="C57" i="32"/>
  <c r="E52" i="32"/>
  <c r="E59" i="32" s="1"/>
  <c r="F57" i="32"/>
  <c r="E55" i="32"/>
  <c r="F54" i="32"/>
  <c r="K52" i="32"/>
  <c r="L57" i="32"/>
  <c r="K55" i="32"/>
  <c r="L54" i="32"/>
  <c r="Q52" i="32"/>
  <c r="R57" i="32"/>
  <c r="N57" i="32"/>
  <c r="Q55" i="32"/>
  <c r="R54" i="32"/>
  <c r="N54" i="32"/>
  <c r="S52" i="32"/>
  <c r="S55" i="32"/>
  <c r="F40" i="32"/>
  <c r="L36" i="32"/>
  <c r="Q38" i="32"/>
  <c r="C47" i="32"/>
  <c r="E49" i="32"/>
  <c r="C36" i="32"/>
  <c r="C34" i="32"/>
  <c r="C41" i="32" s="1"/>
  <c r="E40" i="32"/>
  <c r="F37" i="32"/>
  <c r="K39" i="32"/>
  <c r="L38" i="32"/>
  <c r="K36" i="32"/>
  <c r="Q40" i="32"/>
  <c r="P38" i="32"/>
  <c r="P35" i="32"/>
  <c r="T34" i="32"/>
  <c r="T41" i="32" s="1"/>
  <c r="T37" i="32"/>
  <c r="U34" i="32"/>
  <c r="U37" i="32"/>
  <c r="C49" i="32"/>
  <c r="H49" i="32"/>
  <c r="D49" i="32"/>
  <c r="E43" i="32"/>
  <c r="E50" i="32" s="1"/>
  <c r="L39" i="32"/>
  <c r="U40" i="32"/>
  <c r="F35" i="32"/>
  <c r="C37" i="32"/>
  <c r="F34" i="32"/>
  <c r="F41" i="32" s="1"/>
  <c r="E35" i="32"/>
  <c r="C39" i="32"/>
  <c r="E34" i="32"/>
  <c r="F39" i="32"/>
  <c r="E37" i="32"/>
  <c r="F36" i="32"/>
  <c r="L40" i="32"/>
  <c r="L41" i="32" s="1"/>
  <c r="K38" i="32"/>
  <c r="P40" i="32"/>
  <c r="Q34" i="32"/>
  <c r="Q37" i="32"/>
  <c r="T39" i="32"/>
  <c r="T36" i="32"/>
  <c r="U39" i="32"/>
  <c r="U36" i="32"/>
  <c r="C43" i="32"/>
  <c r="C50" i="32" s="1"/>
  <c r="C46" i="32"/>
  <c r="G49" i="32"/>
  <c r="H43" i="32"/>
  <c r="H50" i="32" s="1"/>
  <c r="D43" i="32"/>
  <c r="D50" i="32" s="1"/>
  <c r="E48" i="32"/>
  <c r="C48" i="32"/>
  <c r="E47" i="32"/>
  <c r="E44" i="32"/>
  <c r="K47" i="32"/>
  <c r="K44" i="32"/>
  <c r="Q47" i="32"/>
  <c r="Q44" i="32"/>
  <c r="S47" i="32"/>
  <c r="S44" i="32"/>
  <c r="H56" i="32"/>
  <c r="D56" i="32"/>
  <c r="G54" i="32"/>
  <c r="H53" i="32"/>
  <c r="D53" i="32"/>
  <c r="J56" i="32"/>
  <c r="M54" i="32"/>
  <c r="I54" i="32"/>
  <c r="J53" i="32"/>
  <c r="O57" i="32"/>
  <c r="P56" i="32"/>
  <c r="O54" i="32"/>
  <c r="P53" i="32"/>
  <c r="Q35" i="32"/>
  <c r="C45" i="32"/>
  <c r="H47" i="32"/>
  <c r="D47" i="32"/>
  <c r="H44" i="32"/>
  <c r="D44" i="32"/>
  <c r="K49" i="32"/>
  <c r="J47" i="32"/>
  <c r="J44" i="32"/>
  <c r="Q49" i="32"/>
  <c r="P47" i="32"/>
  <c r="P44" i="32"/>
  <c r="S49" i="32"/>
  <c r="T47" i="32"/>
  <c r="T44" i="32"/>
  <c r="H58" i="32"/>
  <c r="D58" i="32"/>
  <c r="G56" i="32"/>
  <c r="G53" i="32"/>
  <c r="J58" i="32"/>
  <c r="M56" i="32"/>
  <c r="I56" i="32"/>
  <c r="M53" i="32"/>
  <c r="I53" i="32"/>
  <c r="P58" i="32"/>
  <c r="O56" i="32"/>
  <c r="O53" i="32"/>
  <c r="G47" i="32"/>
  <c r="E46" i="32"/>
  <c r="F45" i="32"/>
  <c r="G44" i="32"/>
  <c r="J49" i="32"/>
  <c r="K43" i="32"/>
  <c r="K50" i="32" s="1"/>
  <c r="L48" i="32"/>
  <c r="M47" i="32"/>
  <c r="I47" i="32"/>
  <c r="K46" i="32"/>
  <c r="L45" i="32"/>
  <c r="M44" i="32"/>
  <c r="I44" i="32"/>
  <c r="P49" i="32"/>
  <c r="Q43" i="32"/>
  <c r="Q50" i="32" s="1"/>
  <c r="R48" i="32"/>
  <c r="N48" i="32"/>
  <c r="O47" i="32"/>
  <c r="Q46" i="32"/>
  <c r="R45" i="32"/>
  <c r="N45" i="32"/>
  <c r="O44" i="32"/>
  <c r="S43" i="32"/>
  <c r="S46" i="32"/>
  <c r="T49" i="32"/>
  <c r="U47" i="32"/>
  <c r="U44" i="32"/>
  <c r="C56" i="32"/>
  <c r="G58" i="32"/>
  <c r="H52" i="32"/>
  <c r="D52" i="32"/>
  <c r="E57" i="32"/>
  <c r="F56" i="32"/>
  <c r="H55" i="32"/>
  <c r="D55" i="32"/>
  <c r="E54" i="32"/>
  <c r="F53" i="32"/>
  <c r="M58" i="32"/>
  <c r="I58" i="32"/>
  <c r="J52" i="32"/>
  <c r="K57" i="32"/>
  <c r="L56" i="32"/>
  <c r="J55" i="32"/>
  <c r="K54" i="32"/>
  <c r="L53" i="32"/>
  <c r="O58" i="32"/>
  <c r="P52" i="32"/>
  <c r="Q57" i="32"/>
  <c r="R56" i="32"/>
  <c r="N56" i="32"/>
  <c r="P55" i="32"/>
  <c r="Q54" i="32"/>
  <c r="R53" i="32"/>
  <c r="N53" i="32"/>
  <c r="S57" i="32"/>
  <c r="S54" i="32"/>
  <c r="U58" i="32"/>
  <c r="U57" i="32"/>
  <c r="U54" i="32"/>
  <c r="F47" i="32"/>
  <c r="H46" i="32"/>
  <c r="D46" i="32"/>
  <c r="E45" i="32"/>
  <c r="F44" i="32"/>
  <c r="M49" i="32"/>
  <c r="I49" i="32"/>
  <c r="J43" i="32"/>
  <c r="K48" i="32"/>
  <c r="L47" i="32"/>
  <c r="J46" i="32"/>
  <c r="K45" i="32"/>
  <c r="L44" i="32"/>
  <c r="O49" i="32"/>
  <c r="P43" i="32"/>
  <c r="P50" i="32" s="1"/>
  <c r="Q48" i="32"/>
  <c r="R47" i="32"/>
  <c r="N47" i="32"/>
  <c r="P46" i="32"/>
  <c r="Q45" i="32"/>
  <c r="R44" i="32"/>
  <c r="N44" i="32"/>
  <c r="S48" i="32"/>
  <c r="S45" i="32"/>
  <c r="T43" i="32"/>
  <c r="T46" i="32"/>
  <c r="F58" i="32"/>
  <c r="G52" i="32"/>
  <c r="H57" i="32"/>
  <c r="D57" i="32"/>
  <c r="E56" i="32"/>
  <c r="G55" i="32"/>
  <c r="H54" i="32"/>
  <c r="D54" i="32"/>
  <c r="E53" i="32"/>
  <c r="L58" i="32"/>
  <c r="M52" i="32"/>
  <c r="I52" i="32"/>
  <c r="I59" i="32" s="1"/>
  <c r="J57" i="32"/>
  <c r="K56" i="32"/>
  <c r="M55" i="32"/>
  <c r="I55" i="32"/>
  <c r="J54" i="32"/>
  <c r="K53" i="32"/>
  <c r="R58" i="32"/>
  <c r="N58" i="32"/>
  <c r="O52" i="32"/>
  <c r="O59" i="32" s="1"/>
  <c r="P57" i="32"/>
  <c r="Q56" i="32"/>
  <c r="O55" i="32"/>
  <c r="P54" i="32"/>
  <c r="Q53" i="32"/>
  <c r="S56" i="32"/>
  <c r="S53" i="32"/>
  <c r="T58" i="32"/>
  <c r="T57" i="32"/>
  <c r="T54" i="32"/>
  <c r="U52" i="32"/>
  <c r="U59" i="32" s="1"/>
  <c r="U56" i="32"/>
  <c r="U55" i="32"/>
  <c r="U53" i="32"/>
  <c r="T52" i="32"/>
  <c r="T56" i="32"/>
  <c r="T55" i="32"/>
  <c r="T53" i="32"/>
  <c r="Q41" i="32" l="1"/>
  <c r="S59" i="32"/>
  <c r="R50" i="32"/>
  <c r="M59" i="32"/>
  <c r="H41" i="32"/>
  <c r="E41" i="32"/>
  <c r="P59" i="32"/>
  <c r="D59" i="32"/>
  <c r="S50" i="32"/>
  <c r="K59" i="32"/>
  <c r="L50" i="32"/>
  <c r="U50" i="32"/>
  <c r="H59" i="32"/>
  <c r="T50" i="32"/>
  <c r="J59" i="32"/>
  <c r="G59" i="32"/>
  <c r="J50" i="32"/>
  <c r="Q59" i="32"/>
  <c r="F50" i="32"/>
  <c r="R59" i="32"/>
  <c r="T59" i="32"/>
  <c r="U41" i="32"/>
  <c r="F59" i="32"/>
  <c r="N59" i="32"/>
  <c r="L59" i="32"/>
  <c r="I50" i="32"/>
  <c r="G50" i="32"/>
  <c r="M50" i="32"/>
  <c r="O50" i="32"/>
  <c r="R41" i="32"/>
  <c r="S41" i="32"/>
  <c r="P41" i="32"/>
  <c r="J41" i="32"/>
  <c r="N41" i="32"/>
  <c r="Q33" i="35" l="1"/>
  <c r="I33" i="35"/>
  <c r="P33" i="35"/>
  <c r="H33" i="35"/>
  <c r="O33" i="35"/>
  <c r="G33" i="35"/>
  <c r="O34" i="35" l="1"/>
  <c r="G34" i="35"/>
  <c r="P34" i="35"/>
  <c r="I34" i="35"/>
  <c r="Q34" i="35"/>
  <c r="G35" i="35"/>
  <c r="O35" i="35"/>
  <c r="H35" i="35"/>
  <c r="P35" i="35"/>
  <c r="I35" i="35"/>
  <c r="Q35" i="35"/>
  <c r="O31" i="35"/>
  <c r="P31" i="35"/>
  <c r="Q31" i="35"/>
  <c r="Q30" i="35"/>
  <c r="Q29" i="35"/>
  <c r="Q28" i="35"/>
  <c r="H34" i="35"/>
  <c r="P30" i="35"/>
  <c r="P29" i="35"/>
  <c r="P28" i="35"/>
  <c r="O30" i="35"/>
  <c r="O29" i="35"/>
  <c r="O28" i="35"/>
  <c r="P24" i="35"/>
  <c r="P25" i="35"/>
  <c r="P23" i="35"/>
  <c r="Q25" i="35"/>
  <c r="Q23" i="35"/>
  <c r="O24" i="35"/>
  <c r="O25" i="35"/>
  <c r="O23" i="35"/>
  <c r="P36" i="35" l="1"/>
  <c r="Q36" i="35"/>
  <c r="G36" i="35"/>
  <c r="H36" i="35"/>
  <c r="I36" i="35"/>
  <c r="O36" i="35"/>
  <c r="Q24" i="35"/>
  <c r="G25" i="35" l="1"/>
  <c r="O26" i="35" l="1"/>
  <c r="G24" i="35" l="1"/>
  <c r="G23" i="35" l="1"/>
  <c r="G26" i="35" l="1"/>
  <c r="H25" i="35" l="1"/>
  <c r="I23" i="35" l="1"/>
  <c r="H24" i="35"/>
  <c r="I24" i="35"/>
  <c r="H23" i="35" l="1"/>
  <c r="H26" i="35" l="1"/>
  <c r="I25" i="35"/>
  <c r="I26" i="35" l="1"/>
  <c r="P26" i="35" l="1"/>
  <c r="Q26" i="35" l="1"/>
  <c r="L23" i="35" l="1"/>
  <c r="L25" i="35"/>
  <c r="N25" i="35"/>
  <c r="N23" i="35"/>
  <c r="L24" i="35"/>
  <c r="N24" i="35"/>
  <c r="N35" i="35" l="1"/>
  <c r="N33" i="35"/>
  <c r="N34" i="35"/>
  <c r="L33" i="35"/>
  <c r="L35" i="35"/>
  <c r="L34" i="35"/>
  <c r="L36" i="35" l="1"/>
  <c r="N36" i="35"/>
  <c r="J21" i="35" l="1"/>
  <c r="J18" i="35"/>
  <c r="K33" i="35"/>
  <c r="K23" i="35"/>
  <c r="K38" i="35" l="1"/>
  <c r="M38" i="35"/>
  <c r="K41" i="35"/>
  <c r="M41" i="35"/>
  <c r="O38" i="35"/>
  <c r="P38" i="35"/>
  <c r="J33" i="35"/>
  <c r="Q38" i="35"/>
  <c r="L38" i="35"/>
  <c r="N38" i="35"/>
  <c r="O41" i="35"/>
  <c r="P41" i="35"/>
  <c r="Q41" i="35"/>
  <c r="L41" i="35"/>
  <c r="N41" i="35"/>
  <c r="K34" i="35"/>
  <c r="J19" i="35"/>
  <c r="K24" i="35"/>
  <c r="K35" i="35"/>
  <c r="K25" i="35"/>
  <c r="J20" i="35"/>
  <c r="K39" i="35" l="1"/>
  <c r="M39" i="35"/>
  <c r="K40" i="35"/>
  <c r="M40" i="35"/>
  <c r="J38" i="35"/>
  <c r="K36" i="35"/>
  <c r="J41" i="35"/>
  <c r="Q40" i="35"/>
  <c r="O40" i="35"/>
  <c r="P40" i="35"/>
  <c r="J35" i="35"/>
  <c r="N40" i="35"/>
  <c r="L40" i="35"/>
  <c r="P39" i="35"/>
  <c r="Q39" i="35"/>
  <c r="O39" i="35"/>
  <c r="J34" i="35"/>
  <c r="L39" i="35"/>
  <c r="N39" i="35"/>
  <c r="J36" i="35" l="1"/>
  <c r="J39" i="35"/>
  <c r="J40" i="35"/>
  <c r="F23" i="35" l="1"/>
  <c r="N28" i="35"/>
  <c r="F24" i="35" l="1"/>
  <c r="N29" i="35"/>
  <c r="F25" i="35"/>
  <c r="N30" i="35"/>
  <c r="F26" i="35" l="1"/>
  <c r="N31" i="35"/>
  <c r="F33" i="35"/>
  <c r="F35" i="35"/>
  <c r="F34" i="35"/>
  <c r="D25" i="35"/>
  <c r="L30" i="35"/>
  <c r="D23" i="35"/>
  <c r="L28" i="35"/>
  <c r="D24" i="35"/>
  <c r="L29" i="35"/>
  <c r="D34" i="35"/>
  <c r="D35" i="35" l="1"/>
  <c r="D26" i="35"/>
  <c r="L31" i="35"/>
  <c r="D33" i="35"/>
  <c r="F36" i="35"/>
  <c r="D36" i="35" l="1"/>
  <c r="J24" i="35"/>
  <c r="N26" i="35" l="1"/>
  <c r="K26" i="35"/>
  <c r="J25" i="35"/>
  <c r="J23" i="35" l="1"/>
  <c r="L26" i="35" l="1"/>
  <c r="J26" i="35"/>
  <c r="C25" i="35" l="1"/>
  <c r="B20" i="35"/>
  <c r="K30" i="35"/>
  <c r="B19" i="35"/>
  <c r="E39" i="35" s="1"/>
  <c r="C24" i="35"/>
  <c r="K29" i="35"/>
  <c r="B18" i="35"/>
  <c r="E38" i="35" s="1"/>
  <c r="C23" i="35"/>
  <c r="K28" i="35"/>
  <c r="C34" i="35"/>
  <c r="C40" i="35" l="1"/>
  <c r="E40" i="35"/>
  <c r="C35" i="35"/>
  <c r="I39" i="35"/>
  <c r="H39" i="35"/>
  <c r="G39" i="35"/>
  <c r="B24" i="35"/>
  <c r="J29" i="35"/>
  <c r="F39" i="35"/>
  <c r="D39" i="35"/>
  <c r="B23" i="35"/>
  <c r="I38" i="35"/>
  <c r="H38" i="35"/>
  <c r="G38" i="35"/>
  <c r="J28" i="35"/>
  <c r="F38" i="35"/>
  <c r="D38" i="35"/>
  <c r="C39" i="35"/>
  <c r="B21" i="35"/>
  <c r="E41" i="35" s="1"/>
  <c r="C26" i="35"/>
  <c r="K31" i="35"/>
  <c r="C38" i="35"/>
  <c r="C33" i="35"/>
  <c r="I40" i="35"/>
  <c r="H40" i="35"/>
  <c r="G40" i="35"/>
  <c r="B25" i="35"/>
  <c r="J30" i="35"/>
  <c r="F40" i="35"/>
  <c r="D40" i="35"/>
  <c r="C36" i="35" l="1"/>
  <c r="B39" i="35"/>
  <c r="B40" i="35"/>
  <c r="B38" i="35"/>
  <c r="B26" i="35"/>
  <c r="I41" i="35"/>
  <c r="H41" i="35"/>
  <c r="G41" i="35"/>
  <c r="J31" i="35"/>
  <c r="F41" i="35"/>
  <c r="D41" i="35"/>
  <c r="B33" i="35"/>
  <c r="C41" i="35"/>
  <c r="B34" i="35"/>
  <c r="B35" i="35"/>
  <c r="B36" i="35" l="1"/>
  <c r="B41" i="35"/>
  <c r="D10" i="33" l="1"/>
  <c r="E10" i="33"/>
  <c r="F10" i="33"/>
  <c r="G10" i="33"/>
  <c r="C10" i="33"/>
  <c r="M10" i="33" l="1"/>
  <c r="L10" i="33"/>
  <c r="H10" i="33"/>
  <c r="J10" i="33"/>
  <c r="I10" i="33"/>
  <c r="K10" i="33"/>
  <c r="U10" i="33" l="1"/>
  <c r="T10" i="33" l="1"/>
  <c r="S10" i="33" l="1"/>
  <c r="K43" i="33" l="1"/>
  <c r="J43" i="33"/>
  <c r="H43" i="33"/>
  <c r="L43" i="33"/>
  <c r="I43" i="33"/>
  <c r="M43" i="33"/>
  <c r="R43" i="33"/>
  <c r="U43" i="33"/>
  <c r="T43" i="33"/>
  <c r="S43" i="33"/>
  <c r="D44" i="33" l="1"/>
  <c r="H44" i="33"/>
  <c r="L44" i="33"/>
  <c r="G44" i="33"/>
  <c r="E44" i="33"/>
  <c r="I44" i="33"/>
  <c r="M44" i="33"/>
  <c r="C44" i="33"/>
  <c r="F44" i="33"/>
  <c r="J44" i="33"/>
  <c r="R44" i="33"/>
  <c r="K44" i="33"/>
  <c r="U44" i="33"/>
  <c r="T44" i="33"/>
  <c r="S44" i="33"/>
  <c r="E45" i="33"/>
  <c r="I45" i="33"/>
  <c r="M45" i="33"/>
  <c r="L45" i="33"/>
  <c r="F45" i="33"/>
  <c r="J45" i="33"/>
  <c r="R45" i="33"/>
  <c r="D45" i="33"/>
  <c r="C45" i="33"/>
  <c r="G45" i="33"/>
  <c r="K45" i="33"/>
  <c r="H45" i="33"/>
  <c r="U45" i="33"/>
  <c r="T45" i="33"/>
  <c r="S45" i="33"/>
  <c r="R10" i="33"/>
  <c r="Q44" i="33" l="1"/>
  <c r="Q45" i="33"/>
  <c r="Q43" i="33" l="1"/>
  <c r="Q10" i="33"/>
  <c r="O45" i="33" l="1"/>
  <c r="P44" i="33"/>
  <c r="O44" i="33"/>
  <c r="P45" i="33"/>
  <c r="O43" i="33" l="1"/>
  <c r="O10" i="33"/>
  <c r="P43" i="33"/>
  <c r="P10" i="33"/>
  <c r="N44" i="33" l="1"/>
  <c r="N45" i="33"/>
  <c r="N43" i="33" l="1"/>
  <c r="N10" i="33"/>
  <c r="U62" i="34" l="1"/>
  <c r="J63" i="34" l="1"/>
  <c r="Q63" i="34"/>
  <c r="I63" i="34"/>
  <c r="R63" i="34" l="1"/>
  <c r="F63" i="34"/>
  <c r="D63" i="34"/>
  <c r="E63" i="34"/>
  <c r="L63" i="34"/>
  <c r="M63" i="34"/>
  <c r="N63" i="34"/>
  <c r="H63" i="34"/>
  <c r="P63" i="34"/>
  <c r="U63" i="34"/>
  <c r="K63" i="34"/>
  <c r="T63" i="34"/>
  <c r="O63" i="34"/>
  <c r="C63" i="34"/>
  <c r="S63" i="34"/>
  <c r="G63" i="34"/>
  <c r="U58" i="33" l="1"/>
  <c r="U57" i="33" l="1"/>
  <c r="U56" i="33"/>
  <c r="U55" i="33" l="1"/>
  <c r="U28" i="31" l="1"/>
  <c r="U25" i="31"/>
  <c r="U29" i="31"/>
  <c r="U26" i="31"/>
  <c r="U27" i="31"/>
  <c r="C25" i="31"/>
  <c r="E25" i="31"/>
  <c r="R25" i="31"/>
  <c r="N25" i="31"/>
  <c r="J25" i="31"/>
  <c r="H26" i="31"/>
  <c r="D26" i="31"/>
  <c r="S26" i="31"/>
  <c r="O26" i="31"/>
  <c r="K26" i="31"/>
  <c r="T27" i="31"/>
  <c r="P27" i="31"/>
  <c r="L27" i="31"/>
  <c r="H27" i="31"/>
  <c r="D27" i="31"/>
  <c r="Q28" i="31"/>
  <c r="M28" i="31"/>
  <c r="I28" i="31"/>
  <c r="E28" i="31"/>
  <c r="Q29" i="31"/>
  <c r="H25" i="31"/>
  <c r="D25" i="31"/>
  <c r="Q25" i="31"/>
  <c r="M25" i="31"/>
  <c r="I25" i="31"/>
  <c r="G26" i="31"/>
  <c r="R26" i="31"/>
  <c r="N26" i="31"/>
  <c r="J26" i="31"/>
  <c r="S27" i="31"/>
  <c r="O27" i="31"/>
  <c r="K27" i="31"/>
  <c r="G27" i="31"/>
  <c r="T28" i="31"/>
  <c r="P28" i="31"/>
  <c r="L28" i="31"/>
  <c r="H28" i="31"/>
  <c r="D28" i="31"/>
  <c r="G25" i="31"/>
  <c r="T25" i="31"/>
  <c r="P25" i="31"/>
  <c r="L25" i="31"/>
  <c r="F26" i="31"/>
  <c r="Q26" i="31"/>
  <c r="M26" i="31"/>
  <c r="I26" i="31"/>
  <c r="C27" i="31"/>
  <c r="R27" i="31"/>
  <c r="N27" i="31"/>
  <c r="J27" i="31"/>
  <c r="F27" i="31"/>
  <c r="S28" i="31"/>
  <c r="O28" i="31"/>
  <c r="K28" i="31"/>
  <c r="G28" i="31"/>
  <c r="T29" i="31"/>
  <c r="R33" i="45"/>
  <c r="R32" i="45"/>
  <c r="R34" i="45"/>
  <c r="F25" i="31"/>
  <c r="S25" i="31"/>
  <c r="O25" i="31"/>
  <c r="K25" i="31"/>
  <c r="C26" i="31"/>
  <c r="E26" i="31"/>
  <c r="T26" i="31"/>
  <c r="P26" i="31"/>
  <c r="L26" i="31"/>
  <c r="Q27" i="31"/>
  <c r="M27" i="31"/>
  <c r="I27" i="31"/>
  <c r="E27" i="31"/>
  <c r="C28" i="31"/>
  <c r="R28" i="31"/>
  <c r="N28" i="31"/>
  <c r="J28" i="31"/>
  <c r="F28" i="31"/>
  <c r="S29" i="31"/>
  <c r="Q33" i="45"/>
  <c r="Q34" i="45" l="1"/>
  <c r="S34" i="45"/>
  <c r="T33" i="45"/>
  <c r="U34" i="45"/>
  <c r="U33" i="45"/>
  <c r="S32" i="45"/>
  <c r="U32" i="45"/>
  <c r="Q32" i="45"/>
  <c r="S33" i="45"/>
  <c r="T34" i="45"/>
  <c r="T32" i="45"/>
  <c r="R24" i="31"/>
  <c r="O24" i="31"/>
  <c r="P24" i="31"/>
  <c r="D24" i="31"/>
  <c r="T24" i="31"/>
  <c r="F24" i="31"/>
  <c r="C24" i="31"/>
  <c r="U31" i="45"/>
  <c r="R29" i="31"/>
  <c r="S24" i="31"/>
  <c r="H24" i="31"/>
  <c r="E24" i="31"/>
  <c r="I24" i="31"/>
  <c r="J24" i="31"/>
  <c r="G24" i="31"/>
  <c r="M24" i="31"/>
  <c r="L24" i="31"/>
  <c r="Q24" i="31"/>
  <c r="N24" i="31"/>
  <c r="K24" i="31"/>
  <c r="U24" i="31"/>
  <c r="U30" i="31" s="1"/>
  <c r="E29" i="45"/>
  <c r="C28" i="45"/>
  <c r="F27" i="45"/>
  <c r="P26" i="45"/>
  <c r="T31" i="45"/>
  <c r="S30" i="45"/>
  <c r="R29" i="45"/>
  <c r="R41" i="45"/>
  <c r="U41" i="45"/>
  <c r="G41" i="45"/>
  <c r="P27" i="45"/>
  <c r="L30" i="45"/>
  <c r="K29" i="45"/>
  <c r="O41" i="45"/>
  <c r="R28" i="45"/>
  <c r="I27" i="45"/>
  <c r="H27" i="45"/>
  <c r="N26" i="45"/>
  <c r="E30" i="45"/>
  <c r="D29" i="45"/>
  <c r="T29" i="45"/>
  <c r="K28" i="45"/>
  <c r="D28" i="45"/>
  <c r="R27" i="45"/>
  <c r="K26" i="45"/>
  <c r="P28" i="45"/>
  <c r="N30" i="45"/>
  <c r="I29" i="45"/>
  <c r="M41" i="45"/>
  <c r="T28" i="45"/>
  <c r="K27" i="45"/>
  <c r="D26" i="45"/>
  <c r="T26" i="45"/>
  <c r="G30" i="45"/>
  <c r="F29" i="45"/>
  <c r="C29" i="45"/>
  <c r="I28" i="45"/>
  <c r="F28" i="45"/>
  <c r="T27" i="45"/>
  <c r="I26" i="45"/>
  <c r="P30" i="45"/>
  <c r="O29" i="45"/>
  <c r="S41" i="45"/>
  <c r="D41" i="45"/>
  <c r="M27" i="45"/>
  <c r="R26" i="45"/>
  <c r="I30" i="45"/>
  <c r="H29" i="45"/>
  <c r="L41" i="45"/>
  <c r="O28" i="45"/>
  <c r="H28" i="45"/>
  <c r="E27" i="45"/>
  <c r="O26" i="45"/>
  <c r="U27" i="45"/>
  <c r="I41" i="45"/>
  <c r="M29" i="45"/>
  <c r="O27" i="45"/>
  <c r="M28" i="45"/>
  <c r="T30" i="45"/>
  <c r="H41" i="45"/>
  <c r="C26" i="45"/>
  <c r="P41" i="45"/>
  <c r="J27" i="45"/>
  <c r="C27" i="45"/>
  <c r="U29" i="45"/>
  <c r="U26" i="45"/>
  <c r="J30" i="45"/>
  <c r="S31" i="45"/>
  <c r="R30" i="45"/>
  <c r="Q41" i="45"/>
  <c r="F41" i="45"/>
  <c r="H26" i="45"/>
  <c r="E26" i="45"/>
  <c r="K30" i="45"/>
  <c r="J29" i="45"/>
  <c r="J41" i="45"/>
  <c r="C41" i="45"/>
  <c r="G27" i="45"/>
  <c r="Q26" i="45"/>
  <c r="D30" i="45"/>
  <c r="S29" i="45"/>
  <c r="J28" i="45"/>
  <c r="Q27" i="45"/>
  <c r="F26" i="45"/>
  <c r="R31" i="45"/>
  <c r="M30" i="45"/>
  <c r="L29" i="45"/>
  <c r="S28" i="45"/>
  <c r="S26" i="45"/>
  <c r="F30" i="45"/>
  <c r="C30" i="45"/>
  <c r="Q29" i="45"/>
  <c r="L28" i="45"/>
  <c r="E28" i="45"/>
  <c r="S27" i="45"/>
  <c r="L26" i="45"/>
  <c r="O30" i="45"/>
  <c r="N29" i="45"/>
  <c r="N41" i="45"/>
  <c r="Q28" i="45"/>
  <c r="L27" i="45"/>
  <c r="H30" i="45"/>
  <c r="G29" i="45"/>
  <c r="K41" i="45"/>
  <c r="N28" i="45"/>
  <c r="G28" i="45"/>
  <c r="D27" i="45"/>
  <c r="J26" i="45"/>
  <c r="Q31" i="45"/>
  <c r="Q30" i="45"/>
  <c r="P29" i="45"/>
  <c r="T41" i="45"/>
  <c r="E41" i="45"/>
  <c r="N27" i="45"/>
  <c r="G26" i="45"/>
  <c r="M26" i="45"/>
  <c r="U28" i="45"/>
  <c r="U30" i="45"/>
  <c r="Q30" i="31" l="1"/>
  <c r="S30" i="31"/>
  <c r="R30" i="31"/>
  <c r="T30" i="31"/>
  <c r="S35" i="45"/>
  <c r="T35" i="45"/>
  <c r="U20" i="45"/>
  <c r="U19" i="45"/>
  <c r="U21" i="45"/>
  <c r="U22" i="45"/>
  <c r="U18" i="45"/>
  <c r="R39" i="45"/>
  <c r="U39" i="45"/>
  <c r="N39" i="45"/>
  <c r="P39" i="45"/>
  <c r="O39" i="45"/>
  <c r="O40" i="45"/>
  <c r="R37" i="45"/>
  <c r="U37" i="45"/>
  <c r="N37" i="45"/>
  <c r="O37" i="45"/>
  <c r="P37" i="45"/>
  <c r="G40" i="45"/>
  <c r="L40" i="45"/>
  <c r="S40" i="45"/>
  <c r="S37" i="45"/>
  <c r="Q37" i="45"/>
  <c r="T40" i="45"/>
  <c r="J40" i="45"/>
  <c r="R35" i="45"/>
  <c r="U35" i="45"/>
  <c r="S39" i="45"/>
  <c r="Q39" i="45"/>
  <c r="N40" i="45"/>
  <c r="C40" i="45"/>
  <c r="T38" i="45"/>
  <c r="T39" i="45"/>
  <c r="R40" i="45"/>
  <c r="U40" i="45"/>
  <c r="R38" i="45"/>
  <c r="U38" i="45"/>
  <c r="P38" i="45"/>
  <c r="N38" i="45"/>
  <c r="O38" i="45"/>
  <c r="M40" i="45"/>
  <c r="E40" i="45"/>
  <c r="D40" i="45"/>
  <c r="S38" i="45"/>
  <c r="Q38" i="45"/>
  <c r="K40" i="45"/>
  <c r="Q35" i="45"/>
  <c r="P40" i="45"/>
  <c r="H40" i="45"/>
  <c r="T37" i="45"/>
  <c r="I40" i="45"/>
  <c r="Q40" i="45"/>
  <c r="F40" i="45"/>
  <c r="T37" i="31" l="1"/>
  <c r="U23" i="45"/>
  <c r="E39" i="45"/>
  <c r="D38" i="45"/>
  <c r="C38" i="45"/>
  <c r="D39" i="45"/>
  <c r="C39" i="45"/>
  <c r="E38" i="45"/>
  <c r="F38" i="45"/>
  <c r="F39" i="45"/>
  <c r="G39" i="45" l="1"/>
  <c r="G38" i="45" l="1"/>
  <c r="C37" i="45" l="1"/>
  <c r="C29" i="31" l="1"/>
  <c r="C31" i="45"/>
  <c r="C30" i="31" l="1"/>
  <c r="D37" i="45"/>
  <c r="D29" i="31" l="1"/>
  <c r="D35" i="45"/>
  <c r="D31" i="45"/>
  <c r="D30" i="31" l="1"/>
  <c r="E37" i="45"/>
  <c r="E29" i="31" l="1"/>
  <c r="E35" i="45"/>
  <c r="E31" i="45"/>
  <c r="E30" i="31" l="1"/>
  <c r="F37" i="45"/>
  <c r="F29" i="31" l="1"/>
  <c r="F35" i="45"/>
  <c r="F31" i="45"/>
  <c r="F30" i="31" l="1"/>
  <c r="G37" i="45"/>
  <c r="G29" i="31" l="1"/>
  <c r="G35" i="45"/>
  <c r="G31" i="45"/>
  <c r="G30" i="31" l="1"/>
  <c r="O29" i="31" l="1"/>
  <c r="O31" i="45"/>
  <c r="O30" i="31" l="1"/>
  <c r="P29" i="31" l="1"/>
  <c r="P31" i="45"/>
  <c r="P30" i="31" l="1"/>
  <c r="J39" i="45"/>
  <c r="L39" i="45"/>
  <c r="L38" i="45"/>
  <c r="H39" i="45"/>
  <c r="J38" i="45"/>
  <c r="H38" i="45"/>
  <c r="H37" i="45" l="1"/>
  <c r="J37" i="45"/>
  <c r="M39" i="45"/>
  <c r="K37" i="45"/>
  <c r="M38" i="45"/>
  <c r="K39" i="45"/>
  <c r="L37" i="45"/>
  <c r="K38" i="45"/>
  <c r="M37" i="45" l="1"/>
  <c r="I39" i="45"/>
  <c r="I37" i="45"/>
  <c r="I38" i="45"/>
  <c r="K29" i="31" l="1"/>
  <c r="K35" i="45"/>
  <c r="H29" i="31"/>
  <c r="H35" i="45"/>
  <c r="L29" i="31"/>
  <c r="L35" i="45"/>
  <c r="J29" i="31"/>
  <c r="J35" i="45"/>
  <c r="K31" i="45"/>
  <c r="L31" i="45"/>
  <c r="H31" i="45"/>
  <c r="J31" i="45"/>
  <c r="H30" i="31" l="1"/>
  <c r="J30" i="31"/>
  <c r="L30" i="31"/>
  <c r="K30" i="31"/>
  <c r="M29" i="31"/>
  <c r="I29" i="31"/>
  <c r="I35" i="45"/>
  <c r="M31" i="45"/>
  <c r="I31" i="45"/>
  <c r="M35" i="45"/>
  <c r="I30" i="31" l="1"/>
  <c r="M30" i="31"/>
  <c r="N29" i="31"/>
  <c r="N31" i="45"/>
  <c r="N30" i="31" l="1"/>
  <c r="G62" i="34"/>
  <c r="F62" i="34"/>
  <c r="E62" i="34"/>
  <c r="D62" i="34"/>
  <c r="C62" i="34"/>
  <c r="T58" i="33"/>
  <c r="S58" i="33"/>
  <c r="R58" i="33"/>
  <c r="Q58" i="33"/>
  <c r="P58" i="33"/>
  <c r="O58" i="33"/>
  <c r="N58" i="33"/>
  <c r="M58" i="33"/>
  <c r="L58" i="33"/>
  <c r="K58" i="33"/>
  <c r="J58" i="33"/>
  <c r="I58" i="33"/>
  <c r="H58" i="33"/>
  <c r="G58" i="33"/>
  <c r="F58" i="33"/>
  <c r="E58" i="33"/>
  <c r="D58" i="33"/>
  <c r="C58" i="33"/>
  <c r="T57" i="33"/>
  <c r="S57" i="33"/>
  <c r="R57" i="33"/>
  <c r="Q57" i="33"/>
  <c r="P57" i="33"/>
  <c r="O57" i="33"/>
  <c r="N57" i="33"/>
  <c r="M57" i="33"/>
  <c r="L57" i="33"/>
  <c r="K57" i="33"/>
  <c r="J57" i="33"/>
  <c r="I57" i="33"/>
  <c r="H57" i="33"/>
  <c r="G57" i="33"/>
  <c r="F57" i="33"/>
  <c r="E57" i="33"/>
  <c r="D57" i="33"/>
  <c r="C57" i="33"/>
  <c r="T56" i="33"/>
  <c r="S56" i="33"/>
  <c r="R56" i="33"/>
  <c r="Q56" i="33"/>
  <c r="P56" i="33"/>
  <c r="O56" i="33"/>
  <c r="N56" i="33"/>
  <c r="M56" i="33"/>
  <c r="L56" i="33"/>
  <c r="K56" i="33"/>
  <c r="J56" i="33"/>
  <c r="I56" i="33"/>
  <c r="H56" i="33"/>
  <c r="G56" i="33"/>
  <c r="F56" i="33"/>
  <c r="E56" i="33"/>
  <c r="D56" i="33"/>
  <c r="C56" i="33"/>
  <c r="R55" i="33"/>
  <c r="N55" i="33"/>
  <c r="J55" i="33"/>
  <c r="F55" i="33"/>
  <c r="E55" i="33"/>
  <c r="T20" i="33"/>
  <c r="S20" i="33"/>
  <c r="R20" i="33"/>
  <c r="Q20" i="33"/>
  <c r="P20" i="33"/>
  <c r="O20" i="33"/>
  <c r="N20" i="33"/>
  <c r="M20" i="33"/>
  <c r="L20" i="33"/>
  <c r="K20" i="33"/>
  <c r="J20" i="33"/>
  <c r="J53" i="33" s="1"/>
  <c r="I20" i="33"/>
  <c r="H20" i="33"/>
  <c r="G20" i="33"/>
  <c r="F20" i="33"/>
  <c r="F53" i="33" s="1"/>
  <c r="E20" i="33"/>
  <c r="D20" i="33"/>
  <c r="C20" i="33"/>
  <c r="N53" i="33" l="1"/>
  <c r="E53" i="33"/>
  <c r="I53" i="33"/>
  <c r="M53" i="33"/>
  <c r="Q53" i="33"/>
  <c r="C53" i="33"/>
  <c r="G53" i="33"/>
  <c r="K53" i="33"/>
  <c r="O53" i="33"/>
  <c r="S53" i="33"/>
  <c r="R53" i="33"/>
  <c r="U53" i="33"/>
  <c r="D53" i="33"/>
  <c r="H53" i="33"/>
  <c r="L53" i="33"/>
  <c r="P53" i="33"/>
  <c r="T53" i="33"/>
  <c r="I55" i="33"/>
  <c r="M55" i="33"/>
  <c r="Q55" i="33"/>
  <c r="C55" i="33"/>
  <c r="G55" i="33"/>
  <c r="K55" i="33"/>
  <c r="O55" i="33"/>
  <c r="S55" i="33"/>
  <c r="D55" i="33"/>
  <c r="H55" i="33"/>
  <c r="L55" i="33"/>
  <c r="P55" i="33"/>
  <c r="T55" i="33"/>
  <c r="E18" i="45" l="1"/>
  <c r="I20" i="45"/>
  <c r="M18" i="45"/>
  <c r="Q19" i="45"/>
  <c r="U42" i="45"/>
  <c r="G22" i="45"/>
  <c r="K19" i="45"/>
  <c r="S19" i="45"/>
  <c r="D20" i="45"/>
  <c r="H22" i="45"/>
  <c r="T22" i="45"/>
  <c r="G7" i="45"/>
  <c r="G11" i="45"/>
  <c r="G8" i="45"/>
  <c r="G10" i="45"/>
  <c r="G12" i="45"/>
  <c r="G9" i="45"/>
  <c r="S15" i="45"/>
  <c r="S7" i="45"/>
  <c r="S13" i="45"/>
  <c r="S8" i="45"/>
  <c r="S11" i="45"/>
  <c r="S12" i="45"/>
  <c r="S14" i="45"/>
  <c r="S10" i="45"/>
  <c r="S9" i="45"/>
  <c r="I21" i="45"/>
  <c r="I18" i="45"/>
  <c r="Q21" i="45"/>
  <c r="Q20" i="45"/>
  <c r="K8" i="45"/>
  <c r="K11" i="45"/>
  <c r="K7" i="45"/>
  <c r="K10" i="45"/>
  <c r="K9" i="45"/>
  <c r="K12" i="45"/>
  <c r="D12" i="45"/>
  <c r="D10" i="45"/>
  <c r="D9" i="45"/>
  <c r="D7" i="45"/>
  <c r="D8" i="45"/>
  <c r="D11" i="45"/>
  <c r="H12" i="45"/>
  <c r="H10" i="45"/>
  <c r="H11" i="45"/>
  <c r="H8" i="45"/>
  <c r="H7" i="45"/>
  <c r="H9" i="45"/>
  <c r="L10" i="45"/>
  <c r="L9" i="45"/>
  <c r="L7" i="45"/>
  <c r="L11" i="45"/>
  <c r="L12" i="45"/>
  <c r="L8" i="45"/>
  <c r="P11" i="45"/>
  <c r="P12" i="45"/>
  <c r="P10" i="45"/>
  <c r="P9" i="45"/>
  <c r="P7" i="45"/>
  <c r="P8" i="45"/>
  <c r="T14" i="45"/>
  <c r="T13" i="45"/>
  <c r="T15" i="45"/>
  <c r="T11" i="45"/>
  <c r="T10" i="45"/>
  <c r="T9" i="45"/>
  <c r="T12" i="45"/>
  <c r="T7" i="45"/>
  <c r="T8" i="45"/>
  <c r="F22" i="45"/>
  <c r="F18" i="45"/>
  <c r="F21" i="45"/>
  <c r="F20" i="45"/>
  <c r="F19" i="45"/>
  <c r="J20" i="45"/>
  <c r="J18" i="45"/>
  <c r="J22" i="45"/>
  <c r="R19" i="45"/>
  <c r="R22" i="45"/>
  <c r="O8" i="45"/>
  <c r="O11" i="45"/>
  <c r="O10" i="45"/>
  <c r="O7" i="45"/>
  <c r="O9" i="45"/>
  <c r="O12" i="45"/>
  <c r="E10" i="45"/>
  <c r="E9" i="45"/>
  <c r="E7" i="45"/>
  <c r="E11" i="45"/>
  <c r="E12" i="45"/>
  <c r="E8" i="45"/>
  <c r="I10" i="45"/>
  <c r="I9" i="45"/>
  <c r="I8" i="45"/>
  <c r="I7" i="45"/>
  <c r="I11" i="45"/>
  <c r="I12" i="45"/>
  <c r="M11" i="45"/>
  <c r="M12" i="45"/>
  <c r="M10" i="45"/>
  <c r="M9" i="45"/>
  <c r="M7" i="45"/>
  <c r="M8" i="45"/>
  <c r="Q11" i="45"/>
  <c r="Q13" i="45"/>
  <c r="Q9" i="45"/>
  <c r="Q15" i="45"/>
  <c r="Q10" i="45"/>
  <c r="Q14" i="45"/>
  <c r="Q8" i="45"/>
  <c r="Q7" i="45"/>
  <c r="Q12" i="45"/>
  <c r="G42" i="45"/>
  <c r="G19" i="45"/>
  <c r="G18" i="45"/>
  <c r="G21" i="45"/>
  <c r="K20" i="45"/>
  <c r="K22" i="45"/>
  <c r="S18" i="45"/>
  <c r="S21" i="45"/>
  <c r="S20" i="45"/>
  <c r="C8" i="45"/>
  <c r="C7" i="45"/>
  <c r="C11" i="45"/>
  <c r="C9" i="45"/>
  <c r="C10" i="45"/>
  <c r="C12" i="45"/>
  <c r="F7" i="45"/>
  <c r="F8" i="45"/>
  <c r="F9" i="45"/>
  <c r="F12" i="45"/>
  <c r="F11" i="45"/>
  <c r="F10" i="45"/>
  <c r="J9" i="45"/>
  <c r="J11" i="45"/>
  <c r="J12" i="45"/>
  <c r="J7" i="45"/>
  <c r="J8" i="45"/>
  <c r="J10" i="45"/>
  <c r="N9" i="45"/>
  <c r="N7" i="45"/>
  <c r="N8" i="45"/>
  <c r="N12" i="45"/>
  <c r="N10" i="45"/>
  <c r="N11" i="45"/>
  <c r="R15" i="45"/>
  <c r="R9" i="45"/>
  <c r="R12" i="45"/>
  <c r="R7" i="45"/>
  <c r="R8" i="45"/>
  <c r="R14" i="45"/>
  <c r="R11" i="45"/>
  <c r="R13" i="45"/>
  <c r="R10" i="45"/>
  <c r="D19" i="45"/>
  <c r="D18" i="45"/>
  <c r="D21" i="45"/>
  <c r="H20" i="45"/>
  <c r="H21" i="45"/>
  <c r="L22" i="45"/>
  <c r="L18" i="45"/>
  <c r="L20" i="45"/>
  <c r="L21" i="45"/>
  <c r="L42" i="45"/>
  <c r="L19" i="45"/>
  <c r="T21" i="45"/>
  <c r="T42" i="45"/>
  <c r="C35" i="45"/>
  <c r="N35" i="45"/>
  <c r="O35" i="45"/>
  <c r="P35" i="45"/>
  <c r="T18" i="45" l="1"/>
  <c r="T20" i="45"/>
  <c r="D22" i="45"/>
  <c r="S42" i="45"/>
  <c r="G20" i="45"/>
  <c r="R18" i="45"/>
  <c r="T19" i="45"/>
  <c r="R42" i="45"/>
  <c r="Q22" i="45"/>
  <c r="I22" i="45"/>
  <c r="Q42" i="45"/>
  <c r="I42" i="45"/>
  <c r="M21" i="45"/>
  <c r="E22" i="45"/>
  <c r="J42" i="45"/>
  <c r="M20" i="45"/>
  <c r="M19" i="45"/>
  <c r="E19" i="45"/>
  <c r="E20" i="45"/>
  <c r="H42" i="45"/>
  <c r="H18" i="45"/>
  <c r="D42" i="45"/>
  <c r="S22" i="45"/>
  <c r="K21" i="45"/>
  <c r="K42" i="45"/>
  <c r="R21" i="45"/>
  <c r="R20" i="45"/>
  <c r="J19" i="45"/>
  <c r="F42" i="45"/>
  <c r="M22" i="45"/>
  <c r="M42" i="45"/>
  <c r="E21" i="45"/>
  <c r="E42" i="45"/>
  <c r="H19" i="45"/>
  <c r="K18" i="45"/>
  <c r="J21" i="45"/>
  <c r="Q18" i="45"/>
  <c r="I19" i="45"/>
  <c r="E16" i="45"/>
  <c r="L16" i="45"/>
  <c r="H16" i="45"/>
  <c r="C16" i="45"/>
  <c r="S16" i="45"/>
  <c r="R16" i="45"/>
  <c r="N16" i="45"/>
  <c r="Q16" i="45"/>
  <c r="I16" i="45"/>
  <c r="O16" i="45"/>
  <c r="L23" i="45"/>
  <c r="J16" i="45"/>
  <c r="M16" i="45"/>
  <c r="F23" i="45"/>
  <c r="T16" i="45"/>
  <c r="K16" i="45"/>
  <c r="D23" i="45"/>
  <c r="F16" i="45"/>
  <c r="G23" i="45"/>
  <c r="P16" i="45"/>
  <c r="D16" i="45"/>
  <c r="G16" i="45"/>
  <c r="N42" i="45"/>
  <c r="N18" i="45"/>
  <c r="N19" i="45"/>
  <c r="N20" i="45"/>
  <c r="N22" i="45"/>
  <c r="N21" i="45"/>
  <c r="C42" i="45"/>
  <c r="C22" i="45"/>
  <c r="C21" i="45"/>
  <c r="C19" i="45"/>
  <c r="C20" i="45"/>
  <c r="C18" i="45"/>
  <c r="P42" i="45"/>
  <c r="P20" i="45"/>
  <c r="P19" i="45"/>
  <c r="P18" i="45"/>
  <c r="P22" i="45"/>
  <c r="P21" i="45"/>
  <c r="O42" i="45"/>
  <c r="O19" i="45"/>
  <c r="O18" i="45"/>
  <c r="O20" i="45"/>
  <c r="O22" i="45"/>
  <c r="O21" i="45"/>
  <c r="T23" i="45" l="1"/>
  <c r="J23" i="45"/>
  <c r="K23" i="45"/>
  <c r="Q23" i="45"/>
  <c r="H23" i="45"/>
  <c r="S23" i="45"/>
  <c r="R23" i="45"/>
  <c r="I23" i="45"/>
  <c r="E23" i="45"/>
  <c r="M23" i="45"/>
  <c r="O23" i="45"/>
  <c r="P23" i="45"/>
  <c r="C23" i="45"/>
  <c r="N23" i="45"/>
  <c r="H28" i="33" l="1"/>
  <c r="H26" i="33"/>
  <c r="H27" i="33"/>
  <c r="I27" i="33" l="1"/>
  <c r="J28" i="33"/>
  <c r="I28" i="33"/>
  <c r="J26" i="33"/>
  <c r="I26" i="33"/>
  <c r="J27" i="33"/>
  <c r="H29" i="33"/>
  <c r="K26" i="33" l="1"/>
  <c r="J29" i="33"/>
  <c r="I29" i="33"/>
  <c r="K28" i="33"/>
  <c r="K27" i="33"/>
  <c r="K29" i="33" l="1"/>
  <c r="L26" i="33" l="1"/>
  <c r="L27" i="33"/>
  <c r="L28" i="33"/>
  <c r="L29" i="33" l="1"/>
  <c r="Q28" i="33" l="1"/>
  <c r="Q27" i="33"/>
  <c r="Q26" i="33"/>
  <c r="Q29" i="33" l="1"/>
  <c r="R28" i="33" l="1"/>
  <c r="R26" i="33"/>
  <c r="R27" i="33"/>
  <c r="S28" i="33"/>
  <c r="S26" i="33"/>
  <c r="S27" i="33"/>
  <c r="S63" i="33" l="1"/>
  <c r="R63" i="33"/>
  <c r="H63" i="33"/>
  <c r="I63" i="33"/>
  <c r="J63" i="33"/>
  <c r="K63" i="33"/>
  <c r="L63" i="33"/>
  <c r="Q63" i="33"/>
  <c r="S61" i="33"/>
  <c r="R29" i="33"/>
  <c r="S29" i="33"/>
  <c r="S62" i="33" l="1"/>
  <c r="R61" i="33"/>
  <c r="H61" i="33"/>
  <c r="J61" i="33"/>
  <c r="I61" i="33"/>
  <c r="K61" i="33"/>
  <c r="L61" i="33"/>
  <c r="Q61" i="33"/>
  <c r="S60" i="33"/>
  <c r="R62" i="33"/>
  <c r="H62" i="33"/>
  <c r="I62" i="33"/>
  <c r="J62" i="33"/>
  <c r="K62" i="33"/>
  <c r="L62" i="33"/>
  <c r="Q62" i="33"/>
  <c r="R60" i="33" l="1"/>
  <c r="H60" i="33"/>
  <c r="I60" i="33"/>
  <c r="J60" i="33"/>
  <c r="K60" i="33"/>
  <c r="L60" i="33"/>
  <c r="Q60" i="33"/>
  <c r="N63" i="33" l="1"/>
  <c r="N26" i="33"/>
  <c r="N27" i="33"/>
  <c r="O26" i="33"/>
  <c r="N28" i="33"/>
  <c r="O27" i="33"/>
  <c r="O28" i="33"/>
  <c r="O63" i="33"/>
  <c r="P27" i="33" l="1"/>
  <c r="N61" i="33"/>
  <c r="P26" i="33"/>
  <c r="O61" i="33"/>
  <c r="N62" i="33"/>
  <c r="N29" i="33"/>
  <c r="P28" i="33"/>
  <c r="O29" i="33"/>
  <c r="O62" i="33"/>
  <c r="P63" i="33"/>
  <c r="P29" i="33" l="1"/>
  <c r="O60" i="33"/>
  <c r="P61" i="33"/>
  <c r="P62" i="33"/>
  <c r="N60" i="33"/>
  <c r="P60" i="33" l="1"/>
  <c r="M28" i="33" l="1"/>
  <c r="M26" i="33"/>
  <c r="M27" i="33"/>
  <c r="M63" i="33"/>
  <c r="M61" i="33" l="1"/>
  <c r="M29" i="33"/>
  <c r="M62" i="33"/>
  <c r="M60" i="33" l="1"/>
  <c r="U63" i="33" l="1"/>
  <c r="T28" i="33" l="1"/>
  <c r="U61" i="33"/>
  <c r="T26" i="33"/>
  <c r="T27" i="33"/>
  <c r="U62" i="33"/>
  <c r="T63" i="33"/>
  <c r="U60" i="33" l="1"/>
  <c r="U26" i="33"/>
  <c r="T62" i="33"/>
  <c r="U28" i="33"/>
  <c r="T29" i="33"/>
  <c r="T61" i="33"/>
  <c r="U27" i="33"/>
  <c r="U29" i="33" l="1"/>
  <c r="T60" i="33"/>
</calcChain>
</file>

<file path=xl/sharedStrings.xml><?xml version="1.0" encoding="utf-8"?>
<sst xmlns="http://schemas.openxmlformats.org/spreadsheetml/2006/main" count="1577" uniqueCount="319">
  <si>
    <t>Vervielfältigung und Verbreitung, auch auszugsweise, mit Quellenangabe gestattet.</t>
  </si>
  <si>
    <t xml:space="preserve">  </t>
  </si>
  <si>
    <t>Ihr Kontakt zu uns:</t>
  </si>
  <si>
    <t>www.destatis.de/kontakt</t>
  </si>
  <si>
    <t>Telefon: +49 (0) 611 / 75 24 05</t>
  </si>
  <si>
    <t>Erscheinungsfolge: jährlich</t>
  </si>
  <si>
    <t>3.1</t>
  </si>
  <si>
    <t>3.2</t>
  </si>
  <si>
    <t>Glossar</t>
  </si>
  <si>
    <t>Energieträger</t>
  </si>
  <si>
    <t>Erneuerbare Energien</t>
  </si>
  <si>
    <t>Temperaturbereinigung</t>
  </si>
  <si>
    <t>Einheit</t>
  </si>
  <si>
    <t>PJ</t>
  </si>
  <si>
    <t>%</t>
  </si>
  <si>
    <t>_____</t>
  </si>
  <si>
    <t>Kohle</t>
  </si>
  <si>
    <t>Insgesamt</t>
  </si>
  <si>
    <t>Fernwärme</t>
  </si>
  <si>
    <t>Anwendungsbereiche</t>
  </si>
  <si>
    <t>Mineralöl</t>
  </si>
  <si>
    <t>Raumwärme</t>
  </si>
  <si>
    <t>Beleuchtung</t>
  </si>
  <si>
    <t>Gas</t>
  </si>
  <si>
    <t>Warmwasser</t>
  </si>
  <si>
    <t>Strom</t>
  </si>
  <si>
    <t>Solarthermie</t>
  </si>
  <si>
    <t>Holz und andere Biomasse</t>
  </si>
  <si>
    <t>Geothermie/Umweltwärme</t>
  </si>
  <si>
    <t>Anteile in Prozent</t>
  </si>
  <si>
    <t xml:space="preserve">Sonstige Prozesswärme 2 </t>
  </si>
  <si>
    <t xml:space="preserve">Warmwasser 1 </t>
  </si>
  <si>
    <t>.</t>
  </si>
  <si>
    <t>Anteile an Insgesamt</t>
  </si>
  <si>
    <t xml:space="preserve">4 Detaillierte Berechnungen für Solarthermie, Biomasse und Geothermie/Umweltwärme werden erst ab dem Berichtsjahr 2014 durchgeführt. </t>
  </si>
  <si>
    <t>1 Für Hygienezwecke (z. B. für Duschen).</t>
  </si>
  <si>
    <t xml:space="preserve">2 Insbesondere Kochen, einschließlich Warmwasser für Geschirrspüler und Waschmaschinen.  </t>
  </si>
  <si>
    <t xml:space="preserve">3 Elektrogeräte, einschließlich Kühlen und Gefrieren, Geräte für Kommunikation und Unterhaltung. </t>
  </si>
  <si>
    <t>Energieträger und Anwendungsbereiche</t>
  </si>
  <si>
    <t>Nach Energieträgern</t>
  </si>
  <si>
    <t>davon</t>
  </si>
  <si>
    <t>Geothermie und Umweltwärme</t>
  </si>
  <si>
    <t>Nach Anwendungsbereichen</t>
  </si>
  <si>
    <t>2015=100</t>
  </si>
  <si>
    <t>Warmwasser 2</t>
  </si>
  <si>
    <t>Messzahlen (Basisjahr = 100)</t>
  </si>
  <si>
    <t>TWh</t>
  </si>
  <si>
    <t xml:space="preserve">1 Detaillierte Berechnungen für Solarthermie, Biomasse und Geothermie wurden erst ab dem Berichtsjahr 2014 durchgeführt. </t>
  </si>
  <si>
    <t>2 Für Hygienezwecke (z. B. für Duschen).</t>
  </si>
  <si>
    <t xml:space="preserve">3 Insbesondere Kochen, einschließlich Warmwasser für Geschirrspüler und Waschmaschinen.  </t>
  </si>
  <si>
    <t xml:space="preserve">4 Elektrogeräte, einschließlich Kühlen und Gefrieren, Geräte für Kommunikation und Unterhaltung. </t>
  </si>
  <si>
    <t xml:space="preserve">5 Wie Energiebilanz, jedoch lagerbestandsbereinigt und ohne Energieverbrauch für Gewerbeflächen von Selbständigenhaushalten. </t>
  </si>
  <si>
    <t>kWh</t>
  </si>
  <si>
    <t>1 000 Tonnen</t>
  </si>
  <si>
    <t>Raumwärme (temperaturbereinigt)</t>
  </si>
  <si>
    <t>Wohnen insgesamt</t>
  </si>
  <si>
    <t>GWh</t>
  </si>
  <si>
    <t>2015= 100</t>
  </si>
  <si>
    <t>Personen in Haushalten</t>
  </si>
  <si>
    <t>1-Person-Haushalt</t>
  </si>
  <si>
    <t>2-Personen-Haushalt</t>
  </si>
  <si>
    <t>3 und mehr Personen-Haushalt</t>
  </si>
  <si>
    <t>1 000</t>
  </si>
  <si>
    <t>Wohnfläche</t>
  </si>
  <si>
    <r>
      <t>kWh/m</t>
    </r>
    <r>
      <rPr>
        <vertAlign val="superscript"/>
        <sz val="9"/>
        <rFont val="MetaNormalLF-Roman"/>
        <family val="2"/>
      </rPr>
      <t>2</t>
    </r>
  </si>
  <si>
    <r>
      <t>Mill. m</t>
    </r>
    <r>
      <rPr>
        <vertAlign val="superscript"/>
        <sz val="9"/>
        <rFont val="MetaNormalLF-Roman"/>
        <family val="2"/>
      </rPr>
      <t>2</t>
    </r>
  </si>
  <si>
    <t>Gebäudetyp</t>
  </si>
  <si>
    <t>Heizöl</t>
  </si>
  <si>
    <t xml:space="preserve">Kohle </t>
  </si>
  <si>
    <t>Biomasse</t>
  </si>
  <si>
    <t>Solar und Umweltwärme</t>
  </si>
  <si>
    <t>Einfamilienhaus</t>
  </si>
  <si>
    <t>Zweifamilienhaus</t>
  </si>
  <si>
    <t>Mehrfamilienhaus</t>
  </si>
  <si>
    <t>Alle Gebäude</t>
  </si>
  <si>
    <r>
      <t xml:space="preserve">Haupt-heizungen </t>
    </r>
    <r>
      <rPr>
        <vertAlign val="superscript"/>
        <sz val="10"/>
        <rFont val="MetaNormalLF-Roman"/>
        <family val="2"/>
      </rPr>
      <t>1</t>
    </r>
  </si>
  <si>
    <t>Anteil Energieverbrauch nach Gebäudetypen an Gebäuden insgesamt, %</t>
  </si>
  <si>
    <t>Anteil Energieverbrauch an Energieverbrauch insgesamt, %</t>
  </si>
  <si>
    <t>1 Sammelheizungen, Einzel- und Mehrraumöfen.</t>
  </si>
  <si>
    <r>
      <t>4 Eigene Berechnungen nach von Angaben von CO</t>
    </r>
    <r>
      <rPr>
        <vertAlign val="subscript"/>
        <sz val="8"/>
        <rFont val="MetaNormalLF-Roman"/>
        <family val="2"/>
      </rPr>
      <t>2</t>
    </r>
    <r>
      <rPr>
        <sz val="8"/>
        <rFont val="MetaNormalLF-Roman"/>
        <family val="2"/>
      </rPr>
      <t>-Online (Internetportal: www.co2online.de).</t>
    </r>
  </si>
  <si>
    <t>Energie für Raumwärme insgesamt</t>
  </si>
  <si>
    <t>Energie für Raumwärme je Haushaltsmitglied</t>
  </si>
  <si>
    <t>Energie für Wohnen insgesamt</t>
  </si>
  <si>
    <t>Energie für Wohnen je Haushaltsmitglied</t>
  </si>
  <si>
    <t>Energie für Raumwärme je Wohnfläche</t>
  </si>
  <si>
    <t>3 Quelle: Mikrozensus 2018.</t>
  </si>
  <si>
    <t>2 Quelle: Mikrozensus 2014.</t>
  </si>
  <si>
    <t>Benzin</t>
  </si>
  <si>
    <t>Diesel</t>
  </si>
  <si>
    <t>Biodiesel</t>
  </si>
  <si>
    <t>Bioethanol</t>
  </si>
  <si>
    <t>Flüssiggas</t>
  </si>
  <si>
    <t>Erdgas</t>
  </si>
  <si>
    <t>Insgesamt (direkt)</t>
  </si>
  <si>
    <t xml:space="preserve">darunter </t>
  </si>
  <si>
    <t xml:space="preserve">kWh </t>
  </si>
  <si>
    <t>2.1</t>
  </si>
  <si>
    <t>2.2</t>
  </si>
  <si>
    <t>4.1</t>
  </si>
  <si>
    <t>4.2</t>
  </si>
  <si>
    <t>© Statistisches Bundesamt (Destatis), 2020</t>
  </si>
  <si>
    <t>Verbrauch je Haushalt</t>
  </si>
  <si>
    <t>TJ</t>
  </si>
  <si>
    <t>Verbrauch je Haushaltsmitglied</t>
  </si>
  <si>
    <t>Mill. t</t>
  </si>
  <si>
    <t>Energieverbrauch der Haushalte insgesamt</t>
  </si>
  <si>
    <t>1 Energieverbrauch der privaten Haushalte: Übersicht</t>
  </si>
  <si>
    <t>VGR</t>
  </si>
  <si>
    <t>Volkswirtschaftliche Gesamtrechnungen</t>
  </si>
  <si>
    <t>1</t>
  </si>
  <si>
    <t>Erneuerbare Energien 1</t>
  </si>
  <si>
    <t>2.3 Kreuztabelle nach Energieträgern und Anwendungsbereichen</t>
  </si>
  <si>
    <t>GJ</t>
  </si>
  <si>
    <t>3.2 Nach Haushaltsgrößenklassen</t>
  </si>
  <si>
    <t>1-Person-Haushalte</t>
  </si>
  <si>
    <t>2-Personen-Haushalte</t>
  </si>
  <si>
    <t>3 und mehr Personen-Haushalte</t>
  </si>
  <si>
    <t>4 Temperaturbereinigter Energieverbrauch für Raumwärme</t>
  </si>
  <si>
    <t>Energie für Wohnen je Haushalt</t>
  </si>
  <si>
    <t>2.3</t>
  </si>
  <si>
    <t>Berichtszeitraum 2000 - 2018</t>
  </si>
  <si>
    <t>AGEB</t>
  </si>
  <si>
    <t>Arbeitsgemeinschaft Energiebilanzen</t>
  </si>
  <si>
    <t>RWI</t>
  </si>
  <si>
    <t>UGR</t>
  </si>
  <si>
    <t>Umweltökonomische Gesamtrechnungen</t>
  </si>
  <si>
    <t>Energie für Wohnen je Haushalt 1</t>
  </si>
  <si>
    <t>Energie für Wohnen je Haushaltsmitglied 2</t>
  </si>
  <si>
    <t>Energie für Raumwärme je Haushaltsmitglied 2</t>
  </si>
  <si>
    <t>Energie für Raumwärme je Haushalt 1</t>
  </si>
  <si>
    <r>
      <t>Emissionen insgesamt (direkte + indirekte CO</t>
    </r>
    <r>
      <rPr>
        <b/>
        <vertAlign val="subscript"/>
        <sz val="10"/>
        <rFont val="MetaNormalLF-Roman"/>
        <family val="2"/>
      </rPr>
      <t>2</t>
    </r>
    <r>
      <rPr>
        <b/>
        <sz val="10"/>
        <rFont val="MetaNormalLF-Roman"/>
        <family val="2"/>
      </rPr>
      <t>-Emissionen)</t>
    </r>
  </si>
  <si>
    <t>Haushalte insgesamt 1</t>
  </si>
  <si>
    <t>Personen in privaten Haushalten 2</t>
  </si>
  <si>
    <t>Energieverbrauch der Haushalte für Wohnen 3</t>
  </si>
  <si>
    <t>Verbrauch je Haushalt 3</t>
  </si>
  <si>
    <t>Verbrauch je Haushaltsmitglied 3</t>
  </si>
  <si>
    <r>
      <t xml:space="preserve">Sonstiger Betrieb von Elektrogeräten </t>
    </r>
    <r>
      <rPr>
        <vertAlign val="superscript"/>
        <sz val="9"/>
        <rFont val="MetaNormalLF-Roman"/>
        <family val="2"/>
      </rPr>
      <t>4</t>
    </r>
  </si>
  <si>
    <t>Energieverbrauch für Wohnen insgesamt</t>
  </si>
  <si>
    <t>Energieverbrauch je Haushalt</t>
  </si>
  <si>
    <t>Energie für Raumwärme je Haushalt</t>
  </si>
  <si>
    <t>Haushalte insgesamt</t>
  </si>
  <si>
    <t>7.1 Nach Anwendungsbereichen</t>
  </si>
  <si>
    <t>7.2 Nach Energieträgern</t>
  </si>
  <si>
    <t>Energie für Warmwasser insgesamt</t>
  </si>
  <si>
    <t>Energie für Warmwasser je Haushalt 1</t>
  </si>
  <si>
    <t>Energie für Warmwasser je Haushaltsmitglied 2</t>
  </si>
  <si>
    <t>Kreuztabelle nach Energieträgern und Anwendungsbereichen</t>
  </si>
  <si>
    <t>5</t>
  </si>
  <si>
    <t>6</t>
  </si>
  <si>
    <t>7</t>
  </si>
  <si>
    <t>7.1</t>
  </si>
  <si>
    <t>Stromverbrauch für Elektrogeräte</t>
  </si>
  <si>
    <t>2.1 Nach Energieträgern und Anwendungsbereichen</t>
  </si>
  <si>
    <t>Nach Energieträgern und Anwendungsbereichen</t>
  </si>
  <si>
    <t>Nach Haushaltsgrößenklassen</t>
  </si>
  <si>
    <t>3.1 Nach Energieträgern und Anwendungsbereichen</t>
  </si>
  <si>
    <t>3 Temperaturbereinigter Energieverbrauch für Wohnen je Haushalt/Haushaltsmitglied</t>
  </si>
  <si>
    <t>Temperaturbereinigter Energieverbrauch für Wohnen je Haushalt/Haushaltsmitglied</t>
  </si>
  <si>
    <t>Temperaturbereinigter Energieverbrauch für Raumwärme</t>
  </si>
  <si>
    <t>Nach Gebäudetypen und Energieträger</t>
  </si>
  <si>
    <t>4.2  Nach Gebäudetypen und Energieträgern</t>
  </si>
  <si>
    <t>5 Energieverbrauch für Warmwasser je Haushalt/Haushaltsmitglied nach Haushaltsgrößenklassen</t>
  </si>
  <si>
    <t>Energieverbrauch für Warmwasser je Haushalt/Haushaltsmitglied nach Haushaltsgrößenklassen</t>
  </si>
  <si>
    <t>7.2</t>
  </si>
  <si>
    <t>Energieverbrauch der privaten Haushalte: Übersicht</t>
  </si>
  <si>
    <t>Energie für Warmwasser je Haushalt</t>
  </si>
  <si>
    <t>Energie für Warmwasser je Haushaltsmitglied</t>
  </si>
  <si>
    <t xml:space="preserve">Leibniz-Institut für Wirtschaftsforschung </t>
  </si>
  <si>
    <t>Veränderung des Energieverbrauchs im Vergleich zu 2014 (2014=100)</t>
  </si>
  <si>
    <t>Private Haushalte und Umwelt</t>
  </si>
  <si>
    <t>Temperaturbereinigter Energieverbrauch für Wohnen</t>
  </si>
  <si>
    <t>Abkürzungsverzeichnis</t>
  </si>
  <si>
    <t>Zeichenerklärung</t>
  </si>
  <si>
    <t>CO2-Emissionen der Inländer (Unternehmen und private Haushalte) insgesamt</t>
  </si>
  <si>
    <r>
      <t xml:space="preserve">Haupt-heizungen insgesamt </t>
    </r>
    <r>
      <rPr>
        <vertAlign val="superscript"/>
        <sz val="10"/>
        <rFont val="MetaNormalLF-Roman"/>
        <family val="2"/>
      </rPr>
      <t>1</t>
    </r>
  </si>
  <si>
    <t>Anteil der Haushalte am Gebäudetyp, die hauptsächlich mit dem jeweiligen Energiegträger heizen</t>
  </si>
  <si>
    <t>1 Einschließlich Emissionen aus der Verbrennung von Biomasse (Brennholz) und Biotreibstoffen.</t>
  </si>
  <si>
    <r>
      <t>Warmwasser</t>
    </r>
    <r>
      <rPr>
        <vertAlign val="superscript"/>
        <sz val="9"/>
        <rFont val="MetaNormalLF-Roman"/>
        <family val="2"/>
      </rPr>
      <t xml:space="preserve"> 2</t>
    </r>
  </si>
  <si>
    <r>
      <t xml:space="preserve">sonstige Prozesswärme </t>
    </r>
    <r>
      <rPr>
        <vertAlign val="superscript"/>
        <sz val="9"/>
        <rFont val="MetaNormalLF-Roman"/>
        <family val="2"/>
      </rPr>
      <t>3</t>
    </r>
  </si>
  <si>
    <r>
      <t>Direkte CO</t>
    </r>
    <r>
      <rPr>
        <b/>
        <vertAlign val="subscript"/>
        <sz val="10"/>
        <rFont val="MetaNormalLF-Roman"/>
        <family val="2"/>
      </rPr>
      <t>2</t>
    </r>
    <r>
      <rPr>
        <b/>
        <sz val="10"/>
        <rFont val="MetaNormalLF-Roman"/>
        <family val="2"/>
      </rPr>
      <t>-Emissionen</t>
    </r>
  </si>
  <si>
    <t>2 Berechnungen für Biomethan liegen erst ab dem Berichtsjahr 2014 vor.</t>
  </si>
  <si>
    <t>Biomethan 2</t>
  </si>
  <si>
    <t>Anwendungsbereich</t>
  </si>
  <si>
    <t>Insgesamt (indirekt)</t>
  </si>
  <si>
    <t>Insgamt</t>
  </si>
  <si>
    <t>Direkte und indirekte Emissionen</t>
  </si>
  <si>
    <t>Warmwasser 4</t>
  </si>
  <si>
    <t>Sonstige Prozesswärme 5</t>
  </si>
  <si>
    <t>Sonstiger Betrieb von Elektrogeräten 6</t>
  </si>
  <si>
    <t>1-Personen-Haushalte</t>
  </si>
  <si>
    <t>Personen in Haushalten 2</t>
  </si>
  <si>
    <t>Haushalte mit 3 und mehr Personen</t>
  </si>
  <si>
    <t>Energiebilanz</t>
  </si>
  <si>
    <r>
      <t>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-Emissionen durch Wohnen 8</t>
    </r>
  </si>
  <si>
    <t>Verbrauch je Haushalt 9</t>
  </si>
  <si>
    <t>Verbrauch je Haushaltsmitglied 9</t>
  </si>
  <si>
    <r>
      <t>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-Emissionen der Haushalte insgesamt 8</t>
    </r>
  </si>
  <si>
    <t>Energieverbrauch der Inländer (private Haushalte) 11</t>
  </si>
  <si>
    <t>Motorisierter Individualverkehr (MIV)</t>
  </si>
  <si>
    <r>
      <t>Gigajoule  (= 10</t>
    </r>
    <r>
      <rPr>
        <vertAlign val="superscript"/>
        <sz val="10"/>
        <rFont val="MetaNormalLF-Roman"/>
        <family val="2"/>
      </rPr>
      <t>9</t>
    </r>
    <r>
      <rPr>
        <sz val="10"/>
        <rFont val="MetaNormalLF-Roman"/>
        <family val="2"/>
      </rPr>
      <t xml:space="preserve"> Joule)</t>
    </r>
  </si>
  <si>
    <r>
      <t>Gigawattstunden (= 10</t>
    </r>
    <r>
      <rPr>
        <vertAlign val="superscript"/>
        <sz val="10"/>
        <rFont val="MetaNormalLF-Roman"/>
        <family val="2"/>
      </rPr>
      <t>9</t>
    </r>
    <r>
      <rPr>
        <sz val="10"/>
        <rFont val="MetaNormalLF-Roman"/>
        <family val="2"/>
      </rPr>
      <t xml:space="preserve"> Wattstunden)</t>
    </r>
  </si>
  <si>
    <r>
      <t>Kilowattstunden (= 10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 xml:space="preserve"> Wattstunden)</t>
    </r>
  </si>
  <si>
    <r>
      <t>Petajoule (= 10</t>
    </r>
    <r>
      <rPr>
        <vertAlign val="superscript"/>
        <sz val="10"/>
        <rFont val="MetaNormalLF-Roman"/>
        <family val="2"/>
      </rPr>
      <t xml:space="preserve">15 </t>
    </r>
    <r>
      <rPr>
        <sz val="10"/>
        <rFont val="MetaNormalLF-Roman"/>
        <family val="2"/>
      </rPr>
      <t>Joule)</t>
    </r>
  </si>
  <si>
    <r>
      <t>Terajoule (= 10</t>
    </r>
    <r>
      <rPr>
        <vertAlign val="superscript"/>
        <sz val="10"/>
        <rFont val="MetaNormalLF-Roman"/>
        <family val="2"/>
      </rPr>
      <t xml:space="preserve">12 </t>
    </r>
    <r>
      <rPr>
        <sz val="10"/>
        <rFont val="MetaNormalLF-Roman"/>
        <family val="2"/>
      </rPr>
      <t>Joule)</t>
    </r>
  </si>
  <si>
    <r>
      <t>Terawattstunden (=10</t>
    </r>
    <r>
      <rPr>
        <vertAlign val="superscript"/>
        <sz val="10"/>
        <rFont val="MetaNormalLF-Roman"/>
        <family val="2"/>
      </rPr>
      <t>12</t>
    </r>
    <r>
      <rPr>
        <sz val="10"/>
        <rFont val="MetaNormalLF-Roman"/>
        <family val="2"/>
      </rPr>
      <t xml:space="preserve"> Wattstunden)</t>
    </r>
  </si>
  <si>
    <t>motorisierter Individualverkehr 5</t>
  </si>
  <si>
    <t>2 Temperaturbereinigter Energieverbrauch für Wohnen</t>
  </si>
  <si>
    <t>2.2 Nach Energieträgern und Anwendungsbereichen: Anteile am Energieverbrauch insgesamt und Messzahlen</t>
  </si>
  <si>
    <t>4.1 Je Haushalt/Haushaltsmitglied/Wohnfläche nach Haushaltsgrößenklassen</t>
  </si>
  <si>
    <t>Je Haushalt/Haushaltsmitglied/Wohnfläche nach Haushaltsgrößenklassen</t>
  </si>
  <si>
    <r>
      <t xml:space="preserve">2014 </t>
    </r>
    <r>
      <rPr>
        <vertAlign val="superscript"/>
        <sz val="10"/>
        <rFont val="MetaNormalLF-Roman"/>
        <family val="2"/>
      </rPr>
      <t>2</t>
    </r>
  </si>
  <si>
    <r>
      <t xml:space="preserve">2018 </t>
    </r>
    <r>
      <rPr>
        <vertAlign val="superscript"/>
        <sz val="10"/>
        <rFont val="MetaNormalLF-Roman"/>
        <family val="2"/>
      </rPr>
      <t>3</t>
    </r>
  </si>
  <si>
    <t>3 Strom für Raumwärme, Warmwasser (Hygienezwecke), Beleuchtung und Elektrogeräte.</t>
  </si>
  <si>
    <t>Stromverrbauch insgesamt 3</t>
  </si>
  <si>
    <t>Stromverbrauch insgesamt 3</t>
  </si>
  <si>
    <t>Stromverbrauch je Haushaltsmitglied 2</t>
  </si>
  <si>
    <t>Stromverbrauch je Haushalt 1</t>
  </si>
  <si>
    <t>6 Indirekte Emissionen entstehen etwa bei der Erzeugung von Strom in den Kraftwerken, bei der Umwandlung von Rohöl zu Heizöl usw. Siehe Glossar.</t>
  </si>
  <si>
    <t>3 Indirekte Emissionen entstehen etwa bei der Erzeugung von Strom in den Kraftwerken, bei der Umwandlung von Rohöl zu Heizöl usw. Siehe Glossar.</t>
  </si>
  <si>
    <t>Artikelnummer: 5851319187005</t>
  </si>
  <si>
    <t>Inhalt</t>
  </si>
  <si>
    <t>Einführung und Zeichenerklärung</t>
  </si>
  <si>
    <t>Einführung</t>
  </si>
  <si>
    <t>Hier finden sich Informationen zu Inhalt und Aufbau dieser Veröffentlichung.</t>
  </si>
  <si>
    <t>Durch einen Doppelklick auf die nachstehende Schaltfläche kann die Einführung</t>
  </si>
  <si>
    <t>geöffnet werden.</t>
  </si>
  <si>
    <t>=</t>
  </si>
  <si>
    <t>weniger als die Hälfte von 1 in der letzten besetzten Stelle, jedoch mehr als nichts</t>
  </si>
  <si>
    <r>
      <rPr>
        <sz val="11"/>
        <color theme="1"/>
        <rFont val="Symbol"/>
        <family val="1"/>
        <charset val="2"/>
      </rPr>
      <t>-</t>
    </r>
  </si>
  <si>
    <t>nichts vorhanden (genau Null)</t>
  </si>
  <si>
    <t>/</t>
  </si>
  <si>
    <t>keine Angaben, da Zahlenwert nicht sicher genug</t>
  </si>
  <si>
    <t>Zahlenwert unbekannt oder geheim zu halten</t>
  </si>
  <si>
    <t>X</t>
  </si>
  <si>
    <t>Tabellenfach gesperrt, weil Aussage nicht sinnvoll.</t>
  </si>
  <si>
    <t>Abweichungen in den Summen durch Runden.</t>
  </si>
  <si>
    <t>Rechenstand: August 2020</t>
  </si>
  <si>
    <t>Erschienen am 04.09.2020</t>
  </si>
  <si>
    <t>Direkte Emissionen entstehen in den Haushalten vor Ort bei der Verbrennung von Energieträgern, etwa in</t>
  </si>
  <si>
    <t xml:space="preserve">der Gas- oder Ölheizung. Als indirekte Emissionen werden in dieser Publikation solche Emissionen </t>
  </si>
  <si>
    <t>bezeichnet, die beispielsweise in Kraftwerken bei der Stromerzeugung oder bei der Umwandlung von Rohöl</t>
  </si>
  <si>
    <t>zu Heizöl entstehen, wobei diese Produkte anschließend von privaten Haushalten genutzt werden.</t>
  </si>
  <si>
    <t xml:space="preserve">Es handelt sich also hier um solche Emissionen, die im Zusammenhang damit stehen, dass private </t>
  </si>
  <si>
    <t>Haushalte selbst Energie verbrauchen.</t>
  </si>
  <si>
    <t>Davon abzugrenzen sind die Berechnungen der UGR zu den weltweiten Emissionen bei der Herstellung von</t>
  </si>
  <si>
    <t>Konsumgütern. Dabei werden nicht nur die Emissionen durch die Bereitstellung etwa von Strom und Heizöl,</t>
  </si>
  <si>
    <t>sondern auch durch die Herstellung von Nahrungsmitteln und allen weiteren Waren und Dienstleistungen,</t>
  </si>
  <si>
    <t>die private Haushalte konsumieren, als indirekte Emissionen berücksichtigt. Entsprechende Daten sind auf</t>
  </si>
  <si>
    <t>Perspektive ist in der vorliegenden Publikation nicht dargestellt.</t>
  </si>
  <si>
    <t xml:space="preserve">www.destatis.de/ugr auf der Themenseite "Energieflüsse,Emissionen" zu finden. Diese noch umfassendere </t>
  </si>
  <si>
    <t>Die Energiebilanz ist eine systematische Aufstellung des Aufkommens und der Verwendung der einzelnen</t>
  </si>
  <si>
    <t>Energieträger in einer Volkswirtschaft innerhalb eines Jahres. Sie bieten tabellarisch eine Übersicht der</t>
  </si>
  <si>
    <t>energiewirtschaftlichen Verflechtungen und erlauben damit nicht nur Aussagen über den Verbrauch von</t>
  </si>
  <si>
    <t>Energieträgern in den einzelnen Sektoren, sondern geben ebenso Auskunft über ihren Fluss von Erzeugung</t>
  </si>
  <si>
    <t xml:space="preserve">bis Verwendung in den einzelnen Erzeugungs-, Umwandlungs und Verbrauchsbereichen. Die Ergebnisse </t>
  </si>
  <si>
    <t>werden von der AGEB veröffentlicht. Sie sind eine wichtige Datenquelle für die Berechnungen der UGR zum</t>
  </si>
  <si>
    <t>Energieverbrauch privater Haushalte.</t>
  </si>
  <si>
    <t>Als Energieträger werden alle Quellen bzw. Stoffe bezeichnet, in denen Energie mechanisch, thermisch,</t>
  </si>
  <si>
    <t xml:space="preserve">chemisch oder physikalisch gespeichert ist. Aus Energieträgern kann direkt oder durch Umwandlung </t>
  </si>
  <si>
    <t>Energie gewonnen werden.</t>
  </si>
  <si>
    <t>Als erneuerbare Energien werden regenerative Energieträger bezeichnet, die entweder auf permanent</t>
  </si>
  <si>
    <t>vorhandene oder sich auf in überschaubaren Zeiträumen von wenigen Generationen regenerierende</t>
  </si>
  <si>
    <t xml:space="preserve">Energieströme zurückführen lassen. Zu den erneuerbaren Energien zählen u. a. Wasserkraft, Windkraft, </t>
  </si>
  <si>
    <t>Fotovoltaik, Solarthermie und Geothermie sowie Biomasse wie Brennholz und der biologisch abbaubare</t>
  </si>
  <si>
    <t>Anteil von Haushaltsabfällen.</t>
  </si>
  <si>
    <t>Der motorisierte Individualverkehr umfasst die Fortbewegung mit privaten Pkw, Rollern, Motorrädern usw.</t>
  </si>
  <si>
    <t>Die Fortbewegung mit öffentlichen Verkehrsmitteln wie Busse und Bahnen wird hier nicht berücksichtigt.</t>
  </si>
  <si>
    <t>Ein mathematisches Verfahren, z. B. zur Berechnung des Energieverbrauchs der privaten Haushalte für</t>
  </si>
  <si>
    <t>Raumwärme, bei dem Temperaturschwankungen rechnerisch eliminiert werden.</t>
  </si>
  <si>
    <t xml:space="preserve"> laut AGEB (nicht temperaturbereinigt) 7</t>
  </si>
  <si>
    <t>Nachrichtlicher Energieverbrauch für Wohnen</t>
  </si>
  <si>
    <t xml:space="preserve"> motorisierten Individualverkehr 9 10</t>
  </si>
  <si>
    <t>Energieverbrauch der Haushalte durch</t>
  </si>
  <si>
    <t>motorisierten Individualverkehr 8</t>
  </si>
  <si>
    <t xml:space="preserve">CO2-Emissionen durch </t>
  </si>
  <si>
    <t xml:space="preserve"> (Unternehmen und private Haushalte) 11</t>
  </si>
  <si>
    <t>Energieverbrauch der Inländer insgesamt</t>
  </si>
  <si>
    <t>1 Bis 2010 Angaben der VGR, ab 2011 Mikrozensus-Daten (Haushalte am Haupt- und Nebenwohnsitz). Werte ab 2011 sind daher nicht mit den Vorjahren vergleichbar.</t>
  </si>
  <si>
    <t xml:space="preserve">2 Bis 2010 Quelle VGR: Fachserie 18, Reihe 14, abzüglich Personen in Gemeinschaftsunterkünften (geschätzt). Ab 2011 Quelle Mikrozensus (Personen am Hauptwohnsitz). </t>
  </si>
  <si>
    <t>Werte ab 2011 sind daher nicht mit den Vorjahren vergleichbar.</t>
  </si>
  <si>
    <t>3 Temperaturbereinigte Daten.</t>
  </si>
  <si>
    <t>4 Für Hygienezwecke (z. B. für Duschen).</t>
  </si>
  <si>
    <t xml:space="preserve">5 Insbesondere Kochen, einschließlich Warmwasser für Geschirrspüler und Waschmaschinen.  </t>
  </si>
  <si>
    <t xml:space="preserve">6 Elektrogeräte, einschließlich Kühlen und Gefrieren, Geräte für Kommunikation und Unterhaltung. </t>
  </si>
  <si>
    <t>7 Wie Energiebilanz, aber ohne den Energieverbrauch für Gewerbeflächen in Selbstständigenhaushalten.</t>
  </si>
  <si>
    <r>
      <t>8 Nur direkte CO</t>
    </r>
    <r>
      <rPr>
        <vertAlign val="subscript"/>
        <sz val="8"/>
        <rFont val="MetaNormalLF-Roman"/>
        <family val="2"/>
      </rPr>
      <t>2</t>
    </r>
    <r>
      <rPr>
        <sz val="8"/>
        <rFont val="MetaNormalLF-Roman"/>
        <family val="2"/>
      </rPr>
      <t>-Emissionen. Indirekte Emissionen werden hier nicht aufgeführt. Für die Unterscheidung siehe Glossar.</t>
    </r>
  </si>
  <si>
    <t xml:space="preserve">9 Berücksicktigt sind folgende Kraftstoffe: Diesel- und Ottokraftstoffe, Biodiesel, Bioethanol, Flüssiggas,Erdgas. Ab 2014 einschließlich Biomethan. </t>
  </si>
  <si>
    <t>Durch methodische Umstellung der Berechnung des Energieverbrauchs im Straßenverkehr sind die Daten 2017/18 nicht mit den Vorjahren vergleichbar.</t>
  </si>
  <si>
    <t>11 Nicht temperaturbereinigt.</t>
  </si>
  <si>
    <t>10 Detaillierte Informationen zum Energieverbrauch der privaten Haushalte im Individualverkehr finden Sie auf www.destatis.de/ugr auf der Themenseite Verkehr.</t>
  </si>
  <si>
    <r>
      <t xml:space="preserve">Sonstige Prozesswärme </t>
    </r>
    <r>
      <rPr>
        <vertAlign val="superscript"/>
        <sz val="10"/>
        <rFont val="MetaNormalLF-Roman"/>
        <family val="2"/>
      </rPr>
      <t>3</t>
    </r>
  </si>
  <si>
    <r>
      <t xml:space="preserve">Sonstiger Betrieb von Elektrogeräten </t>
    </r>
    <r>
      <rPr>
        <vertAlign val="superscript"/>
        <sz val="10"/>
        <rFont val="MetaNormalLF-Roman"/>
        <family val="2"/>
      </rPr>
      <t>4</t>
    </r>
  </si>
  <si>
    <r>
      <t xml:space="preserve">Sonstige Prozesswärme </t>
    </r>
    <r>
      <rPr>
        <vertAlign val="superscript"/>
        <sz val="10"/>
        <color theme="1"/>
        <rFont val="MetaNormalLF-Roman"/>
        <family val="2"/>
      </rPr>
      <t>3</t>
    </r>
  </si>
  <si>
    <r>
      <t xml:space="preserve">Sonstiger Betrieb von Elektrogeräten </t>
    </r>
    <r>
      <rPr>
        <vertAlign val="superscript"/>
        <sz val="10"/>
        <color theme="1"/>
        <rFont val="MetaNormalLF-Roman"/>
        <family val="2"/>
      </rPr>
      <t>4</t>
    </r>
  </si>
  <si>
    <t>Nach Energieträgern und Anwendungsbereichen: Anteile am Energieverbrauch insgesamt und Messzahlen</t>
  </si>
  <si>
    <r>
      <t xml:space="preserve">Erneuerbare Energien </t>
    </r>
    <r>
      <rPr>
        <b/>
        <vertAlign val="superscript"/>
        <sz val="10"/>
        <rFont val="MetaNormalLF-Roman"/>
        <family val="2"/>
      </rPr>
      <t>4</t>
    </r>
  </si>
  <si>
    <r>
      <t xml:space="preserve">Warmwasser </t>
    </r>
    <r>
      <rPr>
        <vertAlign val="superscript"/>
        <sz val="10"/>
        <color theme="1"/>
        <rFont val="MetaNormalLF-Roman"/>
        <family val="2"/>
      </rPr>
      <t>1</t>
    </r>
    <r>
      <rPr>
        <sz val="10"/>
        <color theme="1"/>
        <rFont val="MetaNormalLF-Roman"/>
        <family val="2"/>
      </rPr>
      <t xml:space="preserve"> </t>
    </r>
  </si>
  <si>
    <r>
      <t xml:space="preserve">Sonstiger Betrieb von Elektrogeräten </t>
    </r>
    <r>
      <rPr>
        <vertAlign val="superscript"/>
        <sz val="10"/>
        <color theme="1"/>
        <rFont val="MetaNormalLF-Roman"/>
        <family val="2"/>
      </rPr>
      <t>3</t>
    </r>
  </si>
  <si>
    <r>
      <t xml:space="preserve">Warmwasser </t>
    </r>
    <r>
      <rPr>
        <vertAlign val="superscript"/>
        <sz val="10"/>
        <color theme="1"/>
        <rFont val="MetaNormalLF-Roman"/>
        <family val="2"/>
      </rPr>
      <t>1</t>
    </r>
  </si>
  <si>
    <r>
      <t>Warmwasser</t>
    </r>
    <r>
      <rPr>
        <vertAlign val="superscript"/>
        <sz val="10"/>
        <rFont val="MetaNormalLF-Roman"/>
        <family val="2"/>
      </rPr>
      <t xml:space="preserve">  </t>
    </r>
    <r>
      <rPr>
        <sz val="10"/>
        <rFont val="MetaNormalLF-Roman"/>
        <family val="2"/>
      </rPr>
      <t xml:space="preserve">1 </t>
    </r>
  </si>
  <si>
    <r>
      <t xml:space="preserve">Warmwasser </t>
    </r>
    <r>
      <rPr>
        <vertAlign val="superscript"/>
        <sz val="10"/>
        <rFont val="MetaNormalLF-Roman"/>
        <family val="2"/>
      </rPr>
      <t>1</t>
    </r>
  </si>
  <si>
    <r>
      <t xml:space="preserve">Sonstige Prozesswärme </t>
    </r>
    <r>
      <rPr>
        <vertAlign val="superscript"/>
        <sz val="10"/>
        <rFont val="MetaNormalLF-Roman"/>
        <family val="2"/>
      </rPr>
      <t>2</t>
    </r>
  </si>
  <si>
    <t>1 Bis 2010 Angaben der VGR, ab 2011 Mikrozensus-Daten (Haushalte an Haupt- und Nebenwohnsitzen). Werte ab 2011 sind daher nicht mit den Vorjahren vergleichbar.</t>
  </si>
  <si>
    <t xml:space="preserve">2 Bis 2010 Quelle VGR: Fachserie 18, Reihe 14, abzüglich Personen in Gemeinschaftsunterkünften (geschätzt). Ab 2011 Quelle Mikrozensus, Haushaltsmitglieder am Hauptwohnsitz. </t>
  </si>
  <si>
    <t>Merkmal</t>
  </si>
  <si>
    <t xml:space="preserve">4 Temperaturbereinigter Energieverbrauch für Raumwärme </t>
  </si>
  <si>
    <r>
      <t>Beheizte Wohnfläche in 1 000 m</t>
    </r>
    <r>
      <rPr>
        <b/>
        <vertAlign val="superscript"/>
        <sz val="10"/>
        <rFont val="MetaNormalLF-Roman"/>
        <family val="2"/>
      </rPr>
      <t>2</t>
    </r>
  </si>
  <si>
    <r>
      <t>Energieverbrauch der Hauptheizungen in Terajoule</t>
    </r>
    <r>
      <rPr>
        <b/>
        <vertAlign val="superscript"/>
        <sz val="10"/>
        <rFont val="MetaNormalLF-Roman"/>
        <family val="2"/>
      </rPr>
      <t xml:space="preserve"> 4</t>
    </r>
  </si>
  <si>
    <r>
      <t>Energieverbrauch in kWh je m</t>
    </r>
    <r>
      <rPr>
        <b/>
        <vertAlign val="superscript"/>
        <sz val="10"/>
        <rFont val="MetaNormalLF-Roman"/>
        <family val="2"/>
      </rPr>
      <t>2</t>
    </r>
  </si>
  <si>
    <t>6 Stromverbrauch der Haushalte insgesamt und für Elektrogeräte je Haushalt/Haushaltsmitglied nach Haushaltsgrößenklassen</t>
  </si>
  <si>
    <t>Stromverbrauch der Haushalte insgesamt und für Elektrogeräte je Haushalt/Haushaltsmitglied nach Haushaltsgrößenklassen</t>
  </si>
  <si>
    <r>
      <t>7 CO</t>
    </r>
    <r>
      <rPr>
        <b/>
        <vertAlign val="subscript"/>
        <sz val="12"/>
        <rFont val="MetaNormalLF-Roman"/>
        <family val="2"/>
      </rPr>
      <t>2</t>
    </r>
    <r>
      <rPr>
        <b/>
        <sz val="12"/>
        <rFont val="MetaNormalLF-Roman"/>
        <family val="2"/>
      </rPr>
      <t xml:space="preserve">-Emissionen der Haushalte </t>
    </r>
    <r>
      <rPr>
        <b/>
        <vertAlign val="superscript"/>
        <sz val="12"/>
        <rFont val="MetaNormalLF-Roman"/>
        <family val="2"/>
      </rPr>
      <t>1</t>
    </r>
  </si>
  <si>
    <r>
      <t>Indirekte CO</t>
    </r>
    <r>
      <rPr>
        <b/>
        <vertAlign val="subscript"/>
        <sz val="10"/>
        <color theme="1"/>
        <rFont val="MetaNormalLF-Roman"/>
        <family val="2"/>
      </rPr>
      <t>2</t>
    </r>
    <r>
      <rPr>
        <b/>
        <sz val="10"/>
        <color theme="1"/>
        <rFont val="MetaNormalLF-Roman"/>
        <family val="2"/>
      </rPr>
      <t xml:space="preserve">-Emissionen </t>
    </r>
    <r>
      <rPr>
        <b/>
        <vertAlign val="superscript"/>
        <sz val="10"/>
        <color theme="1"/>
        <rFont val="MetaNormalLF-Roman"/>
        <family val="2"/>
      </rPr>
      <t>6</t>
    </r>
  </si>
  <si>
    <r>
      <t>Indirekte CO</t>
    </r>
    <r>
      <rPr>
        <b/>
        <vertAlign val="subscript"/>
        <sz val="10"/>
        <rFont val="MetaNormalLF-Roman"/>
        <family val="2"/>
      </rPr>
      <t>2</t>
    </r>
    <r>
      <rPr>
        <b/>
        <sz val="10"/>
        <rFont val="MetaNormalLF-Roman"/>
        <family val="2"/>
      </rPr>
      <t xml:space="preserve">-Emissionen </t>
    </r>
    <r>
      <rPr>
        <b/>
        <vertAlign val="superscript"/>
        <sz val="10"/>
        <rFont val="MetaNormalLF-Roman"/>
        <family val="2"/>
      </rPr>
      <t>6</t>
    </r>
  </si>
  <si>
    <t>Straßenverkehr sind die Daten 2017/18 nicht mit den Vorjahren vergleichbar.</t>
  </si>
  <si>
    <t xml:space="preserve">5 Diesel- und Ottokraftstoffe, Biodiesel, Bioethanol, Flüssiggas,Erdgas. Ab 2014 einschließlich Biomethan. Durch methodische Umstellung der Berechnung des Energieverbrauchs im </t>
  </si>
  <si>
    <r>
      <t>Indirekte CO</t>
    </r>
    <r>
      <rPr>
        <b/>
        <vertAlign val="subscript"/>
        <sz val="10"/>
        <rFont val="MetaNormalLF-Roman"/>
        <family val="2"/>
      </rPr>
      <t>2</t>
    </r>
    <r>
      <rPr>
        <b/>
        <sz val="10"/>
        <rFont val="MetaNormalLF-Roman"/>
        <family val="2"/>
      </rPr>
      <t xml:space="preserve">-Emissionen </t>
    </r>
    <r>
      <rPr>
        <b/>
        <vertAlign val="superscript"/>
        <sz val="10"/>
        <rFont val="MetaNormalLF-Roman"/>
        <family val="2"/>
      </rPr>
      <t>3</t>
    </r>
  </si>
  <si>
    <r>
      <t>Indirekte CO</t>
    </r>
    <r>
      <rPr>
        <b/>
        <vertAlign val="subscript"/>
        <sz val="10"/>
        <color theme="1"/>
        <rFont val="MetaNormalLF-Roman"/>
        <family val="2"/>
      </rPr>
      <t>2</t>
    </r>
    <r>
      <rPr>
        <b/>
        <sz val="10"/>
        <color theme="1"/>
        <rFont val="MetaNormalLF-Roman"/>
        <family val="2"/>
      </rPr>
      <t xml:space="preserve">-Emissionen </t>
    </r>
    <r>
      <rPr>
        <b/>
        <vertAlign val="superscript"/>
        <sz val="10"/>
        <color theme="1"/>
        <rFont val="MetaNormalLF-Roman"/>
        <family val="2"/>
      </rPr>
      <t>3</t>
    </r>
  </si>
  <si>
    <r>
      <t>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-Emissionen der Haushalte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</si>
</sst>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9">
    <numFmt numFmtId="41" formatCode="_-* #,##0_-;\-* #,##0_-;_-* &quot;-&quot;_-;_-@_-"/>
    <numFmt numFmtId="164" formatCode="_-* #,##0.00\ _€_-;\-* #,##0.00\ _€_-;_-* &quot;-&quot;??\ _€_-;_-@_-"/>
    <numFmt numFmtId="165" formatCode="@\ *."/>
    <numFmt numFmtId="166" formatCode="\ \ \ \ \ \ \ \ \ \ @\ *."/>
    <numFmt numFmtId="167" formatCode="\ \ \ \ \ \ \ \ \ \ \ \ @\ *."/>
    <numFmt numFmtId="168" formatCode="\ \ \ \ \ \ \ \ \ \ \ \ @"/>
    <numFmt numFmtId="169" formatCode="\ \ \ \ \ \ \ \ \ \ \ \ \ @\ *."/>
    <numFmt numFmtId="170" formatCode="\ @\ *."/>
    <numFmt numFmtId="171" formatCode="\ @"/>
    <numFmt numFmtId="172" formatCode="\ \ @\ *."/>
    <numFmt numFmtId="173" formatCode="\ \ @"/>
    <numFmt numFmtId="174" formatCode="\ \ \ @\ *."/>
    <numFmt numFmtId="175" formatCode="\ \ \ @"/>
    <numFmt numFmtId="176" formatCode="\ \ \ \ @\ *."/>
    <numFmt numFmtId="177" formatCode="\ \ \ \ @"/>
    <numFmt numFmtId="178" formatCode="\ \ \ \ \ \ @\ *."/>
    <numFmt numFmtId="179" formatCode="\ \ \ \ \ \ @"/>
    <numFmt numFmtId="180" formatCode="\ \ \ \ \ \ \ @\ *."/>
    <numFmt numFmtId="181" formatCode="\ \ \ \ \ \ \ \ \ @\ *."/>
    <numFmt numFmtId="182" formatCode="\ \ \ \ \ \ \ \ \ @"/>
    <numFmt numFmtId="183" formatCode="_(* #,##0_);_(* \(#,##0\);_(* &quot;-&quot;_);_(@_)"/>
    <numFmt numFmtId="184" formatCode="_(&quot;$&quot;* #,##0_);_(&quot;$&quot;* \(#,##0\);_(&quot;$&quot;* &quot;-&quot;_);_(@_)"/>
    <numFmt numFmtId="185" formatCode="###\ ##0.0;[Red]\-###\ ##0.0;\-"/>
    <numFmt numFmtId="186" formatCode="_-* #,##0.00\ _D_M_-;\-* #,##0.00\ _D_M_-;_-* &quot;-&quot;??\ _D_M_-;_-@_-"/>
    <numFmt numFmtId="187" formatCode="###\ ###\ ##0;[Red]\-###\ ###\ ##0;\-"/>
    <numFmt numFmtId="188" formatCode="@*.\ "/>
    <numFmt numFmtId="189" formatCode="@*."/>
    <numFmt numFmtId="190" formatCode="#\ ###\ ##0"/>
    <numFmt numFmtId="191" formatCode="0.0"/>
  </numFmts>
  <fonts count="7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1"/>
      <name val="MetaNormalLF-Roman"/>
      <family val="2"/>
    </font>
    <font>
      <sz val="8"/>
      <name val="Arial"/>
      <family val="2"/>
    </font>
    <font>
      <sz val="10"/>
      <name val="MetaNormalLF-Roman"/>
      <family val="2"/>
    </font>
    <font>
      <sz val="24"/>
      <name val="MetaNormalLF-Roman"/>
      <family val="2"/>
    </font>
    <font>
      <sz val="20"/>
      <name val="MetaNormalLF-Roman"/>
      <family val="2"/>
    </font>
    <font>
      <b/>
      <sz val="28"/>
      <name val="MetaNormalLF-Roman"/>
      <family val="2"/>
    </font>
    <font>
      <sz val="24"/>
      <name val="Arial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18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b/>
      <sz val="12"/>
      <name val="MetaNormalLF-Roman"/>
      <family val="2"/>
    </font>
    <font>
      <b/>
      <sz val="12"/>
      <color indexed="23"/>
      <name val="MetaNormalLF-Roman"/>
      <family val="2"/>
    </font>
    <font>
      <sz val="10"/>
      <color indexed="23"/>
      <name val="MetaNormalLF-Roman"/>
      <family val="2"/>
    </font>
    <font>
      <i/>
      <sz val="11"/>
      <color indexed="23"/>
      <name val="MetaNormalLF-Roman"/>
      <family val="2"/>
    </font>
    <font>
      <sz val="11"/>
      <color indexed="23"/>
      <name val="MetaNormalLF-Roman"/>
      <family val="2"/>
    </font>
    <font>
      <b/>
      <sz val="11"/>
      <name val="MetaNormalLF-Roman"/>
      <family val="2"/>
    </font>
    <font>
      <i/>
      <sz val="12"/>
      <color indexed="23"/>
      <name val="MetaNormalLF-Roman"/>
      <family val="2"/>
    </font>
    <font>
      <b/>
      <sz val="10"/>
      <name val="MetaNormalLF-Roman"/>
      <family val="2"/>
    </font>
    <font>
      <u/>
      <sz val="7.5"/>
      <color indexed="12"/>
      <name val="Arial"/>
      <family val="2"/>
    </font>
    <font>
      <sz val="10"/>
      <color theme="1"/>
      <name val="MetaNormalLF-Roman"/>
      <family val="2"/>
    </font>
    <font>
      <vertAlign val="subscript"/>
      <sz val="10"/>
      <name val="MetaNormalLF-Roman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9"/>
      <name val="Times New Roman"/>
      <family val="1"/>
    </font>
    <font>
      <sz val="9"/>
      <name val="MetaNormalLF-Roman"/>
      <family val="2"/>
    </font>
    <font>
      <sz val="12"/>
      <color indexed="24"/>
      <name val="Arial"/>
      <family val="2"/>
    </font>
    <font>
      <sz val="9"/>
      <name val="Arial"/>
      <family val="2"/>
    </font>
    <font>
      <vertAlign val="superscript"/>
      <sz val="10"/>
      <name val="MetaNormalLF-Roman"/>
      <family val="2"/>
    </font>
    <font>
      <i/>
      <sz val="10"/>
      <name val="MetaNormalLF-Roman"/>
      <family val="2"/>
    </font>
    <font>
      <sz val="10"/>
      <color rgb="FFFF0000"/>
      <name val="MetaNormalLF-Roman"/>
      <family val="2"/>
    </font>
    <font>
      <sz val="8"/>
      <name val="MetaNormalLF-Roman"/>
      <family val="2"/>
    </font>
    <font>
      <sz val="14"/>
      <name val="MetaNormalLF-Roman"/>
      <family val="2"/>
    </font>
    <font>
      <sz val="12"/>
      <name val="MetaNormalLF-Roman"/>
      <family val="2"/>
    </font>
    <font>
      <b/>
      <sz val="9"/>
      <name val="MetaNormalLF-Roman"/>
      <family val="2"/>
    </font>
    <font>
      <vertAlign val="superscript"/>
      <sz val="9"/>
      <name val="MetaNormalLF-Roman"/>
      <family val="2"/>
    </font>
    <font>
      <sz val="9"/>
      <color rgb="FFFF0000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b/>
      <sz val="10"/>
      <color indexed="10"/>
      <name val="MetaNormalLF-Roman"/>
      <family val="2"/>
    </font>
    <font>
      <sz val="14"/>
      <color indexed="10"/>
      <name val="MetaNormalLF-Roman"/>
      <family val="2"/>
    </font>
    <font>
      <b/>
      <sz val="14"/>
      <color indexed="10"/>
      <name val="MetaNormalLF-Roman"/>
      <family val="2"/>
    </font>
    <font>
      <b/>
      <vertAlign val="superscript"/>
      <sz val="10"/>
      <name val="MetaNormalLF-Roman"/>
      <family val="2"/>
    </font>
    <font>
      <b/>
      <sz val="10"/>
      <color rgb="FFFF0000"/>
      <name val="MetaNormalLF-Roman"/>
      <family val="2"/>
    </font>
    <font>
      <b/>
      <vertAlign val="subscript"/>
      <sz val="10"/>
      <name val="MetaNormalLF-Roman"/>
      <family val="2"/>
    </font>
    <font>
      <vertAlign val="subscript"/>
      <sz val="8"/>
      <name val="MetaNormalLF-Roman"/>
      <family val="2"/>
    </font>
    <font>
      <sz val="12"/>
      <color rgb="FFFF0000"/>
      <name val="MetaNormalLF-Roman"/>
      <family val="2"/>
    </font>
    <font>
      <b/>
      <sz val="9"/>
      <color rgb="FFFF0000"/>
      <name val="MetaNormalLF-Roman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1"/>
      <color rgb="FFFF0000"/>
      <name val="MetaNormalLF-Roman"/>
      <family val="2"/>
    </font>
    <font>
      <sz val="9"/>
      <color theme="1"/>
      <name val="MetaNormalLF-Roman"/>
      <family val="2"/>
    </font>
    <font>
      <b/>
      <sz val="9"/>
      <color theme="1"/>
      <name val="MetaNormalLF-Roman"/>
      <family val="2"/>
    </font>
    <font>
      <sz val="10"/>
      <color theme="8"/>
      <name val="MetaNormalLF-Roman"/>
      <family val="2"/>
    </font>
    <font>
      <sz val="9"/>
      <color theme="8"/>
      <name val="MetaNormalLF-Roman"/>
      <family val="2"/>
    </font>
    <font>
      <b/>
      <sz val="11"/>
      <color theme="8"/>
      <name val="MetaNormalLF-Roman"/>
      <family val="2"/>
    </font>
    <font>
      <sz val="12"/>
      <color theme="8"/>
      <name val="MetaNormalLF-Roman"/>
      <family val="2"/>
    </font>
    <font>
      <b/>
      <sz val="10"/>
      <color theme="8"/>
      <name val="MetaNormalLF-Roman"/>
      <family val="2"/>
    </font>
    <font>
      <b/>
      <u/>
      <sz val="10"/>
      <color theme="8"/>
      <name val="MetaNormalLF-Roman"/>
      <family val="2"/>
    </font>
    <font>
      <b/>
      <i/>
      <sz val="9"/>
      <color rgb="FFFF0000"/>
      <name val="MetaNormalLF-Roman"/>
      <family val="2"/>
    </font>
    <font>
      <b/>
      <sz val="10"/>
      <color theme="1"/>
      <name val="MetaNormalLF-Roman"/>
      <family val="2"/>
    </font>
    <font>
      <b/>
      <vertAlign val="subscript"/>
      <sz val="10"/>
      <color theme="1"/>
      <name val="MetaNormalLF-Roman"/>
      <family val="2"/>
    </font>
    <font>
      <b/>
      <sz val="12"/>
      <color rgb="FFFF0000"/>
      <name val="MetaNormalLF-Roman"/>
      <family val="2"/>
    </font>
    <font>
      <sz val="11"/>
      <color theme="1"/>
      <name val="MetaNormalLF-Roman"/>
      <family val="2"/>
    </font>
    <font>
      <sz val="11"/>
      <color theme="1"/>
      <name val="Symbol"/>
      <family val="1"/>
      <charset val="2"/>
    </font>
    <font>
      <b/>
      <sz val="12"/>
      <color theme="1"/>
      <name val="MetaNormalLF-Roman"/>
      <family val="2"/>
    </font>
    <font>
      <b/>
      <i/>
      <sz val="10"/>
      <name val="MetaNormalLF-Roman"/>
      <family val="2"/>
    </font>
    <font>
      <vertAlign val="superscript"/>
      <sz val="10"/>
      <color theme="1"/>
      <name val="MetaNormalLF-Roman"/>
      <family val="2"/>
    </font>
    <font>
      <b/>
      <vertAlign val="subscript"/>
      <sz val="12"/>
      <name val="MetaNormalLF-Roman"/>
      <family val="2"/>
    </font>
    <font>
      <b/>
      <vertAlign val="superscript"/>
      <sz val="12"/>
      <name val="MetaNormalLF-Roman"/>
      <family val="2"/>
    </font>
    <font>
      <b/>
      <vertAlign val="superscript"/>
      <sz val="10"/>
      <color theme="1"/>
      <name val="MetaNormalLF-Roman"/>
      <family val="2"/>
    </font>
    <font>
      <sz val="10"/>
      <color indexed="12"/>
      <name val="MetaNormalLF-Roman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8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/>
    <xf numFmtId="0" fontId="24" fillId="0" borderId="0" applyNumberFormat="0" applyFill="0" applyBorder="0" applyAlignment="0" applyProtection="0">
      <alignment vertical="top"/>
      <protection locked="0"/>
    </xf>
    <xf numFmtId="165" fontId="4" fillId="0" borderId="0"/>
    <xf numFmtId="49" fontId="4" fillId="0" borderId="0"/>
    <xf numFmtId="166" fontId="4" fillId="0" borderId="0">
      <alignment horizontal="center"/>
    </xf>
    <xf numFmtId="167" fontId="4" fillId="0" borderId="0"/>
    <xf numFmtId="168" fontId="4" fillId="0" borderId="0"/>
    <xf numFmtId="169" fontId="4" fillId="0" borderId="0"/>
    <xf numFmtId="170" fontId="4" fillId="0" borderId="0"/>
    <xf numFmtId="171" fontId="27" fillId="0" borderId="0"/>
    <xf numFmtId="172" fontId="28" fillId="0" borderId="0"/>
    <xf numFmtId="173" fontId="27" fillId="0" borderId="0"/>
    <xf numFmtId="174" fontId="4" fillId="0" borderId="0"/>
    <xf numFmtId="175" fontId="4" fillId="0" borderId="0"/>
    <xf numFmtId="176" fontId="4" fillId="0" borderId="0"/>
    <xf numFmtId="177" fontId="27" fillId="0" borderId="0"/>
    <xf numFmtId="49" fontId="29" fillId="0" borderId="2" applyNumberFormat="0" applyFont="0" applyFill="0" applyBorder="0" applyProtection="0">
      <alignment horizontal="left" vertical="center" indent="5"/>
    </xf>
    <xf numFmtId="178" fontId="4" fillId="0" borderId="0">
      <alignment horizontal="center"/>
    </xf>
    <xf numFmtId="179" fontId="4" fillId="0" borderId="0">
      <alignment horizontal="center"/>
    </xf>
    <xf numFmtId="180" fontId="4" fillId="0" borderId="0">
      <alignment horizontal="center"/>
    </xf>
    <xf numFmtId="181" fontId="4" fillId="0" borderId="0">
      <alignment horizontal="center"/>
    </xf>
    <xf numFmtId="182" fontId="4" fillId="0" borderId="0">
      <alignment horizontal="center"/>
    </xf>
    <xf numFmtId="183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0" fontId="29" fillId="0" borderId="3">
      <alignment horizontal="left" vertical="center" wrapText="1" indent="2"/>
    </xf>
    <xf numFmtId="185" fontId="30" fillId="0" borderId="4" applyFill="0" applyBorder="0">
      <alignment horizontal="right" indent="1"/>
    </xf>
    <xf numFmtId="2" fontId="31" fillId="0" borderId="0" applyFill="0" applyBorder="0" applyAlignment="0" applyProtection="0"/>
    <xf numFmtId="0" fontId="4" fillId="0" borderId="5"/>
    <xf numFmtId="0" fontId="24" fillId="0" borderId="0" applyNumberFormat="0" applyFill="0" applyBorder="0" applyAlignment="0" applyProtection="0">
      <alignment vertical="top"/>
      <protection locked="0"/>
    </xf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65" fontId="27" fillId="0" borderId="0"/>
    <xf numFmtId="187" fontId="5" fillId="0" borderId="0">
      <alignment horizontal="right" indent="1"/>
    </xf>
    <xf numFmtId="49" fontId="27" fillId="0" borderId="0"/>
    <xf numFmtId="0" fontId="15" fillId="0" borderId="0"/>
    <xf numFmtId="0" fontId="15" fillId="0" borderId="0"/>
    <xf numFmtId="0" fontId="32" fillId="0" borderId="0"/>
    <xf numFmtId="0" fontId="2" fillId="0" borderId="0"/>
    <xf numFmtId="9" fontId="15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32" fillId="0" borderId="0"/>
    <xf numFmtId="41" fontId="15" fillId="0" borderId="0" applyFont="0" applyFill="0" applyBorder="0" applyAlignment="0" applyProtection="0"/>
    <xf numFmtId="0" fontId="1" fillId="0" borderId="0"/>
    <xf numFmtId="0" fontId="15" fillId="0" borderId="0"/>
  </cellStyleXfs>
  <cellXfs count="427">
    <xf numFmtId="0" fontId="0" fillId="0" borderId="0" xfId="0"/>
    <xf numFmtId="0" fontId="0" fillId="0" borderId="1" xfId="0" applyBorder="1"/>
    <xf numFmtId="0" fontId="5" fillId="0" borderId="0" xfId="0" applyFont="1" applyAlignment="1">
      <alignment horizontal="left" indent="1"/>
    </xf>
    <xf numFmtId="0" fontId="12" fillId="0" borderId="0" xfId="0" applyFont="1"/>
    <xf numFmtId="0" fontId="8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5" fillId="0" borderId="0" xfId="0" applyFont="1" applyAlignment="1" applyProtection="1">
      <alignment horizontal="left" indent="1"/>
      <protection locked="0"/>
    </xf>
    <xf numFmtId="49" fontId="3" fillId="0" borderId="0" xfId="0" applyNumberFormat="1" applyFont="1" applyProtection="1">
      <protection locked="0"/>
    </xf>
    <xf numFmtId="0" fontId="5" fillId="0" borderId="0" xfId="0" applyFont="1"/>
    <xf numFmtId="0" fontId="5" fillId="0" borderId="0" xfId="0" applyFont="1" applyProtection="1">
      <protection locked="0"/>
    </xf>
    <xf numFmtId="49" fontId="11" fillId="0" borderId="0" xfId="0" applyNumberFormat="1" applyFont="1" applyAlignment="1" applyProtection="1">
      <alignment horizontal="left"/>
      <protection locked="0"/>
    </xf>
    <xf numFmtId="0" fontId="5" fillId="0" borderId="0" xfId="0" applyFont="1" applyAlignment="1" applyProtection="1">
      <alignment horizontal="left"/>
      <protection locked="0"/>
    </xf>
    <xf numFmtId="0" fontId="5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5" fillId="0" borderId="0" xfId="0" applyFont="1" applyAlignment="1"/>
    <xf numFmtId="0" fontId="0" fillId="0" borderId="0" xfId="0" applyAlignment="1"/>
    <xf numFmtId="0" fontId="14" fillId="0" borderId="0" xfId="1" applyFont="1" applyAlignment="1" applyProtection="1"/>
    <xf numFmtId="0" fontId="17" fillId="0" borderId="0" xfId="2" applyFont="1"/>
    <xf numFmtId="0" fontId="18" fillId="0" borderId="0" xfId="2" applyFont="1"/>
    <xf numFmtId="0" fontId="5" fillId="0" borderId="0" xfId="2" applyFont="1"/>
    <xf numFmtId="0" fontId="19" fillId="0" borderId="0" xfId="2" applyFont="1"/>
    <xf numFmtId="0" fontId="20" fillId="0" borderId="0" xfId="2" applyFont="1"/>
    <xf numFmtId="0" fontId="21" fillId="0" borderId="0" xfId="2" applyFont="1"/>
    <xf numFmtId="49" fontId="21" fillId="0" borderId="0" xfId="2" applyNumberFormat="1" applyFont="1"/>
    <xf numFmtId="0" fontId="22" fillId="0" borderId="0" xfId="2" applyFont="1" applyAlignment="1">
      <alignment horizontal="left"/>
    </xf>
    <xf numFmtId="0" fontId="5" fillId="0" borderId="0" xfId="2" applyFont="1" applyFill="1" applyBorder="1" applyAlignment="1">
      <alignment horizontal="center"/>
    </xf>
    <xf numFmtId="0" fontId="5" fillId="0" borderId="0" xfId="2" applyFont="1" applyFill="1"/>
    <xf numFmtId="0" fontId="5" fillId="0" borderId="0" xfId="2" applyFont="1" applyFill="1" applyAlignment="1">
      <alignment horizontal="left"/>
    </xf>
    <xf numFmtId="0" fontId="5" fillId="0" borderId="0" xfId="2" applyFont="1" applyBorder="1"/>
    <xf numFmtId="0" fontId="5" fillId="0" borderId="0" xfId="37" applyFont="1" applyFill="1"/>
    <xf numFmtId="0" fontId="23" fillId="0" borderId="0" xfId="37" applyFont="1" applyFill="1"/>
    <xf numFmtId="0" fontId="5" fillId="0" borderId="0" xfId="37" applyFont="1"/>
    <xf numFmtId="0" fontId="34" fillId="0" borderId="0" xfId="37" applyFont="1" applyFill="1" applyAlignment="1">
      <alignment horizontal="left" indent="1"/>
    </xf>
    <xf numFmtId="0" fontId="34" fillId="0" borderId="0" xfId="37" applyFont="1" applyFill="1"/>
    <xf numFmtId="0" fontId="23" fillId="0" borderId="0" xfId="36" applyFont="1" applyFill="1"/>
    <xf numFmtId="0" fontId="5" fillId="0" borderId="0" xfId="36" applyFont="1" applyFill="1"/>
    <xf numFmtId="0" fontId="5" fillId="0" borderId="0" xfId="37" quotePrefix="1" applyFont="1" applyFill="1"/>
    <xf numFmtId="0" fontId="36" fillId="0" borderId="0" xfId="37" applyFont="1" applyFill="1"/>
    <xf numFmtId="0" fontId="36" fillId="0" borderId="0" xfId="37" applyFont="1" applyFill="1" applyAlignment="1">
      <alignment horizontal="left" indent="1"/>
    </xf>
    <xf numFmtId="0" fontId="5" fillId="0" borderId="0" xfId="36" applyFont="1"/>
    <xf numFmtId="0" fontId="23" fillId="0" borderId="0" xfId="36" applyFont="1"/>
    <xf numFmtId="0" fontId="37" fillId="0" borderId="0" xfId="2" applyFont="1" applyAlignment="1">
      <alignment horizontal="center"/>
    </xf>
    <xf numFmtId="0" fontId="37" fillId="0" borderId="0" xfId="2" applyFont="1"/>
    <xf numFmtId="0" fontId="37" fillId="0" borderId="0" xfId="2" applyFont="1" applyFill="1"/>
    <xf numFmtId="0" fontId="30" fillId="0" borderId="0" xfId="2" applyFont="1"/>
    <xf numFmtId="0" fontId="30" fillId="0" borderId="0" xfId="2" applyFont="1" applyAlignment="1">
      <alignment horizontal="center"/>
    </xf>
    <xf numFmtId="0" fontId="30" fillId="0" borderId="0" xfId="2" applyFont="1" applyBorder="1"/>
    <xf numFmtId="0" fontId="5" fillId="0" borderId="8" xfId="2" applyFont="1" applyBorder="1" applyAlignment="1">
      <alignment horizontal="center" vertical="center"/>
    </xf>
    <xf numFmtId="0" fontId="23" fillId="0" borderId="0" xfId="2" applyFont="1"/>
    <xf numFmtId="0" fontId="30" fillId="0" borderId="11" xfId="2" applyFont="1" applyBorder="1" applyAlignment="1">
      <alignment horizontal="center"/>
    </xf>
    <xf numFmtId="0" fontId="23" fillId="0" borderId="0" xfId="2" applyFont="1" applyBorder="1"/>
    <xf numFmtId="0" fontId="39" fillId="0" borderId="0" xfId="2" applyFont="1" applyBorder="1"/>
    <xf numFmtId="0" fontId="30" fillId="0" borderId="0" xfId="2" applyFont="1" applyBorder="1" applyAlignment="1">
      <alignment horizontal="center"/>
    </xf>
    <xf numFmtId="0" fontId="36" fillId="0" borderId="0" xfId="2" applyFont="1" applyFill="1"/>
    <xf numFmtId="0" fontId="39" fillId="0" borderId="0" xfId="2" applyFont="1" applyBorder="1" applyAlignment="1"/>
    <xf numFmtId="0" fontId="5" fillId="0" borderId="0" xfId="2" applyFont="1" applyFill="1" applyBorder="1" applyAlignment="1"/>
    <xf numFmtId="0" fontId="30" fillId="0" borderId="0" xfId="2" applyFont="1" applyBorder="1" applyAlignment="1"/>
    <xf numFmtId="0" fontId="5" fillId="0" borderId="9" xfId="2" applyFont="1" applyBorder="1" applyAlignment="1">
      <alignment horizontal="center" vertical="center"/>
    </xf>
    <xf numFmtId="0" fontId="30" fillId="0" borderId="0" xfId="2" applyFont="1" applyFill="1" applyBorder="1" applyAlignment="1">
      <alignment vertical="center"/>
    </xf>
    <xf numFmtId="0" fontId="5" fillId="0" borderId="9" xfId="2" applyFont="1" applyFill="1" applyBorder="1" applyAlignment="1">
      <alignment horizontal="center" vertical="center"/>
    </xf>
    <xf numFmtId="0" fontId="5" fillId="0" borderId="7" xfId="2" applyFont="1" applyFill="1" applyBorder="1" applyAlignment="1">
      <alignment horizontal="center" vertical="center"/>
    </xf>
    <xf numFmtId="0" fontId="5" fillId="0" borderId="6" xfId="2" applyFont="1" applyFill="1" applyBorder="1" applyAlignment="1">
      <alignment horizontal="center" vertical="center"/>
    </xf>
    <xf numFmtId="0" fontId="5" fillId="0" borderId="8" xfId="2" applyFont="1" applyFill="1" applyBorder="1" applyAlignment="1">
      <alignment horizontal="center" vertical="center"/>
    </xf>
    <xf numFmtId="190" fontId="30" fillId="0" borderId="0" xfId="2" applyNumberFormat="1" applyFont="1" applyFill="1" applyBorder="1" applyAlignment="1">
      <alignment horizontal="right" indent="2"/>
    </xf>
    <xf numFmtId="190" fontId="39" fillId="0" borderId="0" xfId="2" applyNumberFormat="1" applyFont="1" applyFill="1" applyBorder="1" applyAlignment="1">
      <alignment horizontal="right" indent="2"/>
    </xf>
    <xf numFmtId="0" fontId="42" fillId="0" borderId="0" xfId="2" applyFont="1"/>
    <xf numFmtId="1" fontId="30" fillId="0" borderId="0" xfId="2" applyNumberFormat="1" applyFont="1"/>
    <xf numFmtId="0" fontId="46" fillId="0" borderId="0" xfId="2" applyFont="1"/>
    <xf numFmtId="0" fontId="10" fillId="0" borderId="0" xfId="2" applyFont="1" applyFill="1" applyAlignment="1">
      <alignment horizontal="left"/>
    </xf>
    <xf numFmtId="0" fontId="37" fillId="0" borderId="0" xfId="2" applyFont="1" applyFill="1" applyAlignment="1">
      <alignment horizontal="left"/>
    </xf>
    <xf numFmtId="0" fontId="30" fillId="0" borderId="0" xfId="2" applyFont="1" applyAlignment="1"/>
    <xf numFmtId="0" fontId="5" fillId="0" borderId="0" xfId="2" applyFont="1" applyFill="1" applyAlignment="1"/>
    <xf numFmtId="1" fontId="37" fillId="0" borderId="0" xfId="2" applyNumberFormat="1" applyFont="1" applyFill="1"/>
    <xf numFmtId="0" fontId="38" fillId="0" borderId="0" xfId="2" applyFont="1" applyFill="1" applyAlignment="1">
      <alignment vertical="center"/>
    </xf>
    <xf numFmtId="0" fontId="5" fillId="0" borderId="0" xfId="2" applyFont="1" applyFill="1" applyAlignment="1">
      <alignment vertical="center"/>
    </xf>
    <xf numFmtId="1" fontId="5" fillId="0" borderId="0" xfId="2" applyNumberFormat="1" applyFont="1" applyFill="1"/>
    <xf numFmtId="1" fontId="5" fillId="0" borderId="8" xfId="2" applyNumberFormat="1" applyFont="1" applyFill="1" applyBorder="1" applyAlignment="1">
      <alignment horizontal="center" vertical="center"/>
    </xf>
    <xf numFmtId="0" fontId="38" fillId="0" borderId="0" xfId="2" applyFont="1" applyFill="1" applyBorder="1" applyAlignment="1"/>
    <xf numFmtId="0" fontId="30" fillId="0" borderId="0" xfId="2" applyFont="1" applyFill="1" applyAlignment="1">
      <alignment vertical="center"/>
    </xf>
    <xf numFmtId="189" fontId="39" fillId="0" borderId="0" xfId="2" applyNumberFormat="1" applyFont="1" applyFill="1" applyBorder="1" applyAlignment="1">
      <alignment horizontal="left" indent="1"/>
    </xf>
    <xf numFmtId="0" fontId="38" fillId="0" borderId="0" xfId="2" applyFont="1" applyFill="1" applyBorder="1" applyAlignment="1">
      <alignment vertical="center"/>
    </xf>
    <xf numFmtId="0" fontId="30" fillId="0" borderId="0" xfId="41" applyFont="1" applyFill="1" applyBorder="1" applyAlignment="1">
      <alignment vertical="center"/>
    </xf>
    <xf numFmtId="1" fontId="42" fillId="0" borderId="0" xfId="2" applyNumberFormat="1" applyFont="1" applyFill="1" applyBorder="1" applyAlignment="1">
      <alignment horizontal="right" indent="1"/>
    </xf>
    <xf numFmtId="187" fontId="30" fillId="0" borderId="0" xfId="2" applyNumberFormat="1" applyFont="1" applyFill="1" applyBorder="1" applyAlignment="1">
      <alignment horizontal="center" vertical="center"/>
    </xf>
    <xf numFmtId="1" fontId="30" fillId="0" borderId="0" xfId="2" applyNumberFormat="1" applyFont="1" applyFill="1" applyBorder="1" applyAlignment="1">
      <alignment horizontal="right" indent="2"/>
    </xf>
    <xf numFmtId="1" fontId="43" fillId="0" borderId="0" xfId="2" applyNumberFormat="1" applyFont="1" applyFill="1" applyBorder="1" applyAlignment="1">
      <alignment horizontal="right" indent="2"/>
    </xf>
    <xf numFmtId="0" fontId="5" fillId="0" borderId="0" xfId="41" applyFont="1" applyFill="1" applyAlignment="1">
      <alignment vertical="center"/>
    </xf>
    <xf numFmtId="0" fontId="30" fillId="0" borderId="0" xfId="43" applyFont="1" applyFill="1"/>
    <xf numFmtId="0" fontId="5" fillId="0" borderId="0" xfId="41" applyFont="1" applyFill="1"/>
    <xf numFmtId="0" fontId="30" fillId="0" borderId="0" xfId="41" applyFont="1" applyFill="1" applyAlignment="1">
      <alignment vertical="center"/>
    </xf>
    <xf numFmtId="0" fontId="30" fillId="0" borderId="0" xfId="2" applyFont="1" applyFill="1" applyAlignment="1"/>
    <xf numFmtId="187" fontId="30" fillId="0" borderId="0" xfId="2" applyNumberFormat="1" applyFont="1" applyFill="1" applyBorder="1" applyAlignment="1">
      <alignment horizontal="right" vertical="center" indent="1"/>
    </xf>
    <xf numFmtId="187" fontId="30" fillId="0" borderId="0" xfId="2" applyNumberFormat="1" applyFont="1" applyFill="1" applyBorder="1" applyAlignment="1">
      <alignment horizontal="center"/>
    </xf>
    <xf numFmtId="0" fontId="30" fillId="0" borderId="0" xfId="2" applyFont="1" applyFill="1" applyAlignment="1">
      <alignment horizontal="right" vertical="center" indent="1"/>
    </xf>
    <xf numFmtId="0" fontId="36" fillId="0" borderId="0" xfId="44" applyFont="1" applyFill="1" applyAlignment="1"/>
    <xf numFmtId="164" fontId="5" fillId="0" borderId="0" xfId="2" applyNumberFormat="1" applyFont="1" applyFill="1" applyAlignment="1"/>
    <xf numFmtId="0" fontId="39" fillId="0" borderId="0" xfId="2" applyFont="1" applyFill="1" applyAlignment="1">
      <alignment vertical="center"/>
    </xf>
    <xf numFmtId="0" fontId="36" fillId="0" borderId="0" xfId="41" applyFont="1" applyFill="1" applyAlignment="1"/>
    <xf numFmtId="0" fontId="37" fillId="0" borderId="0" xfId="36" applyFont="1" applyAlignment="1">
      <alignment vertical="center"/>
    </xf>
    <xf numFmtId="0" fontId="37" fillId="0" borderId="0" xfId="36" applyFont="1" applyAlignment="1">
      <alignment horizontal="right" indent="1"/>
    </xf>
    <xf numFmtId="0" fontId="37" fillId="0" borderId="0" xfId="36" applyFont="1" applyBorder="1" applyAlignment="1">
      <alignment horizontal="right" indent="1"/>
    </xf>
    <xf numFmtId="0" fontId="30" fillId="0" borderId="0" xfId="36" applyFont="1" applyAlignment="1">
      <alignment vertical="center"/>
    </xf>
    <xf numFmtId="0" fontId="30" fillId="0" borderId="0" xfId="36" applyFont="1" applyAlignment="1">
      <alignment horizontal="right" indent="1"/>
    </xf>
    <xf numFmtId="0" fontId="30" fillId="0" borderId="0" xfId="36" applyFont="1" applyBorder="1" applyAlignment="1">
      <alignment horizontal="right" indent="1"/>
    </xf>
    <xf numFmtId="0" fontId="5" fillId="0" borderId="6" xfId="36" applyFont="1" applyBorder="1" applyAlignment="1">
      <alignment horizontal="center" vertical="center" wrapText="1"/>
    </xf>
    <xf numFmtId="0" fontId="5" fillId="0" borderId="8" xfId="36" applyFont="1" applyBorder="1" applyAlignment="1">
      <alignment horizontal="center" vertical="center" wrapText="1"/>
    </xf>
    <xf numFmtId="0" fontId="5" fillId="0" borderId="8" xfId="36" applyFont="1" applyBorder="1" applyAlignment="1">
      <alignment horizontal="center" vertical="center"/>
    </xf>
    <xf numFmtId="0" fontId="5" fillId="0" borderId="9" xfId="36" applyFont="1" applyBorder="1" applyAlignment="1">
      <alignment horizontal="center" vertical="center"/>
    </xf>
    <xf numFmtId="0" fontId="5" fillId="0" borderId="7" xfId="36" applyFont="1" applyFill="1" applyBorder="1" applyAlignment="1">
      <alignment horizontal="center" vertical="center"/>
    </xf>
    <xf numFmtId="0" fontId="5" fillId="0" borderId="0" xfId="36" applyFont="1" applyAlignment="1">
      <alignment vertical="center"/>
    </xf>
    <xf numFmtId="190" fontId="30" fillId="0" borderId="0" xfId="36" applyNumberFormat="1" applyFont="1" applyAlignment="1">
      <alignment vertical="center"/>
    </xf>
    <xf numFmtId="0" fontId="30" fillId="0" borderId="0" xfId="36" applyFont="1" applyFill="1" applyBorder="1" applyAlignment="1">
      <alignment vertical="center"/>
    </xf>
    <xf numFmtId="191" fontId="42" fillId="0" borderId="0" xfId="36" applyNumberFormat="1" applyFont="1" applyFill="1" applyBorder="1" applyAlignment="1">
      <alignment horizontal="right" indent="1"/>
    </xf>
    <xf numFmtId="0" fontId="30" fillId="0" borderId="0" xfId="36" applyFont="1" applyBorder="1" applyAlignment="1"/>
    <xf numFmtId="0" fontId="30" fillId="0" borderId="0" xfId="36" applyFont="1" applyAlignment="1"/>
    <xf numFmtId="0" fontId="23" fillId="0" borderId="0" xfId="41" applyFont="1" applyBorder="1" applyAlignment="1"/>
    <xf numFmtId="0" fontId="5" fillId="0" borderId="0" xfId="36" applyFont="1" applyBorder="1" applyAlignment="1">
      <alignment horizontal="center" vertical="center" wrapText="1"/>
    </xf>
    <xf numFmtId="0" fontId="39" fillId="0" borderId="0" xfId="36" applyFont="1" applyBorder="1" applyAlignment="1"/>
    <xf numFmtId="0" fontId="39" fillId="0" borderId="0" xfId="36" applyFont="1" applyFill="1" applyBorder="1" applyAlignment="1"/>
    <xf numFmtId="0" fontId="39" fillId="0" borderId="0" xfId="36" applyFont="1" applyFill="1" applyBorder="1" applyAlignment="1">
      <alignment vertical="center"/>
    </xf>
    <xf numFmtId="190" fontId="30" fillId="0" borderId="0" xfId="36" applyNumberFormat="1" applyFont="1" applyFill="1" applyBorder="1" applyAlignment="1">
      <alignment horizontal="right" indent="2"/>
    </xf>
    <xf numFmtId="0" fontId="45" fillId="0" borderId="0" xfId="2" applyFont="1"/>
    <xf numFmtId="189" fontId="30" fillId="0" borderId="0" xfId="2" applyNumberFormat="1" applyFont="1" applyBorder="1" applyAlignment="1">
      <alignment horizontal="left" indent="1"/>
    </xf>
    <xf numFmtId="189" fontId="30" fillId="0" borderId="0" xfId="2" applyNumberFormat="1" applyFont="1" applyBorder="1" applyAlignment="1">
      <alignment horizontal="left" indent="2"/>
    </xf>
    <xf numFmtId="189" fontId="39" fillId="0" borderId="0" xfId="2" applyNumberFormat="1" applyFont="1" applyBorder="1" applyAlignment="1">
      <alignment horizontal="left" indent="2"/>
    </xf>
    <xf numFmtId="189" fontId="30" fillId="0" borderId="0" xfId="2" applyNumberFormat="1" applyFont="1" applyAlignment="1">
      <alignment horizontal="left" indent="1"/>
    </xf>
    <xf numFmtId="191" fontId="5" fillId="0" borderId="0" xfId="2" applyNumberFormat="1" applyFont="1"/>
    <xf numFmtId="191" fontId="30" fillId="0" borderId="0" xfId="2" applyNumberFormat="1" applyFont="1" applyFill="1" applyBorder="1" applyAlignment="1">
      <alignment horizontal="right" indent="1"/>
    </xf>
    <xf numFmtId="0" fontId="5" fillId="0" borderId="8" xfId="37" applyFont="1" applyBorder="1" applyAlignment="1">
      <alignment horizontal="center" vertical="center"/>
    </xf>
    <xf numFmtId="0" fontId="5" fillId="0" borderId="14" xfId="37" applyFont="1" applyBorder="1" applyAlignment="1">
      <alignment horizontal="center" vertical="center"/>
    </xf>
    <xf numFmtId="0" fontId="5" fillId="0" borderId="0" xfId="37" applyFont="1" applyAlignment="1"/>
    <xf numFmtId="0" fontId="5" fillId="0" borderId="0" xfId="37" applyFont="1" applyFill="1" applyAlignment="1"/>
    <xf numFmtId="0" fontId="5" fillId="0" borderId="0" xfId="37" applyFont="1" applyAlignment="1">
      <alignment vertical="center"/>
    </xf>
    <xf numFmtId="1" fontId="42" fillId="0" borderId="0" xfId="37" applyNumberFormat="1" applyFont="1" applyFill="1" applyBorder="1" applyAlignment="1">
      <alignment horizontal="right" indent="1"/>
    </xf>
    <xf numFmtId="0" fontId="5" fillId="0" borderId="0" xfId="37" quotePrefix="1" applyFont="1"/>
    <xf numFmtId="0" fontId="5" fillId="0" borderId="0" xfId="37" applyFont="1" applyAlignment="1">
      <alignment horizontal="center"/>
    </xf>
    <xf numFmtId="0" fontId="36" fillId="0" borderId="0" xfId="37" applyFont="1"/>
    <xf numFmtId="0" fontId="5" fillId="0" borderId="9" xfId="37" applyFont="1" applyBorder="1" applyAlignment="1">
      <alignment horizontal="center" vertical="center" wrapText="1"/>
    </xf>
    <xf numFmtId="0" fontId="5" fillId="0" borderId="0" xfId="37" applyFont="1" applyBorder="1"/>
    <xf numFmtId="0" fontId="5" fillId="0" borderId="7" xfId="37" applyFont="1" applyBorder="1" applyAlignment="1">
      <alignment horizontal="center" vertical="center" wrapText="1"/>
    </xf>
    <xf numFmtId="0" fontId="5" fillId="0" borderId="0" xfId="37" applyFont="1" applyBorder="1" applyAlignment="1"/>
    <xf numFmtId="0" fontId="5" fillId="0" borderId="0" xfId="37" applyFont="1" applyBorder="1" applyAlignment="1">
      <alignment vertical="center"/>
    </xf>
    <xf numFmtId="0" fontId="23" fillId="0" borderId="0" xfId="37" applyFont="1" applyBorder="1" applyAlignment="1"/>
    <xf numFmtId="0" fontId="16" fillId="0" borderId="0" xfId="36" applyFont="1"/>
    <xf numFmtId="0" fontId="41" fillId="0" borderId="0" xfId="2" applyFont="1"/>
    <xf numFmtId="0" fontId="39" fillId="0" borderId="11" xfId="2" applyFont="1" applyBorder="1" applyAlignment="1">
      <alignment horizontal="center"/>
    </xf>
    <xf numFmtId="0" fontId="39" fillId="0" borderId="0" xfId="2" applyFont="1"/>
    <xf numFmtId="0" fontId="41" fillId="0" borderId="0" xfId="2" applyFont="1" applyAlignment="1">
      <alignment vertical="center"/>
    </xf>
    <xf numFmtId="191" fontId="5" fillId="0" borderId="0" xfId="37" applyNumberFormat="1" applyFont="1"/>
    <xf numFmtId="190" fontId="41" fillId="0" borderId="0" xfId="36" applyNumberFormat="1" applyFont="1" applyAlignment="1">
      <alignment vertical="center"/>
    </xf>
    <xf numFmtId="189" fontId="39" fillId="0" borderId="0" xfId="36" applyNumberFormat="1" applyFont="1" applyBorder="1" applyAlignment="1">
      <alignment horizontal="left" wrapText="1" indent="1"/>
    </xf>
    <xf numFmtId="190" fontId="39" fillId="0" borderId="0" xfId="36" applyNumberFormat="1" applyFont="1" applyAlignment="1">
      <alignment vertical="center"/>
    </xf>
    <xf numFmtId="0" fontId="39" fillId="0" borderId="0" xfId="36" applyFont="1" applyAlignment="1">
      <alignment vertical="center"/>
    </xf>
    <xf numFmtId="190" fontId="52" fillId="0" borderId="0" xfId="36" applyNumberFormat="1" applyFont="1" applyAlignment="1">
      <alignment vertical="center"/>
    </xf>
    <xf numFmtId="0" fontId="0" fillId="0" borderId="11" xfId="0" applyBorder="1"/>
    <xf numFmtId="0" fontId="30" fillId="0" borderId="0" xfId="36" applyFont="1" applyAlignment="1">
      <alignment vertical="center"/>
    </xf>
    <xf numFmtId="0" fontId="36" fillId="0" borderId="0" xfId="36" applyFont="1" applyFill="1"/>
    <xf numFmtId="1" fontId="43" fillId="0" borderId="0" xfId="36" applyNumberFormat="1" applyFont="1" applyFill="1" applyBorder="1" applyAlignment="1">
      <alignment horizontal="right" indent="2"/>
    </xf>
    <xf numFmtId="0" fontId="0" fillId="0" borderId="0" xfId="0"/>
    <xf numFmtId="0" fontId="5" fillId="0" borderId="8" xfId="2" applyFont="1" applyBorder="1" applyAlignment="1">
      <alignment horizontal="center" vertical="center"/>
    </xf>
    <xf numFmtId="0" fontId="23" fillId="0" borderId="0" xfId="2" applyFont="1"/>
    <xf numFmtId="0" fontId="5" fillId="0" borderId="9" xfId="2" applyFont="1" applyFill="1" applyBorder="1" applyAlignment="1">
      <alignment horizontal="center" vertical="center"/>
    </xf>
    <xf numFmtId="0" fontId="5" fillId="0" borderId="7" xfId="2" applyFont="1" applyFill="1" applyBorder="1" applyAlignment="1">
      <alignment horizontal="center" vertical="center"/>
    </xf>
    <xf numFmtId="0" fontId="5" fillId="0" borderId="8" xfId="2" applyFont="1" applyFill="1" applyBorder="1" applyAlignment="1">
      <alignment horizontal="center" vertical="center"/>
    </xf>
    <xf numFmtId="0" fontId="5" fillId="0" borderId="6" xfId="2" applyFont="1" applyBorder="1" applyAlignment="1">
      <alignment horizontal="center" vertical="center"/>
    </xf>
    <xf numFmtId="187" fontId="30" fillId="0" borderId="11" xfId="2" applyNumberFormat="1" applyFont="1" applyFill="1" applyBorder="1" applyAlignment="1">
      <alignment horizontal="center"/>
    </xf>
    <xf numFmtId="189" fontId="30" fillId="0" borderId="0" xfId="2" applyNumberFormat="1" applyFont="1" applyFill="1" applyBorder="1" applyAlignment="1">
      <alignment horizontal="left" indent="2"/>
    </xf>
    <xf numFmtId="187" fontId="30" fillId="0" borderId="0" xfId="41" applyNumberFormat="1" applyFont="1" applyFill="1" applyBorder="1" applyAlignment="1">
      <alignment horizontal="right" indent="2"/>
    </xf>
    <xf numFmtId="0" fontId="36" fillId="0" borderId="0" xfId="36" applyFont="1" applyAlignment="1"/>
    <xf numFmtId="189" fontId="30" fillId="0" borderId="0" xfId="2" applyNumberFormat="1" applyFont="1" applyBorder="1" applyAlignment="1">
      <alignment horizontal="left" indent="1"/>
    </xf>
    <xf numFmtId="189" fontId="30" fillId="0" borderId="0" xfId="2" applyNumberFormat="1" applyFont="1" applyBorder="1" applyAlignment="1">
      <alignment horizontal="left" indent="2"/>
    </xf>
    <xf numFmtId="0" fontId="35" fillId="0" borderId="0" xfId="37" applyFont="1"/>
    <xf numFmtId="0" fontId="21" fillId="0" borderId="0" xfId="2" applyFont="1" applyAlignment="1">
      <alignment horizontal="center"/>
    </xf>
    <xf numFmtId="0" fontId="35" fillId="0" borderId="0" xfId="2" applyFont="1"/>
    <xf numFmtId="0" fontId="54" fillId="0" borderId="0" xfId="0" applyFont="1"/>
    <xf numFmtId="0" fontId="5" fillId="0" borderId="0" xfId="2" applyFont="1" applyAlignment="1">
      <alignment horizontal="center"/>
    </xf>
    <xf numFmtId="0" fontId="5" fillId="0" borderId="0" xfId="2" applyFont="1" applyAlignment="1">
      <alignment horizontal="center"/>
    </xf>
    <xf numFmtId="0" fontId="41" fillId="0" borderId="0" xfId="36" applyFont="1" applyAlignment="1">
      <alignment horizontal="right" indent="1"/>
    </xf>
    <xf numFmtId="0" fontId="55" fillId="0" borderId="0" xfId="36" applyFont="1" applyAlignment="1">
      <alignment horizontal="right" indent="1"/>
    </xf>
    <xf numFmtId="0" fontId="16" fillId="0" borderId="0" xfId="2" applyFont="1" applyAlignment="1">
      <alignment horizontal="center"/>
    </xf>
    <xf numFmtId="0" fontId="5" fillId="0" borderId="10" xfId="2" applyFont="1" applyBorder="1"/>
    <xf numFmtId="0" fontId="36" fillId="0" borderId="0" xfId="2" applyFont="1"/>
    <xf numFmtId="0" fontId="41" fillId="0" borderId="0" xfId="2" applyFont="1" applyFill="1" applyAlignment="1">
      <alignment vertical="center"/>
    </xf>
    <xf numFmtId="0" fontId="35" fillId="0" borderId="0" xfId="2" applyFont="1" applyFill="1"/>
    <xf numFmtId="0" fontId="48" fillId="0" borderId="0" xfId="37" applyFont="1"/>
    <xf numFmtId="0" fontId="36" fillId="0" borderId="0" xfId="2" applyFont="1" applyAlignment="1"/>
    <xf numFmtId="189" fontId="56" fillId="0" borderId="0" xfId="2" applyNumberFormat="1" applyFont="1" applyFill="1" applyBorder="1" applyAlignment="1">
      <alignment horizontal="left" indent="2"/>
    </xf>
    <xf numFmtId="0" fontId="25" fillId="0" borderId="0" xfId="2" applyFont="1" applyFill="1" applyBorder="1" applyAlignment="1"/>
    <xf numFmtId="0" fontId="53" fillId="0" borderId="0" xfId="0" applyFont="1"/>
    <xf numFmtId="1" fontId="41" fillId="0" borderId="0" xfId="2" applyNumberFormat="1" applyFont="1"/>
    <xf numFmtId="190" fontId="30" fillId="0" borderId="0" xfId="2" applyNumberFormat="1" applyFont="1" applyFill="1" applyBorder="1" applyAlignment="1">
      <alignment horizontal="center" vertical="center"/>
    </xf>
    <xf numFmtId="190" fontId="39" fillId="0" borderId="0" xfId="2" applyNumberFormat="1" applyFont="1" applyFill="1" applyBorder="1" applyAlignment="1">
      <alignment horizontal="center" vertical="center"/>
    </xf>
    <xf numFmtId="0" fontId="35" fillId="0" borderId="0" xfId="37" applyFont="1" applyFill="1"/>
    <xf numFmtId="0" fontId="51" fillId="0" borderId="0" xfId="37" applyFont="1" applyFill="1" applyAlignment="1">
      <alignment wrapText="1"/>
    </xf>
    <xf numFmtId="191" fontId="30" fillId="0" borderId="0" xfId="2" applyNumberFormat="1" applyFont="1" applyFill="1" applyAlignment="1">
      <alignment vertical="center"/>
    </xf>
    <xf numFmtId="0" fontId="21" fillId="0" borderId="0" xfId="2" applyFont="1" applyFill="1"/>
    <xf numFmtId="49" fontId="21" fillId="0" borderId="0" xfId="1" applyNumberFormat="1" applyFont="1" applyFill="1" applyAlignment="1" applyProtection="1">
      <alignment horizontal="left"/>
    </xf>
    <xf numFmtId="49" fontId="5" fillId="0" borderId="0" xfId="2" applyNumberFormat="1" applyFont="1" applyFill="1" applyAlignment="1">
      <alignment horizontal="left"/>
    </xf>
    <xf numFmtId="0" fontId="5" fillId="0" borderId="0" xfId="2" applyFont="1" applyAlignment="1">
      <alignment horizontal="left"/>
    </xf>
    <xf numFmtId="0" fontId="16" fillId="0" borderId="0" xfId="2" applyFont="1"/>
    <xf numFmtId="191" fontId="42" fillId="0" borderId="0" xfId="2" applyNumberFormat="1" applyFont="1" applyFill="1" applyBorder="1" applyAlignment="1">
      <alignment horizontal="right" vertical="center" indent="1"/>
    </xf>
    <xf numFmtId="191" fontId="42" fillId="0" borderId="0" xfId="43" applyNumberFormat="1" applyFont="1" applyBorder="1" applyAlignment="1">
      <alignment horizontal="right" vertical="center" indent="1"/>
    </xf>
    <xf numFmtId="0" fontId="58" fillId="0" borderId="0" xfId="2" applyFont="1"/>
    <xf numFmtId="0" fontId="58" fillId="0" borderId="0" xfId="2" applyFont="1" applyFill="1"/>
    <xf numFmtId="0" fontId="58" fillId="0" borderId="0" xfId="36" applyFont="1"/>
    <xf numFmtId="0" fontId="59" fillId="0" borderId="0" xfId="2" applyFont="1" applyFill="1" applyAlignment="1">
      <alignment vertical="center"/>
    </xf>
    <xf numFmtId="49" fontId="60" fillId="0" borderId="0" xfId="1" applyNumberFormat="1" applyFont="1" applyFill="1" applyAlignment="1" applyProtection="1">
      <alignment horizontal="left"/>
    </xf>
    <xf numFmtId="0" fontId="61" fillId="0" borderId="0" xfId="2" applyFont="1" applyFill="1" applyBorder="1" applyAlignment="1"/>
    <xf numFmtId="0" fontId="61" fillId="0" borderId="0" xfId="2" applyFont="1" applyFill="1" applyBorder="1" applyAlignment="1">
      <alignment vertical="center"/>
    </xf>
    <xf numFmtId="0" fontId="59" fillId="0" borderId="0" xfId="2" applyFont="1" applyFill="1" applyBorder="1" applyAlignment="1">
      <alignment vertical="center"/>
    </xf>
    <xf numFmtId="0" fontId="59" fillId="0" borderId="0" xfId="41" applyFont="1" applyFill="1" applyBorder="1" applyAlignment="1">
      <alignment vertical="center"/>
    </xf>
    <xf numFmtId="191" fontId="58" fillId="0" borderId="0" xfId="2" applyNumberFormat="1" applyFont="1"/>
    <xf numFmtId="189" fontId="30" fillId="0" borderId="0" xfId="2" applyNumberFormat="1" applyFont="1" applyAlignment="1">
      <alignment horizontal="left" indent="2"/>
    </xf>
    <xf numFmtId="0" fontId="58" fillId="0" borderId="0" xfId="37" applyFont="1"/>
    <xf numFmtId="0" fontId="62" fillId="0" borderId="0" xfId="37" applyFont="1" applyBorder="1" applyAlignment="1"/>
    <xf numFmtId="0" fontId="59" fillId="0" borderId="0" xfId="36" applyFont="1" applyAlignment="1">
      <alignment horizontal="left" indent="1"/>
    </xf>
    <xf numFmtId="0" fontId="58" fillId="0" borderId="0" xfId="36" applyFont="1" applyAlignment="1">
      <alignment vertical="center"/>
    </xf>
    <xf numFmtId="0" fontId="35" fillId="0" borderId="0" xfId="0" applyFont="1" applyAlignment="1" applyProtection="1">
      <alignment horizontal="left" indent="1"/>
      <protection locked="0"/>
    </xf>
    <xf numFmtId="189" fontId="57" fillId="0" borderId="0" xfId="2" applyNumberFormat="1" applyFont="1" applyFill="1" applyBorder="1" applyAlignment="1">
      <alignment horizontal="left" wrapText="1" indent="1"/>
    </xf>
    <xf numFmtId="0" fontId="23" fillId="0" borderId="10" xfId="2" applyFont="1" applyBorder="1" applyAlignment="1">
      <alignment wrapText="1"/>
    </xf>
    <xf numFmtId="49" fontId="30" fillId="0" borderId="0" xfId="41" applyNumberFormat="1" applyFont="1" applyFill="1" applyBorder="1" applyAlignment="1">
      <alignment horizontal="left" indent="3"/>
    </xf>
    <xf numFmtId="189" fontId="56" fillId="0" borderId="0" xfId="2" applyNumberFormat="1" applyFont="1" applyFill="1" applyBorder="1" applyAlignment="1">
      <alignment horizontal="left" indent="3"/>
    </xf>
    <xf numFmtId="189" fontId="30" fillId="0" borderId="0" xfId="2" applyNumberFormat="1" applyFont="1" applyFill="1" applyBorder="1" applyAlignment="1">
      <alignment horizontal="left" indent="3"/>
    </xf>
    <xf numFmtId="0" fontId="5" fillId="0" borderId="0" xfId="2" applyFont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49" fontId="30" fillId="0" borderId="10" xfId="41" applyNumberFormat="1" applyFont="1" applyFill="1" applyBorder="1" applyAlignment="1">
      <alignment horizontal="left" indent="2"/>
    </xf>
    <xf numFmtId="191" fontId="23" fillId="0" borderId="0" xfId="2" applyNumberFormat="1" applyFont="1"/>
    <xf numFmtId="0" fontId="15" fillId="0" borderId="0" xfId="0" applyFont="1"/>
    <xf numFmtId="0" fontId="58" fillId="0" borderId="0" xfId="37" applyFont="1" applyFill="1"/>
    <xf numFmtId="0" fontId="63" fillId="0" borderId="0" xfId="37" applyFont="1"/>
    <xf numFmtId="0" fontId="62" fillId="0" borderId="0" xfId="37" applyFont="1"/>
    <xf numFmtId="190" fontId="64" fillId="0" borderId="0" xfId="2" applyNumberFormat="1" applyFont="1" applyFill="1" applyBorder="1" applyAlignment="1">
      <alignment horizontal="center" vertical="center"/>
    </xf>
    <xf numFmtId="3" fontId="5" fillId="0" borderId="0" xfId="2" applyNumberFormat="1" applyFont="1"/>
    <xf numFmtId="0" fontId="5" fillId="0" borderId="0" xfId="2" applyFont="1" applyFill="1" applyAlignment="1">
      <alignment horizontal="right"/>
    </xf>
    <xf numFmtId="190" fontId="5" fillId="0" borderId="0" xfId="2" applyNumberFormat="1" applyFont="1" applyFill="1"/>
    <xf numFmtId="190" fontId="30" fillId="0" borderId="0" xfId="2" applyNumberFormat="1" applyFont="1" applyBorder="1"/>
    <xf numFmtId="191" fontId="5" fillId="0" borderId="0" xfId="2" applyNumberFormat="1" applyFont="1" applyBorder="1"/>
    <xf numFmtId="0" fontId="34" fillId="0" borderId="0" xfId="2" applyFont="1" applyFill="1" applyAlignment="1">
      <alignment vertical="center"/>
    </xf>
    <xf numFmtId="0" fontId="35" fillId="0" borderId="0" xfId="2" applyFont="1" applyFill="1" applyAlignment="1">
      <alignment vertical="center"/>
    </xf>
    <xf numFmtId="0" fontId="67" fillId="0" borderId="0" xfId="2" applyFont="1" applyAlignment="1">
      <alignment horizontal="center"/>
    </xf>
    <xf numFmtId="191" fontId="35" fillId="0" borderId="0" xfId="2" applyNumberFormat="1" applyFont="1"/>
    <xf numFmtId="0" fontId="62" fillId="0" borderId="0" xfId="2" applyFont="1"/>
    <xf numFmtId="1" fontId="59" fillId="0" borderId="0" xfId="2" applyNumberFormat="1" applyFont="1"/>
    <xf numFmtId="187" fontId="23" fillId="0" borderId="0" xfId="2" applyNumberFormat="1" applyFont="1" applyFill="1" applyBorder="1" applyAlignment="1">
      <alignment horizontal="center"/>
    </xf>
    <xf numFmtId="0" fontId="23" fillId="0" borderId="0" xfId="2" applyFont="1" applyBorder="1" applyAlignment="1">
      <alignment horizontal="center"/>
    </xf>
    <xf numFmtId="0" fontId="5" fillId="0" borderId="0" xfId="2" applyFont="1" applyAlignment="1">
      <alignment horizontal="left" indent="1"/>
    </xf>
    <xf numFmtId="0" fontId="16" fillId="0" borderId="0" xfId="47" applyFont="1" applyFill="1" applyAlignment="1">
      <alignment horizontal="left"/>
    </xf>
    <xf numFmtId="0" fontId="25" fillId="0" borderId="0" xfId="0" applyFont="1"/>
    <xf numFmtId="0" fontId="68" fillId="0" borderId="0" xfId="0" applyFont="1"/>
    <xf numFmtId="0" fontId="68" fillId="0" borderId="0" xfId="0" applyFont="1" applyAlignment="1">
      <alignment horizontal="right" indent="1"/>
    </xf>
    <xf numFmtId="0" fontId="68" fillId="0" borderId="0" xfId="0" quotePrefix="1" applyFont="1" applyAlignment="1">
      <alignment horizontal="center"/>
    </xf>
    <xf numFmtId="0" fontId="68" fillId="0" borderId="0" xfId="0" quotePrefix="1" applyFont="1" applyAlignment="1">
      <alignment horizontal="right" indent="1"/>
    </xf>
    <xf numFmtId="0" fontId="70" fillId="0" borderId="0" xfId="0" applyFont="1"/>
    <xf numFmtId="0" fontId="5" fillId="0" borderId="0" xfId="36" applyFont="1" applyAlignment="1">
      <alignment horizontal="right"/>
    </xf>
    <xf numFmtId="189" fontId="25" fillId="0" borderId="12" xfId="2" applyNumberFormat="1" applyFont="1" applyFill="1" applyBorder="1" applyAlignment="1">
      <alignment horizontal="left" indent="2"/>
    </xf>
    <xf numFmtId="189" fontId="25" fillId="0" borderId="10" xfId="2" applyNumberFormat="1" applyFont="1" applyFill="1" applyBorder="1" applyAlignment="1">
      <alignment horizontal="left" indent="2"/>
    </xf>
    <xf numFmtId="190" fontId="5" fillId="0" borderId="11" xfId="2" applyNumberFormat="1" applyFont="1" applyFill="1" applyBorder="1" applyAlignment="1">
      <alignment horizontal="center" vertical="center"/>
    </xf>
    <xf numFmtId="189" fontId="5" fillId="0" borderId="0" xfId="2" applyNumberFormat="1" applyFont="1" applyFill="1" applyBorder="1" applyAlignment="1">
      <alignment horizontal="left" indent="3"/>
    </xf>
    <xf numFmtId="189" fontId="25" fillId="0" borderId="0" xfId="2" applyNumberFormat="1" applyFont="1" applyFill="1" applyBorder="1" applyAlignment="1">
      <alignment horizontal="left" indent="2"/>
    </xf>
    <xf numFmtId="189" fontId="25" fillId="0" borderId="0" xfId="2" applyNumberFormat="1" applyFont="1" applyFill="1" applyBorder="1" applyAlignment="1">
      <alignment horizontal="left" indent="3"/>
    </xf>
    <xf numFmtId="187" fontId="5" fillId="0" borderId="0" xfId="41" quotePrefix="1" applyNumberFormat="1" applyFont="1" applyFill="1" applyBorder="1" applyAlignment="1">
      <alignment horizontal="right" indent="2"/>
    </xf>
    <xf numFmtId="189" fontId="25" fillId="0" borderId="10" xfId="2" applyNumberFormat="1" applyFont="1" applyFill="1" applyBorder="1" applyAlignment="1">
      <alignment horizontal="left" indent="1"/>
    </xf>
    <xf numFmtId="190" fontId="5" fillId="0" borderId="13" xfId="2" applyNumberFormat="1" applyFont="1" applyFill="1" applyBorder="1" applyAlignment="1">
      <alignment horizontal="center"/>
    </xf>
    <xf numFmtId="190" fontId="5" fillId="0" borderId="0" xfId="2" applyNumberFormat="1" applyFont="1" applyFill="1" applyBorder="1" applyAlignment="1">
      <alignment horizontal="center"/>
    </xf>
    <xf numFmtId="190" fontId="5" fillId="0" borderId="11" xfId="2" applyNumberFormat="1" applyFont="1" applyFill="1" applyBorder="1" applyAlignment="1">
      <alignment horizontal="center"/>
    </xf>
    <xf numFmtId="190" fontId="35" fillId="0" borderId="11" xfId="2" applyNumberFormat="1" applyFont="1" applyFill="1" applyBorder="1" applyAlignment="1">
      <alignment horizontal="center"/>
    </xf>
    <xf numFmtId="49" fontId="5" fillId="0" borderId="10" xfId="2" applyNumberFormat="1" applyFont="1" applyFill="1" applyBorder="1" applyAlignment="1">
      <alignment horizontal="left" indent="1"/>
    </xf>
    <xf numFmtId="189" fontId="5" fillId="0" borderId="10" xfId="2" applyNumberFormat="1" applyFont="1" applyFill="1" applyBorder="1" applyAlignment="1">
      <alignment horizontal="left" indent="2"/>
    </xf>
    <xf numFmtId="190" fontId="5" fillId="0" borderId="0" xfId="2" applyNumberFormat="1" applyFont="1" applyFill="1" applyBorder="1" applyAlignment="1">
      <alignment horizontal="right" indent="2"/>
    </xf>
    <xf numFmtId="190" fontId="5" fillId="0" borderId="0" xfId="2" applyNumberFormat="1" applyFont="1" applyFill="1" applyBorder="1" applyAlignment="1">
      <alignment horizontal="right" vertical="center" indent="2"/>
    </xf>
    <xf numFmtId="0" fontId="35" fillId="0" borderId="1" xfId="2" applyFont="1" applyBorder="1" applyAlignment="1"/>
    <xf numFmtId="191" fontId="5" fillId="0" borderId="0" xfId="2" applyNumberFormat="1" applyFont="1" applyFill="1" applyBorder="1" applyAlignment="1">
      <alignment horizontal="right" indent="1"/>
    </xf>
    <xf numFmtId="189" fontId="25" fillId="0" borderId="10" xfId="2" applyNumberFormat="1" applyFont="1" applyFill="1" applyBorder="1" applyAlignment="1">
      <alignment horizontal="left" wrapText="1" indent="1"/>
    </xf>
    <xf numFmtId="189" fontId="25" fillId="0" borderId="0" xfId="2" applyNumberFormat="1" applyFont="1" applyFill="1" applyBorder="1" applyAlignment="1">
      <alignment horizontal="left" wrapText="1" indent="1"/>
    </xf>
    <xf numFmtId="189" fontId="35" fillId="0" borderId="0" xfId="2" applyNumberFormat="1" applyFont="1" applyFill="1" applyBorder="1" applyAlignment="1">
      <alignment horizontal="left" wrapText="1" indent="1"/>
    </xf>
    <xf numFmtId="189" fontId="5" fillId="0" borderId="0" xfId="2" applyNumberFormat="1" applyFont="1" applyFill="1" applyBorder="1" applyAlignment="1">
      <alignment horizontal="left" wrapText="1" indent="1"/>
    </xf>
    <xf numFmtId="190" fontId="35" fillId="0" borderId="0" xfId="2" applyNumberFormat="1" applyFont="1" applyFill="1" applyBorder="1" applyAlignment="1">
      <alignment horizontal="right" indent="2"/>
    </xf>
    <xf numFmtId="0" fontId="5" fillId="0" borderId="0" xfId="2" quotePrefix="1" applyFont="1"/>
    <xf numFmtId="0" fontId="36" fillId="0" borderId="0" xfId="2" applyFont="1" applyAlignment="1">
      <alignment horizontal="left" indent="1"/>
    </xf>
    <xf numFmtId="0" fontId="23" fillId="0" borderId="0" xfId="2" applyFont="1" applyFill="1" applyAlignment="1">
      <alignment horizontal="left"/>
    </xf>
    <xf numFmtId="0" fontId="35" fillId="0" borderId="0" xfId="2" applyFont="1" applyFill="1" applyBorder="1"/>
    <xf numFmtId="0" fontId="5" fillId="0" borderId="7" xfId="2" applyFont="1" applyFill="1" applyBorder="1" applyAlignment="1">
      <alignment horizontal="left" vertical="center" indent="1"/>
    </xf>
    <xf numFmtId="0" fontId="23" fillId="0" borderId="10" xfId="2" applyFont="1" applyFill="1" applyBorder="1" applyAlignment="1">
      <alignment horizontal="left" indent="1"/>
    </xf>
    <xf numFmtId="187" fontId="5" fillId="0" borderId="11" xfId="2" applyNumberFormat="1" applyFont="1" applyFill="1" applyBorder="1" applyAlignment="1">
      <alignment horizontal="center"/>
    </xf>
    <xf numFmtId="1" fontId="5" fillId="0" borderId="0" xfId="2" applyNumberFormat="1" applyFont="1" applyFill="1" applyBorder="1" applyAlignment="1">
      <alignment horizontal="right" indent="2"/>
    </xf>
    <xf numFmtId="165" fontId="5" fillId="0" borderId="10" xfId="41" applyNumberFormat="1" applyFont="1" applyFill="1" applyBorder="1" applyAlignment="1">
      <alignment horizontal="left" indent="3"/>
    </xf>
    <xf numFmtId="187" fontId="5" fillId="0" borderId="0" xfId="41" applyNumberFormat="1" applyFont="1" applyFill="1" applyBorder="1" applyAlignment="1">
      <alignment horizontal="right" indent="2"/>
    </xf>
    <xf numFmtId="189" fontId="5" fillId="0" borderId="10" xfId="2" applyNumberFormat="1" applyFont="1" applyFill="1" applyBorder="1" applyAlignment="1">
      <alignment horizontal="left" indent="1"/>
    </xf>
    <xf numFmtId="187" fontId="23" fillId="0" borderId="10" xfId="2" applyNumberFormat="1" applyFont="1" applyFill="1" applyBorder="1" applyAlignment="1">
      <alignment horizontal="left" indent="1"/>
    </xf>
    <xf numFmtId="187" fontId="23" fillId="0" borderId="11" xfId="2" applyNumberFormat="1" applyFont="1" applyFill="1" applyBorder="1" applyAlignment="1">
      <alignment horizontal="left" indent="1"/>
    </xf>
    <xf numFmtId="187" fontId="5" fillId="0" borderId="0" xfId="2" applyNumberFormat="1" applyFont="1" applyFill="1" applyBorder="1" applyAlignment="1">
      <alignment horizontal="right" indent="1"/>
    </xf>
    <xf numFmtId="0" fontId="5" fillId="0" borderId="0" xfId="2" applyFont="1" applyFill="1" applyAlignment="1">
      <alignment horizontal="right" indent="1"/>
    </xf>
    <xf numFmtId="189" fontId="5" fillId="0" borderId="10" xfId="41" applyNumberFormat="1" applyFont="1" applyFill="1" applyBorder="1" applyAlignment="1">
      <alignment horizontal="left" indent="2"/>
    </xf>
    <xf numFmtId="0" fontId="23" fillId="0" borderId="11" xfId="2" applyFont="1" applyFill="1" applyBorder="1" applyAlignment="1">
      <alignment horizontal="left" indent="1"/>
    </xf>
    <xf numFmtId="0" fontId="5" fillId="0" borderId="0" xfId="2" applyFont="1" applyFill="1" applyAlignment="1">
      <alignment horizontal="right" vertical="center" indent="2"/>
    </xf>
    <xf numFmtId="187" fontId="5" fillId="0" borderId="0" xfId="2" applyNumberFormat="1" applyFont="1" applyFill="1" applyBorder="1" applyAlignment="1">
      <alignment horizontal="right" indent="2"/>
    </xf>
    <xf numFmtId="0" fontId="5" fillId="0" borderId="0" xfId="2" applyFont="1" applyFill="1" applyAlignment="1">
      <alignment horizontal="right" indent="2"/>
    </xf>
    <xf numFmtId="0" fontId="30" fillId="0" borderId="0" xfId="2" quotePrefix="1" applyFont="1" applyBorder="1" applyAlignment="1"/>
    <xf numFmtId="189" fontId="5" fillId="0" borderId="0" xfId="2" applyNumberFormat="1" applyFont="1" applyFill="1" applyBorder="1" applyAlignment="1">
      <alignment horizontal="left" indent="1"/>
    </xf>
    <xf numFmtId="187" fontId="5" fillId="0" borderId="0" xfId="2" applyNumberFormat="1" applyFont="1" applyFill="1" applyBorder="1" applyAlignment="1">
      <alignment horizontal="center"/>
    </xf>
    <xf numFmtId="0" fontId="65" fillId="0" borderId="0" xfId="2" applyFont="1" applyFill="1" applyBorder="1" applyAlignment="1">
      <alignment horizontal="left" indent="1"/>
    </xf>
    <xf numFmtId="187" fontId="5" fillId="0" borderId="0" xfId="2" applyNumberFormat="1" applyFont="1" applyFill="1" applyBorder="1" applyAlignment="1">
      <alignment horizontal="right"/>
    </xf>
    <xf numFmtId="0" fontId="5" fillId="0" borderId="0" xfId="2" applyFont="1" applyFill="1" applyBorder="1" applyAlignment="1">
      <alignment horizontal="right"/>
    </xf>
    <xf numFmtId="191" fontId="34" fillId="0" borderId="0" xfId="2" applyNumberFormat="1" applyFont="1" applyFill="1" applyBorder="1" applyAlignment="1">
      <alignment horizontal="right" indent="1"/>
    </xf>
    <xf numFmtId="49" fontId="5" fillId="0" borderId="11" xfId="41" applyNumberFormat="1" applyFont="1" applyFill="1" applyBorder="1" applyAlignment="1">
      <alignment horizontal="center"/>
    </xf>
    <xf numFmtId="165" fontId="25" fillId="0" borderId="10" xfId="41" applyNumberFormat="1" applyFont="1" applyFill="1" applyBorder="1" applyAlignment="1">
      <alignment horizontal="left" indent="3"/>
    </xf>
    <xf numFmtId="187" fontId="34" fillId="0" borderId="0" xfId="41" applyNumberFormat="1" applyFont="1" applyFill="1" applyBorder="1" applyAlignment="1">
      <alignment horizontal="right" indent="1"/>
    </xf>
    <xf numFmtId="189" fontId="65" fillId="0" borderId="0" xfId="2" applyNumberFormat="1" applyFont="1" applyFill="1" applyBorder="1" applyAlignment="1">
      <alignment horizontal="left" indent="1"/>
    </xf>
    <xf numFmtId="1" fontId="71" fillId="0" borderId="0" xfId="2" applyNumberFormat="1" applyFont="1" applyFill="1" applyBorder="1" applyAlignment="1">
      <alignment horizontal="right" indent="2"/>
    </xf>
    <xf numFmtId="187" fontId="5" fillId="0" borderId="0" xfId="2" applyNumberFormat="1" applyFont="1" applyFill="1" applyBorder="1" applyAlignment="1">
      <alignment horizontal="left"/>
    </xf>
    <xf numFmtId="191" fontId="34" fillId="0" borderId="0" xfId="2" applyNumberFormat="1" applyFont="1" applyFill="1" applyBorder="1" applyAlignment="1">
      <alignment horizontal="right"/>
    </xf>
    <xf numFmtId="0" fontId="34" fillId="0" borderId="0" xfId="2" applyFont="1" applyFill="1" applyBorder="1" applyAlignment="1">
      <alignment horizontal="right"/>
    </xf>
    <xf numFmtId="189" fontId="25" fillId="0" borderId="0" xfId="41" applyNumberFormat="1" applyFont="1" applyFill="1" applyBorder="1" applyAlignment="1">
      <alignment horizontal="left" indent="2"/>
    </xf>
    <xf numFmtId="1" fontId="23" fillId="0" borderId="0" xfId="2" applyNumberFormat="1" applyFont="1" applyFill="1" applyBorder="1" applyAlignment="1">
      <alignment horizontal="right" indent="2"/>
    </xf>
    <xf numFmtId="1" fontId="34" fillId="0" borderId="0" xfId="2" applyNumberFormat="1" applyFont="1" applyFill="1" applyBorder="1" applyAlignment="1">
      <alignment horizontal="right"/>
    </xf>
    <xf numFmtId="0" fontId="5" fillId="0" borderId="0" xfId="2" applyFont="1" applyFill="1" applyBorder="1"/>
    <xf numFmtId="187" fontId="23" fillId="0" borderId="0" xfId="2" applyNumberFormat="1" applyFont="1" applyFill="1" applyBorder="1" applyAlignment="1"/>
    <xf numFmtId="187" fontId="23" fillId="0" borderId="0" xfId="2" applyNumberFormat="1" applyFont="1" applyFill="1" applyBorder="1" applyAlignment="1">
      <alignment horizontal="left" indent="1"/>
    </xf>
    <xf numFmtId="0" fontId="65" fillId="0" borderId="10" xfId="2" applyFont="1" applyFill="1" applyBorder="1" applyAlignment="1">
      <alignment horizontal="left" indent="1"/>
    </xf>
    <xf numFmtId="187" fontId="5" fillId="0" borderId="11" xfId="2" applyNumberFormat="1" applyFont="1" applyFill="1" applyBorder="1" applyAlignment="1">
      <alignment horizontal="left"/>
    </xf>
    <xf numFmtId="189" fontId="25" fillId="0" borderId="0" xfId="2" applyNumberFormat="1" applyFont="1" applyFill="1" applyBorder="1" applyAlignment="1">
      <alignment horizontal="left" indent="1"/>
    </xf>
    <xf numFmtId="1" fontId="34" fillId="0" borderId="0" xfId="2" applyNumberFormat="1" applyFont="1" applyFill="1" applyBorder="1" applyAlignment="1">
      <alignment horizontal="right" indent="2"/>
    </xf>
    <xf numFmtId="187" fontId="34" fillId="0" borderId="0" xfId="41" applyNumberFormat="1" applyFont="1" applyFill="1" applyBorder="1" applyAlignment="1">
      <alignment horizontal="right" indent="2"/>
    </xf>
    <xf numFmtId="1" fontId="5" fillId="0" borderId="9" xfId="2" applyNumberFormat="1" applyFont="1" applyFill="1" applyBorder="1" applyAlignment="1">
      <alignment horizontal="center" vertical="center"/>
    </xf>
    <xf numFmtId="0" fontId="58" fillId="0" borderId="0" xfId="2" applyFont="1" applyFill="1" applyBorder="1"/>
    <xf numFmtId="187" fontId="23" fillId="0" borderId="0" xfId="41" applyNumberFormat="1" applyFont="1" applyFill="1" applyBorder="1" applyAlignment="1"/>
    <xf numFmtId="1" fontId="23" fillId="0" borderId="0" xfId="2" applyNumberFormat="1" applyFont="1" applyFill="1" applyBorder="1" applyAlignment="1"/>
    <xf numFmtId="187" fontId="23" fillId="0" borderId="5" xfId="2" applyNumberFormat="1" applyFont="1" applyFill="1" applyBorder="1" applyAlignment="1"/>
    <xf numFmtId="0" fontId="5" fillId="0" borderId="0" xfId="2" quotePrefix="1" applyFont="1" applyFill="1"/>
    <xf numFmtId="0" fontId="5" fillId="0" borderId="6" xfId="2" applyFont="1" applyFill="1" applyBorder="1" applyAlignment="1">
      <alignment horizontal="left" vertical="center" indent="2"/>
    </xf>
    <xf numFmtId="0" fontId="30" fillId="0" borderId="0" xfId="2" applyFont="1" applyFill="1" applyBorder="1" applyAlignment="1">
      <alignment horizontal="right" vertical="center" indent="2"/>
    </xf>
    <xf numFmtId="0" fontId="25" fillId="0" borderId="0" xfId="2" applyFont="1" applyFill="1" applyBorder="1" applyAlignment="1">
      <alignment horizontal="left" indent="1"/>
    </xf>
    <xf numFmtId="190" fontId="23" fillId="0" borderId="0" xfId="2" applyNumberFormat="1" applyFont="1" applyFill="1" applyBorder="1" applyAlignment="1">
      <alignment horizontal="right" indent="2"/>
    </xf>
    <xf numFmtId="49" fontId="5" fillId="0" borderId="0" xfId="2" applyNumberFormat="1" applyFont="1" applyFill="1" applyBorder="1" applyAlignment="1">
      <alignment horizontal="left" indent="1"/>
    </xf>
    <xf numFmtId="189" fontId="5" fillId="0" borderId="0" xfId="2" applyNumberFormat="1" applyFont="1" applyFill="1" applyBorder="1" applyAlignment="1">
      <alignment horizontal="left" indent="2"/>
    </xf>
    <xf numFmtId="0" fontId="5" fillId="0" borderId="0" xfId="41" applyFont="1" applyFill="1" applyBorder="1" applyAlignment="1">
      <alignment horizontal="center" vertical="center"/>
    </xf>
    <xf numFmtId="187" fontId="23" fillId="0" borderId="5" xfId="2" applyNumberFormat="1" applyFont="1" applyFill="1" applyBorder="1" applyAlignment="1">
      <alignment horizontal="left" indent="1"/>
    </xf>
    <xf numFmtId="1" fontId="23" fillId="0" borderId="0" xfId="2" applyNumberFormat="1" applyFont="1" applyFill="1" applyBorder="1" applyAlignment="1">
      <alignment horizontal="left" indent="1"/>
    </xf>
    <xf numFmtId="0" fontId="5" fillId="0" borderId="5" xfId="2" applyFont="1" applyFill="1" applyBorder="1" applyAlignment="1"/>
    <xf numFmtId="0" fontId="25" fillId="0" borderId="5" xfId="2" applyFont="1" applyFill="1" applyBorder="1" applyAlignment="1"/>
    <xf numFmtId="0" fontId="23" fillId="0" borderId="0" xfId="2" applyFont="1" applyFill="1" applyBorder="1" applyAlignment="1">
      <alignment horizontal="left" indent="1"/>
    </xf>
    <xf numFmtId="0" fontId="5" fillId="0" borderId="16" xfId="2" applyFont="1" applyFill="1" applyBorder="1" applyAlignment="1">
      <alignment horizontal="center" vertical="center"/>
    </xf>
    <xf numFmtId="187" fontId="23" fillId="0" borderId="0" xfId="41" applyNumberFormat="1" applyFont="1" applyFill="1" applyBorder="1" applyAlignment="1">
      <alignment horizontal="left" indent="1"/>
    </xf>
    <xf numFmtId="187" fontId="23" fillId="0" borderId="0" xfId="41" applyNumberFormat="1" applyFont="1" applyFill="1" applyBorder="1" applyAlignment="1">
      <alignment horizontal="left" indent="2"/>
    </xf>
    <xf numFmtId="189" fontId="5" fillId="0" borderId="0" xfId="2" applyNumberFormat="1" applyFont="1" applyBorder="1" applyAlignment="1">
      <alignment horizontal="left" indent="1"/>
    </xf>
    <xf numFmtId="0" fontId="5" fillId="0" borderId="11" xfId="2" applyFont="1" applyBorder="1" applyAlignment="1">
      <alignment horizontal="center"/>
    </xf>
    <xf numFmtId="0" fontId="23" fillId="0" borderId="11" xfId="2" applyFont="1" applyBorder="1" applyAlignment="1">
      <alignment horizontal="center"/>
    </xf>
    <xf numFmtId="0" fontId="5" fillId="0" borderId="0" xfId="2" applyFont="1" applyFill="1" applyBorder="1" applyAlignment="1">
      <alignment vertical="center"/>
    </xf>
    <xf numFmtId="3" fontId="5" fillId="0" borderId="0" xfId="2" applyNumberFormat="1" applyFont="1" applyFill="1" applyBorder="1" applyAlignment="1">
      <alignment vertical="center"/>
    </xf>
    <xf numFmtId="49" fontId="5" fillId="0" borderId="10" xfId="41" applyNumberFormat="1" applyFont="1" applyFill="1" applyBorder="1" applyAlignment="1">
      <alignment horizontal="left" indent="2"/>
    </xf>
    <xf numFmtId="189" fontId="5" fillId="0" borderId="0" xfId="2" applyNumberFormat="1" applyFont="1" applyBorder="1" applyAlignment="1">
      <alignment horizontal="left" indent="2"/>
    </xf>
    <xf numFmtId="49" fontId="5" fillId="0" borderId="10" xfId="41" applyNumberFormat="1" applyFont="1" applyFill="1" applyBorder="1" applyAlignment="1">
      <alignment horizontal="left" indent="3"/>
    </xf>
    <xf numFmtId="189" fontId="5" fillId="0" borderId="0" xfId="42" applyNumberFormat="1" applyFont="1" applyBorder="1" applyAlignment="1">
      <alignment horizontal="left" indent="1"/>
    </xf>
    <xf numFmtId="0" fontId="58" fillId="0" borderId="0" xfId="2" applyFont="1" applyAlignment="1">
      <alignment horizontal="left" indent="2"/>
    </xf>
    <xf numFmtId="191" fontId="34" fillId="0" borderId="0" xfId="43" applyNumberFormat="1" applyFont="1" applyBorder="1" applyAlignment="1">
      <alignment horizontal="right" vertical="center" indent="1"/>
    </xf>
    <xf numFmtId="191" fontId="34" fillId="0" borderId="0" xfId="2" applyNumberFormat="1" applyFont="1" applyFill="1" applyBorder="1" applyAlignment="1">
      <alignment horizontal="right" vertical="center" indent="1"/>
    </xf>
    <xf numFmtId="0" fontId="5" fillId="0" borderId="0" xfId="2" applyFont="1" applyBorder="1" applyAlignment="1">
      <alignment horizontal="center"/>
    </xf>
    <xf numFmtId="0" fontId="5" fillId="0" borderId="5" xfId="2" applyFont="1" applyFill="1" applyBorder="1" applyAlignment="1">
      <alignment horizontal="left" vertical="center" indent="1"/>
    </xf>
    <xf numFmtId="0" fontId="5" fillId="0" borderId="6" xfId="2" applyFont="1" applyFill="1" applyBorder="1" applyAlignment="1">
      <alignment horizontal="left" vertical="center" indent="1"/>
    </xf>
    <xf numFmtId="0" fontId="5" fillId="0" borderId="6" xfId="2" applyFont="1" applyBorder="1" applyAlignment="1">
      <alignment horizontal="left" vertical="center" indent="1"/>
    </xf>
    <xf numFmtId="1" fontId="42" fillId="0" borderId="0" xfId="2" applyNumberFormat="1" applyFont="1" applyFill="1" applyBorder="1" applyAlignment="1">
      <alignment horizontal="right" indent="2"/>
    </xf>
    <xf numFmtId="0" fontId="23" fillId="0" borderId="0" xfId="2" applyFont="1" applyBorder="1" applyAlignment="1"/>
    <xf numFmtId="0" fontId="23" fillId="0" borderId="0" xfId="2" applyFont="1" applyBorder="1" applyAlignment="1">
      <alignment horizontal="left" indent="1"/>
    </xf>
    <xf numFmtId="0" fontId="30" fillId="0" borderId="0" xfId="2" applyFont="1" applyAlignment="1">
      <alignment horizontal="right" indent="2"/>
    </xf>
    <xf numFmtId="188" fontId="5" fillId="0" borderId="10" xfId="37" applyNumberFormat="1" applyFont="1" applyBorder="1" applyAlignment="1">
      <alignment horizontal="left" indent="1"/>
    </xf>
    <xf numFmtId="1" fontId="34" fillId="0" borderId="0" xfId="40" applyNumberFormat="1" applyFont="1" applyFill="1" applyBorder="1" applyAlignment="1">
      <alignment horizontal="right" indent="2"/>
    </xf>
    <xf numFmtId="191" fontId="34" fillId="0" borderId="0" xfId="40" applyNumberFormat="1" applyFont="1" applyBorder="1" applyAlignment="1">
      <alignment horizontal="right" indent="1"/>
    </xf>
    <xf numFmtId="191" fontId="34" fillId="0" borderId="0" xfId="40" applyNumberFormat="1" applyFont="1" applyFill="1" applyBorder="1" applyAlignment="1">
      <alignment horizontal="right" indent="1"/>
    </xf>
    <xf numFmtId="190" fontId="5" fillId="0" borderId="0" xfId="37" applyNumberFormat="1" applyFont="1" applyFill="1" applyBorder="1" applyAlignment="1">
      <alignment horizontal="right" indent="2"/>
    </xf>
    <xf numFmtId="1" fontId="5" fillId="0" borderId="0" xfId="37" applyNumberFormat="1" applyFont="1" applyBorder="1" applyAlignment="1">
      <alignment horizontal="right" indent="2"/>
    </xf>
    <xf numFmtId="191" fontId="34" fillId="0" borderId="0" xfId="37" applyNumberFormat="1" applyFont="1" applyFill="1" applyBorder="1" applyAlignment="1">
      <alignment horizontal="right" indent="1"/>
    </xf>
    <xf numFmtId="1" fontId="34" fillId="0" borderId="0" xfId="37" applyNumberFormat="1" applyFont="1" applyFill="1" applyBorder="1" applyAlignment="1">
      <alignment horizontal="right" indent="2"/>
    </xf>
    <xf numFmtId="191" fontId="34" fillId="0" borderId="0" xfId="37" applyNumberFormat="1" applyFont="1" applyBorder="1" applyAlignment="1">
      <alignment horizontal="right" indent="1"/>
    </xf>
    <xf numFmtId="0" fontId="23" fillId="0" borderId="0" xfId="37" applyFont="1"/>
    <xf numFmtId="0" fontId="23" fillId="0" borderId="0" xfId="37" applyFont="1" applyBorder="1" applyAlignment="1">
      <alignment horizontal="left" indent="1"/>
    </xf>
    <xf numFmtId="191" fontId="5" fillId="0" borderId="0" xfId="2" applyNumberFormat="1" applyFont="1" applyFill="1"/>
    <xf numFmtId="191" fontId="35" fillId="0" borderId="0" xfId="2" applyNumberFormat="1" applyFont="1" applyAlignment="1"/>
    <xf numFmtId="0" fontId="41" fillId="0" borderId="0" xfId="2" applyFont="1" applyAlignment="1"/>
    <xf numFmtId="189" fontId="23" fillId="0" borderId="0" xfId="2" applyNumberFormat="1" applyFont="1" applyBorder="1" applyAlignment="1">
      <alignment horizontal="left" indent="2"/>
    </xf>
    <xf numFmtId="0" fontId="5" fillId="0" borderId="0" xfId="2" applyFont="1" applyBorder="1" applyAlignment="1"/>
    <xf numFmtId="189" fontId="5" fillId="0" borderId="0" xfId="2" applyNumberFormat="1" applyFont="1" applyAlignment="1">
      <alignment horizontal="left" indent="1"/>
    </xf>
    <xf numFmtId="0" fontId="36" fillId="0" borderId="0" xfId="44" applyFont="1" applyFill="1" applyAlignment="1">
      <alignment horizontal="left" indent="1"/>
    </xf>
    <xf numFmtId="0" fontId="5" fillId="0" borderId="7" xfId="2" applyFont="1" applyBorder="1" applyAlignment="1">
      <alignment horizontal="left" vertical="center" indent="1"/>
    </xf>
    <xf numFmtId="189" fontId="30" fillId="0" borderId="0" xfId="2" applyNumberFormat="1" applyFont="1" applyFill="1" applyBorder="1" applyAlignment="1">
      <alignment horizontal="left" indent="1"/>
    </xf>
    <xf numFmtId="189" fontId="30" fillId="0" borderId="0" xfId="2" applyNumberFormat="1" applyFont="1" applyBorder="1" applyAlignment="1">
      <alignment horizontal="left" indent="3"/>
    </xf>
    <xf numFmtId="49" fontId="30" fillId="0" borderId="0" xfId="2" quotePrefix="1" applyNumberFormat="1" applyFont="1" applyFill="1" applyBorder="1" applyAlignment="1">
      <alignment horizontal="left"/>
    </xf>
    <xf numFmtId="0" fontId="23" fillId="0" borderId="0" xfId="36" applyFont="1" applyAlignment="1"/>
    <xf numFmtId="1" fontId="65" fillId="0" borderId="0" xfId="2" applyNumberFormat="1" applyFont="1" applyFill="1" applyBorder="1" applyAlignment="1"/>
    <xf numFmtId="0" fontId="23" fillId="0" borderId="0" xfId="41" applyFont="1" applyFill="1" applyBorder="1" applyAlignment="1"/>
    <xf numFmtId="1" fontId="65" fillId="0" borderId="0" xfId="2" applyNumberFormat="1" applyFont="1" applyFill="1" applyBorder="1" applyAlignment="1">
      <alignment horizontal="left" indent="1"/>
    </xf>
    <xf numFmtId="0" fontId="23" fillId="0" borderId="0" xfId="41" applyFont="1" applyFill="1" applyBorder="1" applyAlignment="1">
      <alignment horizontal="left" indent="1"/>
    </xf>
    <xf numFmtId="1" fontId="42" fillId="0" borderId="0" xfId="36" applyNumberFormat="1" applyFont="1" applyFill="1" applyBorder="1" applyAlignment="1">
      <alignment horizontal="right" indent="2"/>
    </xf>
    <xf numFmtId="189" fontId="30" fillId="0" borderId="10" xfId="36" applyNumberFormat="1" applyFont="1" applyBorder="1" applyAlignment="1">
      <alignment horizontal="left" indent="1"/>
    </xf>
    <xf numFmtId="189" fontId="30" fillId="0" borderId="0" xfId="36" applyNumberFormat="1" applyFont="1" applyBorder="1" applyAlignment="1">
      <alignment horizontal="left" indent="1"/>
    </xf>
    <xf numFmtId="49" fontId="39" fillId="0" borderId="0" xfId="36" quotePrefix="1" applyNumberFormat="1" applyFont="1" applyBorder="1" applyAlignment="1">
      <alignment horizontal="left"/>
    </xf>
    <xf numFmtId="0" fontId="36" fillId="0" borderId="0" xfId="36" applyFont="1" applyFill="1" applyAlignment="1">
      <alignment horizontal="left" indent="1"/>
    </xf>
    <xf numFmtId="0" fontId="5" fillId="0" borderId="6" xfId="36" applyFont="1" applyBorder="1" applyAlignment="1">
      <alignment horizontal="left" vertical="center" indent="1"/>
    </xf>
    <xf numFmtId="187" fontId="30" fillId="0" borderId="0" xfId="41" applyNumberFormat="1" applyFont="1" applyFill="1" applyBorder="1" applyAlignment="1">
      <alignment horizontal="right" indent="1"/>
    </xf>
    <xf numFmtId="0" fontId="5" fillId="0" borderId="0" xfId="36" applyFont="1" applyAlignment="1"/>
    <xf numFmtId="0" fontId="44" fillId="0" borderId="0" xfId="36" applyFont="1" applyAlignment="1"/>
    <xf numFmtId="189" fontId="56" fillId="0" borderId="10" xfId="36" applyNumberFormat="1" applyFont="1" applyBorder="1" applyAlignment="1">
      <alignment horizontal="left" indent="1"/>
    </xf>
    <xf numFmtId="49" fontId="5" fillId="0" borderId="0" xfId="2" applyNumberFormat="1" applyFont="1"/>
    <xf numFmtId="49" fontId="5" fillId="0" borderId="0" xfId="2" applyNumberFormat="1" applyFont="1" applyFill="1"/>
    <xf numFmtId="49" fontId="76" fillId="0" borderId="0" xfId="1" applyNumberFormat="1" applyFont="1" applyAlignment="1" applyProtection="1"/>
    <xf numFmtId="49" fontId="76" fillId="0" borderId="0" xfId="1" applyNumberFormat="1" applyFont="1" applyFill="1" applyAlignment="1" applyProtection="1">
      <alignment horizontal="left"/>
    </xf>
    <xf numFmtId="49" fontId="76" fillId="0" borderId="0" xfId="1" applyNumberFormat="1" applyFont="1" applyFill="1" applyAlignment="1" applyProtection="1"/>
    <xf numFmtId="0" fontId="39" fillId="0" borderId="0" xfId="2" applyFont="1" applyBorder="1" applyAlignment="1">
      <alignment horizontal="center"/>
    </xf>
    <xf numFmtId="0" fontId="0" fillId="0" borderId="0" xfId="0" applyBorder="1"/>
    <xf numFmtId="0" fontId="6" fillId="0" borderId="1" xfId="0" applyFont="1" applyBorder="1" applyAlignment="1"/>
    <xf numFmtId="0" fontId="9" fillId="0" borderId="1" xfId="0" applyFont="1" applyBorder="1" applyAlignment="1"/>
    <xf numFmtId="0" fontId="12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/>
    <xf numFmtId="0" fontId="0" fillId="0" borderId="0" xfId="0" applyAlignment="1"/>
    <xf numFmtId="0" fontId="5" fillId="0" borderId="12" xfId="37" applyFont="1" applyBorder="1" applyAlignment="1">
      <alignment horizontal="center" vertical="center"/>
    </xf>
    <xf numFmtId="0" fontId="5" fillId="0" borderId="10" xfId="37" applyFont="1" applyBorder="1" applyAlignment="1">
      <alignment horizontal="center" vertical="center"/>
    </xf>
    <xf numFmtId="0" fontId="5" fillId="0" borderId="14" xfId="37" applyFont="1" applyBorder="1" applyAlignment="1">
      <alignment horizontal="center" vertical="center"/>
    </xf>
    <xf numFmtId="0" fontId="5" fillId="0" borderId="7" xfId="37" applyFont="1" applyBorder="1" applyAlignment="1">
      <alignment horizontal="center"/>
    </xf>
    <xf numFmtId="0" fontId="5" fillId="0" borderId="13" xfId="37" applyFont="1" applyBorder="1" applyAlignment="1">
      <alignment horizontal="center" vertical="center" wrapText="1"/>
    </xf>
    <xf numFmtId="0" fontId="5" fillId="0" borderId="15" xfId="37" applyFont="1" applyBorder="1" applyAlignment="1">
      <alignment horizontal="center" vertical="center" wrapText="1"/>
    </xf>
    <xf numFmtId="0" fontId="5" fillId="0" borderId="0" xfId="37" applyFont="1" applyBorder="1" applyAlignment="1">
      <alignment horizontal="center"/>
    </xf>
    <xf numFmtId="0" fontId="5" fillId="0" borderId="12" xfId="37" applyFont="1" applyBorder="1" applyAlignment="1">
      <alignment horizontal="center" vertical="center" wrapText="1"/>
    </xf>
    <xf numFmtId="0" fontId="5" fillId="0" borderId="14" xfId="37" applyFont="1" applyBorder="1" applyAlignment="1">
      <alignment horizontal="center" vertical="center" wrapText="1"/>
    </xf>
    <xf numFmtId="0" fontId="5" fillId="0" borderId="9" xfId="37" applyFont="1" applyBorder="1" applyAlignment="1">
      <alignment horizontal="center"/>
    </xf>
    <xf numFmtId="0" fontId="44" fillId="0" borderId="0" xfId="36" applyFont="1" applyAlignment="1">
      <alignment horizontal="right" indent="1"/>
    </xf>
  </cellXfs>
  <cellStyles count="48">
    <cellStyle name="0mitP" xfId="4"/>
    <cellStyle name="0ohneP" xfId="5"/>
    <cellStyle name="10mitP" xfId="6"/>
    <cellStyle name="12mitP" xfId="7"/>
    <cellStyle name="12ohneP" xfId="8"/>
    <cellStyle name="13mitP" xfId="9"/>
    <cellStyle name="1mitP" xfId="10"/>
    <cellStyle name="1ohneP" xfId="11"/>
    <cellStyle name="2mitP" xfId="12"/>
    <cellStyle name="2ohneP" xfId="13"/>
    <cellStyle name="3mitP" xfId="14"/>
    <cellStyle name="3ohneP" xfId="15"/>
    <cellStyle name="4mitP" xfId="16"/>
    <cellStyle name="4ohneP" xfId="17"/>
    <cellStyle name="5x indented GHG Textfiels" xfId="18"/>
    <cellStyle name="6mitP" xfId="19"/>
    <cellStyle name="6ohneP" xfId="20"/>
    <cellStyle name="7mitP" xfId="21"/>
    <cellStyle name="9mitP" xfId="22"/>
    <cellStyle name="9ohneP" xfId="23"/>
    <cellStyle name="Comma [0]" xfId="24"/>
    <cellStyle name="Comma [0] 2" xfId="45"/>
    <cellStyle name="Currency [0]" xfId="25"/>
    <cellStyle name="CustomizationCells" xfId="26"/>
    <cellStyle name="Eine_Nachkommastelle" xfId="27"/>
    <cellStyle name="FEST" xfId="28"/>
    <cellStyle name="Fuss" xfId="29"/>
    <cellStyle name="Hyperlink 2" xfId="3"/>
    <cellStyle name="Hyperlink 2 2" xfId="30"/>
    <cellStyle name="Komma 2" xfId="31"/>
    <cellStyle name="Komma 3" xfId="32"/>
    <cellStyle name="Link" xfId="1" builtinId="8"/>
    <cellStyle name="mitP" xfId="33"/>
    <cellStyle name="Ohne_Nachkomma" xfId="34"/>
    <cellStyle name="ohneP" xfId="35"/>
    <cellStyle name="Prozent 2" xfId="40"/>
    <cellStyle name="Standard" xfId="0" builtinId="0"/>
    <cellStyle name="Standard 2" xfId="2"/>
    <cellStyle name="Standard 2 2" xfId="36"/>
    <cellStyle name="Standard 2 3" xfId="44"/>
    <cellStyle name="Standard 3" xfId="37"/>
    <cellStyle name="Standard 4" xfId="38"/>
    <cellStyle name="Standard 5" xfId="39"/>
    <cellStyle name="Standard 5 2" xfId="46"/>
    <cellStyle name="Standard_Energie_2012" xfId="41"/>
    <cellStyle name="Standard_RW_HG_Dez2012_kurz_FW" xfId="42"/>
    <cellStyle name="Standard_Tabelle1 (2)" xfId="47"/>
    <cellStyle name="Standard_Vorbericht_Energie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18</xdr:row>
      <xdr:rowOff>114300</xdr:rowOff>
    </xdr:from>
    <xdr:to>
      <xdr:col>4</xdr:col>
      <xdr:colOff>647700</xdr:colOff>
      <xdr:row>36</xdr:row>
      <xdr:rowOff>76200</xdr:rowOff>
    </xdr:to>
    <xdr:sp macro="" textlink="">
      <xdr:nvSpPr>
        <xdr:cNvPr id="1034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14" name="Grafik 1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57826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24" name="Textfeld 23"/>
        <xdr:cNvSpPr txBox="1"/>
      </xdr:nvSpPr>
      <xdr:spPr>
        <a:xfrm>
          <a:off x="539750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66676</xdr:colOff>
      <xdr:row>18</xdr:row>
      <xdr:rowOff>117476</xdr:rowOff>
    </xdr:from>
    <xdr:to>
      <xdr:col>4</xdr:col>
      <xdr:colOff>657627</xdr:colOff>
      <xdr:row>36</xdr:row>
      <xdr:rowOff>79777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1" y="4432301"/>
          <a:ext cx="2876951" cy="2876951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50</xdr:row>
      <xdr:rowOff>0</xdr:rowOff>
    </xdr:from>
    <xdr:to>
      <xdr:col>7</xdr:col>
      <xdr:colOff>2519066</xdr:colOff>
      <xdr:row>56</xdr:row>
      <xdr:rowOff>30188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257675" y="9229725"/>
          <a:ext cx="3176291" cy="103031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1085850</xdr:colOff>
          <xdr:row>5</xdr:row>
          <xdr:rowOff>190500</xdr:rowOff>
        </xdr:from>
        <xdr:to>
          <xdr:col>3</xdr:col>
          <xdr:colOff>304800</xdr:colOff>
          <xdr:row>10</xdr:row>
          <xdr:rowOff>171450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showGridLines="0" tabSelected="1" zoomScale="75" zoomScaleNormal="75" workbookViewId="0">
      <selection activeCell="H3" sqref="H3:H4"/>
    </sheetView>
  </sheetViews>
  <sheetFormatPr baseColWidth="10" defaultRowHeight="12.75"/>
  <cols>
    <col min="1" max="1" width="6.7109375" customWidth="1"/>
    <col min="7" max="7" width="9.85546875" customWidth="1"/>
    <col min="8" max="8" width="38" customWidth="1"/>
  </cols>
  <sheetData>
    <row r="1" spans="1:9" ht="45.75" customHeight="1">
      <c r="A1" s="1"/>
      <c r="B1" s="410"/>
      <c r="C1" s="411"/>
      <c r="D1" s="411"/>
      <c r="E1" s="411"/>
      <c r="F1" s="411"/>
      <c r="G1" s="411"/>
      <c r="H1" s="411"/>
    </row>
    <row r="2" spans="1:9" ht="14.25" customHeight="1">
      <c r="A2" s="10"/>
      <c r="B2" s="10"/>
      <c r="C2" s="10"/>
      <c r="D2" s="10"/>
      <c r="E2" s="10"/>
      <c r="F2" s="10"/>
      <c r="G2" s="10"/>
      <c r="H2" s="10"/>
    </row>
    <row r="3" spans="1:9" ht="11.25" customHeight="1">
      <c r="A3" s="10"/>
      <c r="B3" s="10"/>
      <c r="C3" s="10"/>
      <c r="D3" s="10"/>
      <c r="E3" s="10"/>
      <c r="F3" s="10"/>
      <c r="G3" s="10"/>
      <c r="H3" s="412" t="s">
        <v>1</v>
      </c>
      <c r="I3" s="3"/>
    </row>
    <row r="4" spans="1:9">
      <c r="A4" s="10"/>
      <c r="B4" s="10"/>
      <c r="C4" s="10"/>
      <c r="D4" s="10"/>
      <c r="E4" s="10"/>
      <c r="F4" s="10"/>
      <c r="G4" s="10"/>
      <c r="H4" s="413"/>
    </row>
    <row r="5" spans="1:9">
      <c r="A5" s="10"/>
      <c r="B5" s="10"/>
      <c r="C5" s="10"/>
      <c r="D5" s="10"/>
      <c r="E5" s="10"/>
      <c r="F5" s="10"/>
      <c r="G5" s="10"/>
      <c r="H5" s="10"/>
    </row>
    <row r="6" spans="1:9">
      <c r="A6" s="10"/>
      <c r="B6" s="10"/>
      <c r="C6" s="10"/>
      <c r="D6" s="10"/>
      <c r="E6" s="10"/>
      <c r="F6" s="10"/>
      <c r="G6" s="10"/>
      <c r="H6" s="10"/>
    </row>
    <row r="7" spans="1:9">
      <c r="A7" s="10"/>
      <c r="B7" s="10"/>
      <c r="C7" s="10"/>
      <c r="D7" s="10"/>
      <c r="E7" s="10"/>
      <c r="F7" s="10"/>
      <c r="G7" s="10"/>
      <c r="H7" s="10"/>
    </row>
    <row r="8" spans="1:9">
      <c r="A8" s="10"/>
      <c r="B8" s="10"/>
      <c r="C8" s="10"/>
      <c r="D8" s="10"/>
      <c r="E8" s="10"/>
      <c r="F8" s="10"/>
      <c r="G8" s="10"/>
      <c r="H8" s="10"/>
    </row>
    <row r="9" spans="1:9">
      <c r="A9" s="10"/>
      <c r="B9" s="10"/>
      <c r="C9" s="10"/>
      <c r="D9" s="10"/>
      <c r="E9" s="10"/>
      <c r="F9" s="10"/>
      <c r="G9" s="10"/>
      <c r="H9" s="10"/>
    </row>
    <row r="10" spans="1:9" s="5" customFormat="1" ht="34.5">
      <c r="A10" s="11"/>
      <c r="B10" s="4" t="s">
        <v>125</v>
      </c>
      <c r="C10" s="4"/>
      <c r="D10" s="11"/>
      <c r="E10" s="11"/>
      <c r="F10" s="11"/>
      <c r="G10" s="11"/>
      <c r="H10" s="11"/>
    </row>
    <row r="11" spans="1:9">
      <c r="A11" s="10"/>
      <c r="B11" s="10"/>
      <c r="C11" s="10"/>
      <c r="D11" s="10"/>
      <c r="E11" s="10"/>
      <c r="F11" s="10"/>
      <c r="G11" s="10"/>
      <c r="H11" s="10"/>
    </row>
    <row r="12" spans="1:9">
      <c r="A12" s="10"/>
      <c r="B12" s="10"/>
      <c r="C12" s="10"/>
      <c r="D12" s="10"/>
      <c r="E12" s="10"/>
      <c r="F12" s="10"/>
      <c r="G12" s="10"/>
      <c r="H12" s="10"/>
    </row>
    <row r="13" spans="1:9">
      <c r="A13" s="10"/>
      <c r="B13" s="10"/>
      <c r="C13" s="10"/>
      <c r="D13" s="10"/>
      <c r="E13" s="10"/>
      <c r="F13" s="10"/>
      <c r="G13" s="10"/>
      <c r="H13" s="10"/>
    </row>
    <row r="14" spans="1:9" s="5" customFormat="1" ht="27">
      <c r="A14" s="11"/>
      <c r="B14" s="9" t="s">
        <v>169</v>
      </c>
      <c r="C14" s="6"/>
      <c r="D14" s="6"/>
      <c r="E14" s="7"/>
      <c r="F14" s="11"/>
      <c r="G14" s="11"/>
      <c r="H14" s="11"/>
    </row>
    <row r="15" spans="1:9" s="160" customFormat="1">
      <c r="A15" s="10"/>
      <c r="B15" s="10"/>
      <c r="C15" s="10"/>
      <c r="D15" s="10"/>
      <c r="E15" s="10"/>
      <c r="F15" s="10"/>
      <c r="G15" s="10"/>
      <c r="H15" s="10"/>
    </row>
    <row r="16" spans="1:9">
      <c r="A16" s="10"/>
      <c r="B16" s="10"/>
      <c r="C16" s="10"/>
      <c r="D16" s="10"/>
      <c r="E16" s="10"/>
      <c r="F16" s="10"/>
      <c r="G16" s="10"/>
      <c r="H16" s="10"/>
    </row>
    <row r="17" spans="1:8">
      <c r="A17" s="10"/>
      <c r="B17" s="16"/>
      <c r="C17" s="16"/>
      <c r="D17" s="16"/>
      <c r="E17" s="16"/>
      <c r="F17" s="10"/>
      <c r="G17" s="10"/>
      <c r="H17" s="10"/>
    </row>
    <row r="18" spans="1:8">
      <c r="A18" s="10"/>
      <c r="B18" s="16"/>
      <c r="C18" s="16"/>
      <c r="D18" s="16"/>
      <c r="E18" s="16"/>
      <c r="F18" s="10"/>
      <c r="G18" s="10"/>
      <c r="H18" s="10"/>
    </row>
    <row r="19" spans="1:8">
      <c r="A19" s="10"/>
      <c r="B19" s="414"/>
      <c r="C19" s="415"/>
      <c r="D19" s="415"/>
      <c r="E19" s="415"/>
      <c r="F19" s="17"/>
      <c r="G19" s="10"/>
      <c r="H19" s="10"/>
    </row>
    <row r="20" spans="1:8">
      <c r="A20" s="10"/>
      <c r="B20" s="415"/>
      <c r="C20" s="415"/>
      <c r="D20" s="415"/>
      <c r="E20" s="415"/>
      <c r="F20" s="17"/>
      <c r="G20" s="10"/>
      <c r="H20" s="10"/>
    </row>
    <row r="21" spans="1:8">
      <c r="A21" s="10"/>
      <c r="B21" s="415"/>
      <c r="C21" s="415"/>
      <c r="D21" s="415"/>
      <c r="E21" s="415"/>
      <c r="F21" s="17"/>
      <c r="G21" s="10"/>
      <c r="H21" s="10"/>
    </row>
    <row r="22" spans="1:8">
      <c r="A22" s="10"/>
      <c r="B22" s="415"/>
      <c r="C22" s="415"/>
      <c r="D22" s="415"/>
      <c r="E22" s="415"/>
      <c r="F22" s="17"/>
      <c r="G22" s="10"/>
      <c r="H22" s="10"/>
    </row>
    <row r="23" spans="1:8">
      <c r="A23" s="10"/>
      <c r="B23" s="415"/>
      <c r="C23" s="415"/>
      <c r="D23" s="415"/>
      <c r="E23" s="415"/>
      <c r="F23" s="17"/>
      <c r="G23" s="10"/>
      <c r="H23" s="10"/>
    </row>
    <row r="24" spans="1:8">
      <c r="A24" s="10"/>
      <c r="B24" s="415"/>
      <c r="C24" s="415"/>
      <c r="D24" s="415"/>
      <c r="E24" s="415"/>
      <c r="F24" s="17"/>
      <c r="G24" s="10"/>
      <c r="H24" s="10"/>
    </row>
    <row r="25" spans="1:8">
      <c r="A25" s="10"/>
      <c r="B25" s="415"/>
      <c r="C25" s="415"/>
      <c r="D25" s="415"/>
      <c r="E25" s="415"/>
      <c r="F25" s="17"/>
      <c r="G25" s="10"/>
      <c r="H25" s="10"/>
    </row>
    <row r="26" spans="1:8">
      <c r="A26" s="10"/>
      <c r="B26" s="415"/>
      <c r="C26" s="415"/>
      <c r="D26" s="415"/>
      <c r="E26" s="415"/>
      <c r="F26" s="17"/>
      <c r="G26" s="10"/>
      <c r="H26" s="10"/>
    </row>
    <row r="27" spans="1:8">
      <c r="A27" s="10"/>
      <c r="B27" s="415"/>
      <c r="C27" s="415"/>
      <c r="D27" s="415"/>
      <c r="E27" s="415"/>
      <c r="F27" s="17"/>
      <c r="G27" s="10"/>
      <c r="H27" s="10"/>
    </row>
    <row r="28" spans="1:8">
      <c r="A28" s="10"/>
      <c r="B28" s="415"/>
      <c r="C28" s="415"/>
      <c r="D28" s="415"/>
      <c r="E28" s="415"/>
      <c r="F28" s="17"/>
      <c r="G28" s="10"/>
      <c r="H28" s="10"/>
    </row>
    <row r="29" spans="1:8">
      <c r="A29" s="10"/>
      <c r="B29" s="415"/>
      <c r="C29" s="415"/>
      <c r="D29" s="415"/>
      <c r="E29" s="415"/>
      <c r="F29" s="17"/>
      <c r="G29" s="10"/>
      <c r="H29" s="10"/>
    </row>
    <row r="30" spans="1:8">
      <c r="A30" s="10"/>
      <c r="B30" s="415"/>
      <c r="C30" s="415"/>
      <c r="D30" s="415"/>
      <c r="E30" s="415"/>
      <c r="F30" s="17"/>
      <c r="G30" s="10"/>
      <c r="H30" s="10"/>
    </row>
    <row r="31" spans="1:8">
      <c r="A31" s="10"/>
      <c r="B31" s="415"/>
      <c r="C31" s="415"/>
      <c r="D31" s="415"/>
      <c r="E31" s="415"/>
      <c r="F31" s="17"/>
      <c r="G31" s="10"/>
      <c r="H31" s="10"/>
    </row>
    <row r="32" spans="1:8">
      <c r="A32" s="10"/>
      <c r="B32" s="415"/>
      <c r="C32" s="415"/>
      <c r="D32" s="415"/>
      <c r="E32" s="415"/>
      <c r="F32" s="17"/>
      <c r="G32" s="10"/>
      <c r="H32" s="10"/>
    </row>
    <row r="33" spans="1:8">
      <c r="A33" s="10"/>
      <c r="B33" s="415"/>
      <c r="C33" s="415"/>
      <c r="D33" s="415"/>
      <c r="E33" s="415"/>
      <c r="F33" s="17"/>
      <c r="G33" s="10"/>
      <c r="H33" s="10"/>
    </row>
    <row r="34" spans="1:8">
      <c r="A34" s="10"/>
      <c r="B34" s="415"/>
      <c r="C34" s="415"/>
      <c r="D34" s="415"/>
      <c r="E34" s="415"/>
      <c r="F34" s="17"/>
      <c r="G34" s="10"/>
      <c r="H34" s="10"/>
    </row>
    <row r="35" spans="1:8">
      <c r="A35" s="10"/>
      <c r="B35" s="415"/>
      <c r="C35" s="415"/>
      <c r="D35" s="415"/>
      <c r="E35" s="415"/>
      <c r="F35" s="17"/>
      <c r="G35" s="10"/>
      <c r="H35" s="10"/>
    </row>
    <row r="36" spans="1:8">
      <c r="A36" s="10"/>
      <c r="B36" s="415"/>
      <c r="C36" s="415"/>
      <c r="D36" s="415"/>
      <c r="E36" s="415"/>
      <c r="F36" s="17"/>
      <c r="G36" s="10"/>
      <c r="H36" s="10"/>
    </row>
    <row r="37" spans="1:8">
      <c r="A37" s="10"/>
      <c r="B37" s="415"/>
      <c r="C37" s="415"/>
      <c r="D37" s="415"/>
      <c r="E37" s="415"/>
      <c r="F37" s="17"/>
      <c r="G37" s="10"/>
      <c r="H37" s="10"/>
    </row>
    <row r="38" spans="1:8">
      <c r="A38" s="10"/>
      <c r="B38" s="17"/>
      <c r="C38" s="17"/>
      <c r="D38" s="17"/>
      <c r="E38" s="17"/>
      <c r="F38" s="17"/>
      <c r="G38" s="10"/>
      <c r="H38" s="10"/>
    </row>
    <row r="39" spans="1:8">
      <c r="A39" s="10"/>
      <c r="B39" s="17"/>
      <c r="C39" s="17"/>
      <c r="D39" s="17"/>
      <c r="E39" s="17"/>
      <c r="F39" s="17"/>
      <c r="G39" s="10"/>
      <c r="H39" s="10"/>
    </row>
    <row r="40" spans="1:8">
      <c r="A40" s="10"/>
      <c r="B40" s="10"/>
      <c r="C40" s="10"/>
      <c r="D40" s="10"/>
      <c r="E40" s="10"/>
      <c r="F40" s="10"/>
      <c r="G40" s="10"/>
      <c r="H40" s="10"/>
    </row>
    <row r="41" spans="1:8">
      <c r="A41" s="10"/>
      <c r="B41" s="10"/>
      <c r="C41" s="10"/>
      <c r="D41" s="10"/>
      <c r="E41" s="10"/>
      <c r="F41" s="10"/>
      <c r="G41" s="10"/>
      <c r="H41" s="10"/>
    </row>
    <row r="42" spans="1:8">
      <c r="A42" s="10"/>
      <c r="B42" s="10"/>
      <c r="C42" s="10"/>
      <c r="D42" s="10"/>
      <c r="E42" s="10"/>
      <c r="F42" s="10"/>
      <c r="G42" s="10"/>
      <c r="H42" s="10"/>
    </row>
    <row r="43" spans="1:8">
      <c r="A43" s="10"/>
      <c r="B43" s="10"/>
      <c r="C43" s="10"/>
      <c r="D43" s="10"/>
      <c r="E43" s="10"/>
      <c r="F43" s="10"/>
      <c r="G43" s="10"/>
      <c r="H43" s="10"/>
    </row>
    <row r="44" spans="1:8">
      <c r="A44" s="10"/>
      <c r="B44" s="10"/>
      <c r="C44" s="10"/>
      <c r="D44" s="10"/>
      <c r="E44" s="10"/>
      <c r="F44" s="10"/>
      <c r="G44" s="10"/>
      <c r="H44" s="10"/>
    </row>
    <row r="45" spans="1:8">
      <c r="A45" s="10"/>
      <c r="B45" s="10"/>
      <c r="C45" s="10"/>
      <c r="D45" s="10"/>
      <c r="E45" s="10"/>
      <c r="F45" s="10"/>
      <c r="G45" s="10"/>
      <c r="H45" s="10"/>
    </row>
    <row r="46" spans="1:8">
      <c r="A46" s="10"/>
      <c r="B46" s="10"/>
      <c r="C46" s="10"/>
      <c r="D46" s="10"/>
      <c r="E46" s="10"/>
      <c r="F46" s="10"/>
      <c r="G46" s="10"/>
      <c r="H46" s="10"/>
    </row>
    <row r="47" spans="1:8" s="5" customFormat="1" ht="33">
      <c r="A47" s="11"/>
      <c r="B47" s="12" t="s">
        <v>120</v>
      </c>
      <c r="C47" s="8"/>
      <c r="D47" s="8"/>
      <c r="E47" s="8"/>
      <c r="F47" s="8"/>
      <c r="G47" s="8"/>
      <c r="H47" s="8"/>
    </row>
    <row r="48" spans="1:8">
      <c r="A48" s="10"/>
      <c r="B48" s="2"/>
      <c r="C48" s="2"/>
      <c r="D48" s="2"/>
      <c r="E48" s="2"/>
      <c r="F48" s="2"/>
      <c r="G48" s="2"/>
      <c r="H48" s="2"/>
    </row>
    <row r="49" spans="1:8">
      <c r="A49" s="10"/>
      <c r="B49" s="2"/>
      <c r="C49" s="2"/>
      <c r="D49" s="2"/>
      <c r="E49" s="2"/>
      <c r="F49" s="2"/>
      <c r="G49" s="2"/>
      <c r="H49" s="2"/>
    </row>
    <row r="50" spans="1:8">
      <c r="A50" s="10"/>
      <c r="B50" s="2"/>
      <c r="C50" s="2"/>
      <c r="D50" s="2"/>
      <c r="E50" s="2"/>
      <c r="F50" s="2"/>
      <c r="G50" s="2"/>
      <c r="H50" s="2"/>
    </row>
    <row r="51" spans="1:8" s="5" customFormat="1">
      <c r="A51" s="11"/>
      <c r="B51" s="13" t="s">
        <v>5</v>
      </c>
      <c r="C51" s="8"/>
      <c r="D51" s="8"/>
      <c r="E51" s="8"/>
      <c r="F51" s="8"/>
      <c r="G51" s="8"/>
      <c r="H51" s="8"/>
    </row>
    <row r="52" spans="1:8" s="5" customFormat="1">
      <c r="A52" s="11"/>
      <c r="B52" s="13" t="s">
        <v>237</v>
      </c>
      <c r="C52" s="8"/>
      <c r="D52" s="8"/>
      <c r="E52" s="8"/>
      <c r="F52" s="8"/>
      <c r="G52" s="8"/>
      <c r="H52" s="8"/>
    </row>
    <row r="53" spans="1:8" s="5" customFormat="1">
      <c r="A53" s="11"/>
      <c r="B53" s="13" t="s">
        <v>219</v>
      </c>
      <c r="C53" s="8"/>
      <c r="D53" s="8"/>
      <c r="E53" s="8"/>
      <c r="F53" s="8"/>
      <c r="G53" s="8"/>
      <c r="H53" s="219"/>
    </row>
    <row r="54" spans="1:8" ht="15" customHeight="1">
      <c r="A54" s="10"/>
      <c r="B54" s="2"/>
      <c r="C54" s="2"/>
      <c r="D54" s="2"/>
      <c r="E54" s="2"/>
      <c r="F54" s="2"/>
      <c r="G54" s="2"/>
      <c r="H54" s="2"/>
    </row>
    <row r="55" spans="1:8" s="5" customFormat="1">
      <c r="A55" s="11"/>
      <c r="B55" s="10" t="s">
        <v>2</v>
      </c>
      <c r="C55" s="8"/>
      <c r="D55" s="8"/>
      <c r="E55" s="8"/>
      <c r="F55" s="8"/>
      <c r="G55" s="8"/>
      <c r="H55" s="8"/>
    </row>
    <row r="56" spans="1:8" s="5" customFormat="1">
      <c r="A56" s="11"/>
      <c r="B56" s="18" t="s">
        <v>3</v>
      </c>
      <c r="C56" s="8"/>
      <c r="D56" s="8"/>
      <c r="E56" s="8"/>
      <c r="F56" s="8"/>
      <c r="G56" s="8"/>
      <c r="H56" s="8"/>
    </row>
    <row r="57" spans="1:8" s="5" customFormat="1">
      <c r="A57" s="11"/>
      <c r="B57" s="10" t="s">
        <v>4</v>
      </c>
      <c r="C57" s="8"/>
      <c r="D57" s="8"/>
      <c r="E57" s="8"/>
      <c r="F57" s="8"/>
      <c r="G57" s="8"/>
      <c r="H57" s="8"/>
    </row>
    <row r="58" spans="1:8" ht="15" customHeight="1">
      <c r="A58" s="10"/>
      <c r="B58" s="2"/>
      <c r="C58" s="2"/>
      <c r="D58" s="2"/>
      <c r="E58" s="2"/>
      <c r="F58" s="2"/>
      <c r="G58" s="2"/>
      <c r="H58" s="2"/>
    </row>
    <row r="59" spans="1:8" ht="18">
      <c r="A59" s="10"/>
      <c r="B59" s="15" t="s">
        <v>100</v>
      </c>
      <c r="C59" s="2"/>
      <c r="D59" s="2"/>
      <c r="E59" s="2"/>
      <c r="F59" s="2"/>
      <c r="G59" s="2"/>
      <c r="H59" s="2"/>
    </row>
    <row r="60" spans="1:8">
      <c r="A60" s="10"/>
      <c r="B60" s="14" t="s">
        <v>0</v>
      </c>
      <c r="C60" s="2"/>
      <c r="D60" s="2"/>
      <c r="E60" s="2"/>
      <c r="F60" s="2"/>
      <c r="G60" s="2"/>
      <c r="H60" s="2"/>
    </row>
    <row r="61" spans="1:8">
      <c r="A61" s="10"/>
      <c r="B61" s="2"/>
      <c r="C61" s="2"/>
      <c r="D61" s="2"/>
      <c r="E61" s="2"/>
      <c r="F61" s="2"/>
      <c r="G61" s="2"/>
      <c r="H61" s="2"/>
    </row>
    <row r="62" spans="1:8">
      <c r="A62" s="10"/>
      <c r="B62" s="10"/>
      <c r="C62" s="10"/>
      <c r="D62" s="10"/>
      <c r="E62" s="10"/>
      <c r="F62" s="10"/>
      <c r="G62" s="10"/>
      <c r="H62" s="10"/>
    </row>
  </sheetData>
  <sheetProtection selectLockedCells="1"/>
  <mergeCells count="3">
    <mergeCell ref="B1:H1"/>
    <mergeCell ref="H3:H4"/>
    <mergeCell ref="B19:E37"/>
  </mergeCells>
  <phoneticPr fontId="4" type="noConversion"/>
  <hyperlinks>
    <hyperlink ref="B56" r:id="rId1"/>
  </hyperlinks>
  <pageMargins left="0.39370078740157483" right="0.39370078740157483" top="0.43307086614173229" bottom="0.6692913385826772" header="0.59055118110236227" footer="0.70866141732283472"/>
  <pageSetup paperSize="9" scale="85" fitToWidth="0" fitToHeight="0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68"/>
  <sheetViews>
    <sheetView zoomScaleNormal="100" workbookViewId="0"/>
  </sheetViews>
  <sheetFormatPr baseColWidth="10" defaultRowHeight="12"/>
  <cols>
    <col min="1" max="1" width="35.7109375" style="46" customWidth="1"/>
    <col min="2" max="2" width="11.7109375" style="47" customWidth="1"/>
    <col min="3" max="3" width="12.7109375" style="46" customWidth="1"/>
    <col min="4" max="7" width="12.7109375" style="46" hidden="1" customWidth="1"/>
    <col min="8" max="8" width="12.7109375" style="46" customWidth="1"/>
    <col min="9" max="12" width="12.7109375" style="46" hidden="1" customWidth="1"/>
    <col min="13" max="13" width="12.7109375" style="46" customWidth="1"/>
    <col min="14" max="17" width="12.7109375" style="46" hidden="1" customWidth="1"/>
    <col min="18" max="21" width="12.7109375" style="46" customWidth="1"/>
    <col min="22" max="16384" width="11.42578125" style="46"/>
  </cols>
  <sheetData>
    <row r="1" spans="1:28" s="44" customFormat="1" ht="20.100000000000001" customHeight="1">
      <c r="A1" s="248" t="s">
        <v>156</v>
      </c>
      <c r="B1" s="43"/>
      <c r="F1" s="123"/>
    </row>
    <row r="2" spans="1:28" s="44" customFormat="1" ht="20.100000000000001" customHeight="1">
      <c r="A2" s="281" t="s">
        <v>113</v>
      </c>
      <c r="B2" s="43"/>
      <c r="F2" s="123"/>
    </row>
    <row r="3" spans="1:28" ht="15" customHeight="1"/>
    <row r="4" spans="1:28" s="50" customFormat="1" ht="24.95" customHeight="1">
      <c r="A4" s="361" t="s">
        <v>304</v>
      </c>
      <c r="B4" s="49" t="s">
        <v>12</v>
      </c>
      <c r="C4" s="49">
        <v>2000</v>
      </c>
      <c r="D4" s="49">
        <v>2001</v>
      </c>
      <c r="E4" s="49">
        <v>2002</v>
      </c>
      <c r="F4" s="49">
        <v>2003</v>
      </c>
      <c r="G4" s="49">
        <v>2004</v>
      </c>
      <c r="H4" s="49">
        <v>2005</v>
      </c>
      <c r="I4" s="49">
        <v>2006</v>
      </c>
      <c r="J4" s="49">
        <v>2007</v>
      </c>
      <c r="K4" s="49">
        <v>2008</v>
      </c>
      <c r="L4" s="49">
        <v>2009</v>
      </c>
      <c r="M4" s="49">
        <v>2010</v>
      </c>
      <c r="N4" s="49">
        <v>2011</v>
      </c>
      <c r="O4" s="49">
        <v>2012</v>
      </c>
      <c r="P4" s="59">
        <v>2013</v>
      </c>
      <c r="Q4" s="64">
        <v>2014</v>
      </c>
      <c r="R4" s="62">
        <v>2015</v>
      </c>
      <c r="S4" s="64">
        <v>2016</v>
      </c>
      <c r="T4" s="61">
        <v>2017</v>
      </c>
      <c r="U4" s="163">
        <v>2018</v>
      </c>
    </row>
    <row r="5" spans="1:28" ht="20.100000000000001" customHeight="1">
      <c r="A5" s="346" t="s">
        <v>131</v>
      </c>
      <c r="B5" s="347" t="s">
        <v>62</v>
      </c>
      <c r="C5" s="270">
        <f>'1'!C5</f>
        <v>37711</v>
      </c>
      <c r="D5" s="270">
        <f>'1'!D5</f>
        <v>38013</v>
      </c>
      <c r="E5" s="270">
        <f>'1'!E5</f>
        <v>38229</v>
      </c>
      <c r="F5" s="270">
        <f>'1'!F5</f>
        <v>38453</v>
      </c>
      <c r="G5" s="270">
        <f>'1'!G5</f>
        <v>38606</v>
      </c>
      <c r="H5" s="270">
        <f>'1'!H5</f>
        <v>38897.472429659123</v>
      </c>
      <c r="I5" s="270">
        <f>'1'!I5</f>
        <v>39620</v>
      </c>
      <c r="J5" s="270">
        <f>'1'!J5</f>
        <v>39722</v>
      </c>
      <c r="K5" s="270">
        <f>'1'!K5</f>
        <v>40076</v>
      </c>
      <c r="L5" s="270">
        <f>'1'!L5</f>
        <v>40189</v>
      </c>
      <c r="M5" s="270">
        <f>'1'!M5</f>
        <v>40301</v>
      </c>
      <c r="N5" s="270">
        <f>'1'!N5</f>
        <v>39509</v>
      </c>
      <c r="O5" s="270">
        <f>'1'!O5</f>
        <v>39707</v>
      </c>
      <c r="P5" s="270">
        <f>'1'!P5</f>
        <v>39933</v>
      </c>
      <c r="Q5" s="270">
        <f>'1'!Q5</f>
        <v>40223</v>
      </c>
      <c r="R5" s="270">
        <f>'1'!R5</f>
        <v>40774</v>
      </c>
      <c r="S5" s="270">
        <f>'1'!S5</f>
        <v>40960</v>
      </c>
      <c r="T5" s="270">
        <f>'1'!T5</f>
        <v>41304</v>
      </c>
      <c r="U5" s="270">
        <f>'1'!U5</f>
        <v>41378</v>
      </c>
      <c r="X5" s="146"/>
    </row>
    <row r="6" spans="1:28" ht="15" customHeight="1">
      <c r="A6" s="351" t="s">
        <v>40</v>
      </c>
      <c r="B6" s="347"/>
      <c r="C6" s="270"/>
      <c r="D6" s="270"/>
      <c r="E6" s="270"/>
      <c r="F6" s="270"/>
      <c r="G6" s="270"/>
      <c r="H6" s="270"/>
      <c r="I6" s="270"/>
      <c r="J6" s="270"/>
      <c r="K6" s="270"/>
      <c r="L6" s="270"/>
      <c r="M6" s="270"/>
      <c r="N6" s="270"/>
      <c r="O6" s="270"/>
      <c r="P6" s="270"/>
      <c r="Q6" s="270"/>
      <c r="R6" s="270"/>
      <c r="S6" s="270"/>
      <c r="T6" s="270"/>
      <c r="U6" s="270"/>
    </row>
    <row r="7" spans="1:28" ht="15" customHeight="1">
      <c r="A7" s="352" t="s">
        <v>189</v>
      </c>
      <c r="B7" s="347" t="s">
        <v>14</v>
      </c>
      <c r="C7" s="356">
        <v>35.841001299355625</v>
      </c>
      <c r="D7" s="356">
        <v>36.232341567358532</v>
      </c>
      <c r="E7" s="356">
        <v>36.438305998064294</v>
      </c>
      <c r="F7" s="356">
        <v>36.72275245104413</v>
      </c>
      <c r="G7" s="356">
        <v>36.983888514738645</v>
      </c>
      <c r="H7" s="357">
        <v>37.921409644277368</v>
      </c>
      <c r="I7" s="357">
        <v>38.621908127208485</v>
      </c>
      <c r="J7" s="357">
        <v>38.731685212224967</v>
      </c>
      <c r="K7" s="357">
        <v>39.402634993512322</v>
      </c>
      <c r="L7" s="357">
        <v>39.799447610042549</v>
      </c>
      <c r="M7" s="357">
        <v>40.185107069303491</v>
      </c>
      <c r="N7" s="357">
        <v>40.160469766382349</v>
      </c>
      <c r="O7" s="357">
        <v>40.242274661898406</v>
      </c>
      <c r="P7" s="357">
        <v>40.507850649838481</v>
      </c>
      <c r="Q7" s="357">
        <v>40.802525918007113</v>
      </c>
      <c r="R7" s="357">
        <v>41.386667974689757</v>
      </c>
      <c r="S7" s="357">
        <v>41.09375</v>
      </c>
      <c r="T7" s="357">
        <v>41.794983536703469</v>
      </c>
      <c r="U7" s="357">
        <v>41.889409831311326</v>
      </c>
      <c r="V7" s="128"/>
      <c r="W7" s="128"/>
      <c r="X7" s="128"/>
      <c r="Y7" s="128"/>
      <c r="Z7" s="128"/>
      <c r="AA7" s="128"/>
      <c r="AB7" s="128"/>
    </row>
    <row r="8" spans="1:28" ht="15" customHeight="1">
      <c r="A8" s="352" t="s">
        <v>115</v>
      </c>
      <c r="B8" s="347" t="s">
        <v>14</v>
      </c>
      <c r="C8" s="356">
        <v>33.716952613295852</v>
      </c>
      <c r="D8" s="356">
        <v>33.87525320285166</v>
      </c>
      <c r="E8" s="356">
        <v>33.995134583693009</v>
      </c>
      <c r="F8" s="356">
        <v>34.12217512287728</v>
      </c>
      <c r="G8" s="356">
        <v>34.248562399627005</v>
      </c>
      <c r="H8" s="357">
        <v>33.665644183173228</v>
      </c>
      <c r="I8" s="357">
        <v>33.758202927814231</v>
      </c>
      <c r="J8" s="357">
        <v>33.976134132218924</v>
      </c>
      <c r="K8" s="357">
        <v>34.025351831520112</v>
      </c>
      <c r="L8" s="357">
        <v>34.190947771778347</v>
      </c>
      <c r="M8" s="357">
        <v>34.224957197091882</v>
      </c>
      <c r="N8" s="357">
        <v>34.204864714368874</v>
      </c>
      <c r="O8" s="357">
        <v>34.414586848666481</v>
      </c>
      <c r="P8" s="357">
        <v>34.42766634112138</v>
      </c>
      <c r="Q8" s="357">
        <v>34.400716008253987</v>
      </c>
      <c r="R8" s="357">
        <v>34.227694118801196</v>
      </c>
      <c r="S8" s="357">
        <v>33.97216796875</v>
      </c>
      <c r="T8" s="357">
        <v>33.531861320937438</v>
      </c>
      <c r="U8" s="357">
        <v>33.793320121803852</v>
      </c>
      <c r="V8" s="128"/>
      <c r="W8" s="128"/>
      <c r="X8" s="128"/>
      <c r="Y8" s="128"/>
      <c r="Z8" s="128"/>
      <c r="AA8" s="128"/>
      <c r="AB8" s="128"/>
    </row>
    <row r="9" spans="1:28" ht="15" customHeight="1">
      <c r="A9" s="352" t="s">
        <v>191</v>
      </c>
      <c r="B9" s="347" t="s">
        <v>14</v>
      </c>
      <c r="C9" s="356">
        <v>30.442046087348519</v>
      </c>
      <c r="D9" s="356">
        <v>29.892405229789809</v>
      </c>
      <c r="E9" s="356">
        <v>29.566559418242694</v>
      </c>
      <c r="F9" s="356">
        <v>29.155072426078586</v>
      </c>
      <c r="G9" s="356">
        <v>28.767549085634357</v>
      </c>
      <c r="H9" s="357">
        <v>28.412946172549404</v>
      </c>
      <c r="I9" s="357">
        <v>27.619888944977284</v>
      </c>
      <c r="J9" s="357">
        <v>27.289663158954735</v>
      </c>
      <c r="K9" s="357">
        <v>26.574508433975446</v>
      </c>
      <c r="L9" s="357">
        <v>26.009604618179107</v>
      </c>
      <c r="M9" s="357">
        <v>25.589935733604626</v>
      </c>
      <c r="N9" s="357">
        <v>25.63719658811916</v>
      </c>
      <c r="O9" s="357">
        <v>25.343138489435109</v>
      </c>
      <c r="P9" s="357">
        <v>25.064483009040142</v>
      </c>
      <c r="Q9" s="357">
        <v>24.79427193396813</v>
      </c>
      <c r="R9" s="357">
        <v>24.38318536322166</v>
      </c>
      <c r="S9" s="357">
        <v>24.931640625</v>
      </c>
      <c r="T9" s="357">
        <v>24.675576215378655</v>
      </c>
      <c r="U9" s="357">
        <v>24.314853303687947</v>
      </c>
      <c r="V9" s="128"/>
      <c r="W9" s="128"/>
      <c r="X9" s="128"/>
      <c r="Y9" s="128"/>
      <c r="Z9" s="128"/>
      <c r="AA9" s="128"/>
      <c r="AB9" s="128"/>
    </row>
    <row r="10" spans="1:28" ht="15" customHeight="1">
      <c r="A10" s="352" t="s">
        <v>17</v>
      </c>
      <c r="B10" s="348" t="s">
        <v>14</v>
      </c>
      <c r="C10" s="323">
        <f>SUM(C7:C9)</f>
        <v>99.999999999999986</v>
      </c>
      <c r="D10" s="323">
        <f t="shared" ref="D10:U10" si="0">SUM(D7:D9)</f>
        <v>100</v>
      </c>
      <c r="E10" s="323">
        <f t="shared" si="0"/>
        <v>100</v>
      </c>
      <c r="F10" s="323">
        <f t="shared" si="0"/>
        <v>100</v>
      </c>
      <c r="G10" s="323">
        <f t="shared" si="0"/>
        <v>100</v>
      </c>
      <c r="H10" s="323">
        <f t="shared" si="0"/>
        <v>100</v>
      </c>
      <c r="I10" s="323">
        <f t="shared" si="0"/>
        <v>100</v>
      </c>
      <c r="J10" s="323">
        <f t="shared" si="0"/>
        <v>99.997482503398629</v>
      </c>
      <c r="K10" s="323">
        <f t="shared" si="0"/>
        <v>100.00249525900787</v>
      </c>
      <c r="L10" s="323">
        <f t="shared" si="0"/>
        <v>100</v>
      </c>
      <c r="M10" s="323">
        <f t="shared" si="0"/>
        <v>100</v>
      </c>
      <c r="N10" s="323">
        <f t="shared" si="0"/>
        <v>100.00253106887038</v>
      </c>
      <c r="O10" s="323">
        <f t="shared" si="0"/>
        <v>99.999999999999986</v>
      </c>
      <c r="P10" s="323">
        <f t="shared" si="0"/>
        <v>100</v>
      </c>
      <c r="Q10" s="323">
        <f t="shared" si="0"/>
        <v>99.997513860229233</v>
      </c>
      <c r="R10" s="323">
        <f t="shared" si="0"/>
        <v>99.99754745671261</v>
      </c>
      <c r="S10" s="323">
        <f t="shared" si="0"/>
        <v>99.99755859375</v>
      </c>
      <c r="T10" s="323">
        <f t="shared" si="0"/>
        <v>100.00242107301956</v>
      </c>
      <c r="U10" s="323">
        <f t="shared" si="0"/>
        <v>99.997583256803125</v>
      </c>
    </row>
    <row r="11" spans="1:28" s="162" customFormat="1" ht="8.1" customHeight="1">
      <c r="A11" s="225"/>
      <c r="B11" s="225"/>
      <c r="C11" s="225"/>
      <c r="D11" s="225"/>
      <c r="E11" s="225"/>
      <c r="F11" s="225"/>
      <c r="G11" s="225"/>
      <c r="H11" s="225"/>
      <c r="I11" s="225"/>
      <c r="J11" s="225"/>
      <c r="K11" s="225"/>
      <c r="L11" s="225"/>
      <c r="M11" s="225"/>
      <c r="N11" s="225"/>
      <c r="O11" s="225"/>
      <c r="P11" s="225"/>
      <c r="Q11" s="226"/>
      <c r="R11" s="226"/>
      <c r="S11" s="226"/>
      <c r="T11" s="226"/>
      <c r="U11" s="226"/>
    </row>
    <row r="12" spans="1:28" ht="15" customHeight="1">
      <c r="A12" s="346" t="s">
        <v>190</v>
      </c>
      <c r="B12" s="347" t="s">
        <v>62</v>
      </c>
      <c r="C12" s="270">
        <f>'1'!C6</f>
        <v>81393.5</v>
      </c>
      <c r="D12" s="270">
        <f>'1'!D6</f>
        <v>81527.899999999994</v>
      </c>
      <c r="E12" s="270">
        <f>'1'!E6</f>
        <v>81715.100000000006</v>
      </c>
      <c r="F12" s="270">
        <f>'1'!F6</f>
        <v>81752.2</v>
      </c>
      <c r="G12" s="270">
        <f>'1'!G6</f>
        <v>81714.2</v>
      </c>
      <c r="H12" s="270">
        <f>'1'!H6</f>
        <v>81677.552863601653</v>
      </c>
      <c r="I12" s="270">
        <f>'1'!I6</f>
        <v>81580.487475303322</v>
      </c>
      <c r="J12" s="270">
        <f>'1'!J6</f>
        <v>81478.469771275486</v>
      </c>
      <c r="K12" s="270">
        <f>'1'!K6</f>
        <v>81348</v>
      </c>
      <c r="L12" s="270">
        <f>'1'!L6</f>
        <v>81043.7</v>
      </c>
      <c r="M12" s="270">
        <f>'1'!M6</f>
        <v>80900</v>
      </c>
      <c r="N12" s="270">
        <f>'1'!N6</f>
        <v>79422</v>
      </c>
      <c r="O12" s="270">
        <f>'1'!O6</f>
        <v>79585</v>
      </c>
      <c r="P12" s="270">
        <f>'1'!P6</f>
        <v>79766</v>
      </c>
      <c r="Q12" s="270">
        <f>'1'!Q6</f>
        <v>80068</v>
      </c>
      <c r="R12" s="270">
        <f>'1'!R6</f>
        <v>80634</v>
      </c>
      <c r="S12" s="270">
        <f>'1'!S6</f>
        <v>81522</v>
      </c>
      <c r="T12" s="270">
        <f>'1'!T6</f>
        <v>81819</v>
      </c>
      <c r="U12" s="270">
        <f>'1'!U6</f>
        <v>81692</v>
      </c>
    </row>
    <row r="13" spans="1:28" ht="15" customHeight="1">
      <c r="A13" s="351" t="s">
        <v>40</v>
      </c>
      <c r="B13" s="347"/>
      <c r="C13" s="270"/>
      <c r="D13" s="270"/>
      <c r="E13" s="270"/>
      <c r="F13" s="270"/>
      <c r="G13" s="270"/>
      <c r="H13" s="270"/>
      <c r="I13" s="270"/>
      <c r="J13" s="270"/>
      <c r="K13" s="270"/>
      <c r="L13" s="270"/>
      <c r="M13" s="270"/>
      <c r="N13" s="270"/>
      <c r="O13" s="270"/>
      <c r="P13" s="270"/>
      <c r="Q13" s="270"/>
      <c r="R13" s="270"/>
      <c r="S13" s="270"/>
      <c r="T13" s="270"/>
      <c r="U13" s="270"/>
    </row>
    <row r="14" spans="1:28" ht="15" customHeight="1">
      <c r="A14" s="352" t="s">
        <v>189</v>
      </c>
      <c r="B14" s="347" t="s">
        <v>14</v>
      </c>
      <c r="C14" s="357">
        <v>16.756237408957077</v>
      </c>
      <c r="D14" s="357">
        <v>17.065878280005304</v>
      </c>
      <c r="E14" s="357">
        <v>17.237730955277183</v>
      </c>
      <c r="F14" s="357">
        <v>17.480552405757777</v>
      </c>
      <c r="G14" s="357">
        <v>17.699444149687864</v>
      </c>
      <c r="H14" s="357">
        <v>18.059392506474328</v>
      </c>
      <c r="I14" s="357">
        <v>18.756936215455127</v>
      </c>
      <c r="J14" s="357">
        <v>18.882288834324484</v>
      </c>
      <c r="K14" s="357">
        <v>19.411663470521713</v>
      </c>
      <c r="L14" s="357">
        <v>19.736265743049739</v>
      </c>
      <c r="M14" s="357">
        <v>20.018541409147094</v>
      </c>
      <c r="N14" s="357">
        <v>19.4255927273643</v>
      </c>
      <c r="O14" s="357">
        <v>19.53358630914985</v>
      </c>
      <c r="P14" s="357">
        <v>19.754030539327534</v>
      </c>
      <c r="Q14" s="357">
        <v>19.979018096891433</v>
      </c>
      <c r="R14" s="357">
        <v>20.414212190736034</v>
      </c>
      <c r="S14" s="357">
        <v>20.091509040504405</v>
      </c>
      <c r="T14" s="357">
        <v>20.519683692051967</v>
      </c>
      <c r="U14" s="357">
        <v>20.655380509958015</v>
      </c>
    </row>
    <row r="15" spans="1:28" ht="15" customHeight="1">
      <c r="A15" s="352" t="s">
        <v>60</v>
      </c>
      <c r="B15" s="347" t="s">
        <v>14</v>
      </c>
      <c r="C15" s="357">
        <v>31.526421819308847</v>
      </c>
      <c r="D15" s="357">
        <v>31.911321369582268</v>
      </c>
      <c r="E15" s="357">
        <v>32.16389827635065</v>
      </c>
      <c r="F15" s="357">
        <v>32.485281228800758</v>
      </c>
      <c r="G15" s="357">
        <v>32.780788702503557</v>
      </c>
      <c r="H15" s="357">
        <v>32.065320777387221</v>
      </c>
      <c r="I15" s="357">
        <v>32.789703552700601</v>
      </c>
      <c r="J15" s="357">
        <v>33.127769919797622</v>
      </c>
      <c r="K15" s="357">
        <v>33.525102030781333</v>
      </c>
      <c r="L15" s="357">
        <v>33.910100353266202</v>
      </c>
      <c r="M15" s="357">
        <v>34.098887515451175</v>
      </c>
      <c r="N15" s="357">
        <v>33.746742045554697</v>
      </c>
      <c r="O15" s="357">
        <v>34.062523559420001</v>
      </c>
      <c r="P15" s="357">
        <v>34.205049770578945</v>
      </c>
      <c r="Q15" s="357">
        <v>34.30166481409784</v>
      </c>
      <c r="R15" s="357">
        <v>34.348607924598504</v>
      </c>
      <c r="S15" s="357">
        <v>33.853438335663995</v>
      </c>
      <c r="T15" s="357">
        <v>33.576553123357655</v>
      </c>
      <c r="U15" s="357">
        <v>33.94415678209883</v>
      </c>
    </row>
    <row r="16" spans="1:28" ht="15" customHeight="1">
      <c r="A16" s="352" t="s">
        <v>191</v>
      </c>
      <c r="B16" s="347" t="s">
        <v>14</v>
      </c>
      <c r="C16" s="357">
        <v>51.717340771734079</v>
      </c>
      <c r="D16" s="357">
        <v>51.022800350412425</v>
      </c>
      <c r="E16" s="357">
        <v>50.59837076837217</v>
      </c>
      <c r="F16" s="357">
        <v>50.034166365441457</v>
      </c>
      <c r="G16" s="357">
        <v>49.519767147808579</v>
      </c>
      <c r="H16" s="357">
        <v>49.875286716138447</v>
      </c>
      <c r="I16" s="357">
        <v>48.453360231844279</v>
      </c>
      <c r="J16" s="357">
        <v>47.989941245877894</v>
      </c>
      <c r="K16" s="357">
        <v>47.063234498696957</v>
      </c>
      <c r="L16" s="357">
        <v>46.353633903684063</v>
      </c>
      <c r="M16" s="357">
        <v>45.882571075401728</v>
      </c>
      <c r="N16" s="357">
        <v>46.827665227080999</v>
      </c>
      <c r="O16" s="357">
        <v>46.403890131430153</v>
      </c>
      <c r="P16" s="357">
        <v>46.040919690093524</v>
      </c>
      <c r="Q16" s="357">
        <v>45.71931708901073</v>
      </c>
      <c r="R16" s="357">
        <v>45.237179884665466</v>
      </c>
      <c r="S16" s="357">
        <v>46.055052623831607</v>
      </c>
      <c r="T16" s="357">
        <v>45.903763184590375</v>
      </c>
      <c r="U16" s="357">
        <v>45.400462707943149</v>
      </c>
    </row>
    <row r="17" spans="1:21" ht="15" customHeight="1">
      <c r="A17" s="352" t="s">
        <v>17</v>
      </c>
      <c r="B17" s="348" t="s">
        <v>14</v>
      </c>
      <c r="C17" s="323">
        <f t="shared" ref="C17:D17" si="1">SUM(C14:C16)</f>
        <v>100</v>
      </c>
      <c r="D17" s="323">
        <f t="shared" si="1"/>
        <v>100</v>
      </c>
      <c r="E17" s="323">
        <f t="shared" ref="E17:T17" si="2">SUM(E14:E16)</f>
        <v>100</v>
      </c>
      <c r="F17" s="323">
        <f t="shared" si="2"/>
        <v>100</v>
      </c>
      <c r="G17" s="323">
        <f t="shared" si="2"/>
        <v>100</v>
      </c>
      <c r="H17" s="323">
        <f t="shared" si="2"/>
        <v>100</v>
      </c>
      <c r="I17" s="323">
        <f t="shared" si="2"/>
        <v>100</v>
      </c>
      <c r="J17" s="323">
        <f t="shared" si="2"/>
        <v>100</v>
      </c>
      <c r="K17" s="323">
        <f t="shared" si="2"/>
        <v>100</v>
      </c>
      <c r="L17" s="323">
        <f t="shared" si="2"/>
        <v>100</v>
      </c>
      <c r="M17" s="323">
        <f t="shared" si="2"/>
        <v>100</v>
      </c>
      <c r="N17" s="323">
        <f t="shared" si="2"/>
        <v>100</v>
      </c>
      <c r="O17" s="323">
        <f t="shared" si="2"/>
        <v>100</v>
      </c>
      <c r="P17" s="323">
        <f t="shared" si="2"/>
        <v>100</v>
      </c>
      <c r="Q17" s="323">
        <f t="shared" si="2"/>
        <v>100</v>
      </c>
      <c r="R17" s="323">
        <f t="shared" si="2"/>
        <v>100</v>
      </c>
      <c r="S17" s="323">
        <f t="shared" si="2"/>
        <v>100</v>
      </c>
      <c r="T17" s="323">
        <f t="shared" si="2"/>
        <v>100</v>
      </c>
      <c r="U17" s="323">
        <f>SUM(U14:U16)</f>
        <v>100</v>
      </c>
    </row>
    <row r="18" spans="1:21" s="162" customFormat="1" ht="8.1" customHeight="1">
      <c r="A18" s="225"/>
      <c r="B18" s="225"/>
      <c r="C18" s="225"/>
      <c r="D18" s="225"/>
      <c r="E18" s="225"/>
      <c r="F18" s="225"/>
      <c r="G18" s="225"/>
      <c r="H18" s="225"/>
      <c r="I18" s="225"/>
      <c r="J18" s="225"/>
      <c r="K18" s="225"/>
      <c r="L18" s="225"/>
      <c r="M18" s="225"/>
      <c r="N18" s="225"/>
      <c r="O18" s="225"/>
      <c r="P18" s="225"/>
      <c r="Q18" s="226"/>
      <c r="R18" s="226"/>
      <c r="S18" s="226"/>
      <c r="T18" s="226"/>
      <c r="U18" s="226"/>
    </row>
    <row r="19" spans="1:21" ht="20.100000000000001" customHeight="1">
      <c r="A19" s="346" t="s">
        <v>82</v>
      </c>
      <c r="B19" s="347" t="s">
        <v>13</v>
      </c>
      <c r="C19" s="270">
        <v>2763.4663839127747</v>
      </c>
      <c r="D19" s="270">
        <v>2721.4722341348988</v>
      </c>
      <c r="E19" s="270">
        <v>2706.1711005231841</v>
      </c>
      <c r="F19" s="270">
        <v>2644.9984495003746</v>
      </c>
      <c r="G19" s="270">
        <v>2563.1797029416584</v>
      </c>
      <c r="H19" s="270">
        <v>2696.358539038516</v>
      </c>
      <c r="I19" s="270">
        <v>2710.1879127639008</v>
      </c>
      <c r="J19" s="270">
        <v>2651.5134563209926</v>
      </c>
      <c r="K19" s="270">
        <v>2684.2335946469084</v>
      </c>
      <c r="L19" s="270">
        <v>2648.8773607849198</v>
      </c>
      <c r="M19" s="270">
        <v>2606.7451900907317</v>
      </c>
      <c r="N19" s="270">
        <v>2610.8713376909764</v>
      </c>
      <c r="O19" s="270">
        <v>2511.6290103781721</v>
      </c>
      <c r="P19" s="270">
        <v>2463.1584197801303</v>
      </c>
      <c r="Q19" s="270">
        <v>2505.3672048404719</v>
      </c>
      <c r="R19" s="270">
        <v>2558.8018757355371</v>
      </c>
      <c r="S19" s="270">
        <v>2618.5003042129324</v>
      </c>
      <c r="T19" s="270">
        <v>2583.7033239468474</v>
      </c>
      <c r="U19" s="286">
        <v>2703.1553624339049</v>
      </c>
    </row>
    <row r="20" spans="1:21" s="148" customFormat="1" ht="15" customHeight="1">
      <c r="A20" s="346" t="s">
        <v>82</v>
      </c>
      <c r="B20" s="347" t="s">
        <v>56</v>
      </c>
      <c r="C20" s="270">
        <f t="shared" ref="C20:T20" si="3">C19*1000000*0.2778/1000</f>
        <v>767690.96145096875</v>
      </c>
      <c r="D20" s="270">
        <f t="shared" si="3"/>
        <v>756024.98664267478</v>
      </c>
      <c r="E20" s="270">
        <f t="shared" si="3"/>
        <v>751774.33172534057</v>
      </c>
      <c r="F20" s="270">
        <f t="shared" si="3"/>
        <v>734780.56927120406</v>
      </c>
      <c r="G20" s="270">
        <f t="shared" si="3"/>
        <v>712051.3214771928</v>
      </c>
      <c r="H20" s="270">
        <f t="shared" si="3"/>
        <v>749048.40214489971</v>
      </c>
      <c r="I20" s="270">
        <f t="shared" si="3"/>
        <v>752890.20216581167</v>
      </c>
      <c r="J20" s="270">
        <f t="shared" si="3"/>
        <v>736590.43816597166</v>
      </c>
      <c r="K20" s="270">
        <f t="shared" si="3"/>
        <v>745680.0925929111</v>
      </c>
      <c r="L20" s="270">
        <f t="shared" si="3"/>
        <v>735858.13082605065</v>
      </c>
      <c r="M20" s="270">
        <f t="shared" si="3"/>
        <v>724153.81380720518</v>
      </c>
      <c r="N20" s="270">
        <f t="shared" si="3"/>
        <v>725300.05761055311</v>
      </c>
      <c r="O20" s="270">
        <f t="shared" si="3"/>
        <v>697730.53908305604</v>
      </c>
      <c r="P20" s="270">
        <f t="shared" si="3"/>
        <v>684265.40901492024</v>
      </c>
      <c r="Q20" s="270">
        <f t="shared" si="3"/>
        <v>695991.00950468297</v>
      </c>
      <c r="R20" s="270">
        <f t="shared" si="3"/>
        <v>710835.16107933212</v>
      </c>
      <c r="S20" s="270">
        <f t="shared" si="3"/>
        <v>727419.38451035263</v>
      </c>
      <c r="T20" s="270">
        <f t="shared" si="3"/>
        <v>717752.78339243424</v>
      </c>
      <c r="U20" s="270">
        <v>750876.48954321013</v>
      </c>
    </row>
    <row r="21" spans="1:21" s="148" customFormat="1" ht="15" hidden="1" customHeight="1">
      <c r="A21" s="353" t="s">
        <v>40</v>
      </c>
      <c r="B21" s="348"/>
      <c r="C21" s="334"/>
      <c r="D21" s="334"/>
      <c r="E21" s="334"/>
      <c r="F21" s="334"/>
      <c r="G21" s="334"/>
      <c r="H21" s="334"/>
      <c r="I21" s="334"/>
      <c r="J21" s="334"/>
      <c r="K21" s="334"/>
      <c r="L21" s="334"/>
      <c r="M21" s="334"/>
      <c r="N21" s="334"/>
      <c r="O21" s="334"/>
      <c r="P21" s="334"/>
      <c r="Q21" s="334"/>
      <c r="R21" s="334"/>
      <c r="S21" s="334"/>
      <c r="T21" s="334"/>
      <c r="U21" s="334"/>
    </row>
    <row r="22" spans="1:21" ht="15" hidden="1" customHeight="1">
      <c r="A22" s="352" t="s">
        <v>59</v>
      </c>
      <c r="B22" s="347" t="s">
        <v>56</v>
      </c>
      <c r="C22" s="270"/>
      <c r="D22" s="270"/>
      <c r="E22" s="270"/>
      <c r="F22" s="270"/>
      <c r="G22" s="270"/>
      <c r="H22" s="270">
        <v>198466.78822252693</v>
      </c>
      <c r="I22" s="270">
        <v>203733.88601043774</v>
      </c>
      <c r="J22" s="270">
        <v>196499.58743595734</v>
      </c>
      <c r="K22" s="270">
        <v>202953.71272280873</v>
      </c>
      <c r="L22" s="270">
        <v>201348.79086442318</v>
      </c>
      <c r="M22" s="270">
        <v>205308.57296440954</v>
      </c>
      <c r="N22" s="270">
        <v>206691.3643593599</v>
      </c>
      <c r="O22" s="270">
        <v>199660.69816065088</v>
      </c>
      <c r="P22" s="270">
        <v>197366.5723955656</v>
      </c>
      <c r="Q22" s="270">
        <v>201782.90313513268</v>
      </c>
      <c r="R22" s="270">
        <v>208170.36977781358</v>
      </c>
      <c r="S22" s="270">
        <v>209586.5576523385</v>
      </c>
      <c r="T22" s="270">
        <v>207894.78243112084</v>
      </c>
      <c r="U22" s="270">
        <v>216061.95835642843</v>
      </c>
    </row>
    <row r="23" spans="1:21" ht="15" hidden="1" customHeight="1">
      <c r="A23" s="352" t="s">
        <v>60</v>
      </c>
      <c r="B23" s="347" t="s">
        <v>56</v>
      </c>
      <c r="C23" s="270"/>
      <c r="D23" s="270"/>
      <c r="E23" s="270"/>
      <c r="F23" s="270"/>
      <c r="G23" s="270"/>
      <c r="H23" s="270">
        <v>260217.96112719699</v>
      </c>
      <c r="I23" s="270">
        <v>263273.3107288279</v>
      </c>
      <c r="J23" s="270">
        <v>259561.22367566876</v>
      </c>
      <c r="K23" s="270">
        <v>265012.61974833778</v>
      </c>
      <c r="L23" s="270">
        <v>264186.16802851373</v>
      </c>
      <c r="M23" s="270">
        <v>261020.80912045625</v>
      </c>
      <c r="N23" s="270">
        <v>260729.15094878199</v>
      </c>
      <c r="O23" s="270">
        <v>252056.50380442603</v>
      </c>
      <c r="P23" s="270">
        <v>247817.81426189138</v>
      </c>
      <c r="Q23" s="270">
        <v>252866.17388773072</v>
      </c>
      <c r="R23" s="270">
        <v>258233.67633289486</v>
      </c>
      <c r="S23" s="270">
        <v>261774.74124319889</v>
      </c>
      <c r="T23" s="270">
        <v>256502.57009533572</v>
      </c>
      <c r="U23" s="270">
        <v>271157.96808069467</v>
      </c>
    </row>
    <row r="24" spans="1:21" ht="15" hidden="1" customHeight="1">
      <c r="A24" s="352" t="s">
        <v>61</v>
      </c>
      <c r="B24" s="347" t="s">
        <v>56</v>
      </c>
      <c r="C24" s="270"/>
      <c r="D24" s="270"/>
      <c r="E24" s="270"/>
      <c r="F24" s="270"/>
      <c r="G24" s="270"/>
      <c r="H24" s="270">
        <v>290303.73371653055</v>
      </c>
      <c r="I24" s="270">
        <v>285843.85868618183</v>
      </c>
      <c r="J24" s="270">
        <v>279741.47119976074</v>
      </c>
      <c r="K24" s="270">
        <v>277654.10923989106</v>
      </c>
      <c r="L24" s="270">
        <v>270264.30799176305</v>
      </c>
      <c r="M24" s="270">
        <v>257766.50405144869</v>
      </c>
      <c r="N24" s="270">
        <v>257821.52293935162</v>
      </c>
      <c r="O24" s="270">
        <v>245957.52313997093</v>
      </c>
      <c r="P24" s="270">
        <v>239026.28468098163</v>
      </c>
      <c r="Q24" s="270">
        <v>241286.2576550454</v>
      </c>
      <c r="R24" s="270">
        <v>244374.1756801414</v>
      </c>
      <c r="S24" s="270">
        <v>255999.89671916614</v>
      </c>
      <c r="T24" s="270">
        <v>253298.01523655647</v>
      </c>
      <c r="U24" s="270">
        <v>263656.56310608692</v>
      </c>
    </row>
    <row r="25" spans="1:21" ht="8.1" hidden="1" customHeight="1">
      <c r="A25" s="30"/>
      <c r="B25" s="347"/>
      <c r="C25" s="270"/>
      <c r="D25" s="270"/>
      <c r="E25" s="270"/>
      <c r="F25" s="270"/>
      <c r="G25" s="270"/>
      <c r="H25" s="270"/>
      <c r="I25" s="270"/>
      <c r="J25" s="270"/>
      <c r="K25" s="270"/>
      <c r="L25" s="270"/>
      <c r="M25" s="270"/>
      <c r="N25" s="270"/>
      <c r="O25" s="270"/>
      <c r="P25" s="270"/>
      <c r="Q25" s="270"/>
      <c r="R25" s="270"/>
      <c r="S25" s="270"/>
      <c r="T25" s="270"/>
      <c r="U25" s="270"/>
    </row>
    <row r="26" spans="1:21" ht="15" hidden="1" customHeight="1">
      <c r="A26" s="352" t="s">
        <v>59</v>
      </c>
      <c r="B26" s="347" t="s">
        <v>14</v>
      </c>
      <c r="C26" s="270"/>
      <c r="D26" s="270"/>
      <c r="E26" s="270"/>
      <c r="F26" s="270"/>
      <c r="G26" s="270"/>
      <c r="H26" s="305">
        <f t="shared" ref="H26:T26" si="4">H22/H20*100</f>
        <v>26.495856296364479</v>
      </c>
      <c r="I26" s="305">
        <f t="shared" si="4"/>
        <v>27.060238720647966</v>
      </c>
      <c r="J26" s="305">
        <f t="shared" si="4"/>
        <v>26.676912603592772</v>
      </c>
      <c r="K26" s="305">
        <f t="shared" si="4"/>
        <v>27.217263105025282</v>
      </c>
      <c r="L26" s="305">
        <f t="shared" si="4"/>
        <v>27.36244697580436</v>
      </c>
      <c r="M26" s="305">
        <f t="shared" si="4"/>
        <v>28.35151442274525</v>
      </c>
      <c r="N26" s="305">
        <f t="shared" si="4"/>
        <v>28.497359429460019</v>
      </c>
      <c r="O26" s="305">
        <f t="shared" si="4"/>
        <v>28.615731572111073</v>
      </c>
      <c r="P26" s="305">
        <f t="shared" si="4"/>
        <v>28.843570023464693</v>
      </c>
      <c r="Q26" s="305">
        <f t="shared" si="4"/>
        <v>28.99217093030208</v>
      </c>
      <c r="R26" s="305">
        <f t="shared" si="4"/>
        <v>29.285322558007358</v>
      </c>
      <c r="S26" s="305">
        <f t="shared" si="4"/>
        <v>28.812341561864947</v>
      </c>
      <c r="T26" s="305">
        <f t="shared" si="4"/>
        <v>28.964677984042524</v>
      </c>
      <c r="U26" s="305">
        <f>U22/U20*100</f>
        <v>28.774633560290059</v>
      </c>
    </row>
    <row r="27" spans="1:21" ht="15" hidden="1" customHeight="1">
      <c r="A27" s="352" t="s">
        <v>60</v>
      </c>
      <c r="B27" s="347" t="s">
        <v>14</v>
      </c>
      <c r="C27" s="270"/>
      <c r="D27" s="270"/>
      <c r="E27" s="270"/>
      <c r="F27" s="270"/>
      <c r="G27" s="270"/>
      <c r="H27" s="305">
        <f t="shared" ref="H27:T27" si="5">H23/H20*100</f>
        <v>34.739805916688823</v>
      </c>
      <c r="I27" s="305">
        <f t="shared" si="5"/>
        <v>34.968353947425427</v>
      </c>
      <c r="J27" s="305">
        <f t="shared" si="5"/>
        <v>35.238201614719216</v>
      </c>
      <c r="K27" s="305">
        <f t="shared" si="5"/>
        <v>35.539720368130581</v>
      </c>
      <c r="L27" s="305">
        <f t="shared" si="5"/>
        <v>35.901780106981604</v>
      </c>
      <c r="M27" s="305">
        <f t="shared" si="5"/>
        <v>36.044940196910851</v>
      </c>
      <c r="N27" s="305">
        <f t="shared" si="5"/>
        <v>35.947763716955258</v>
      </c>
      <c r="O27" s="305">
        <f t="shared" si="5"/>
        <v>36.125192991505543</v>
      </c>
      <c r="P27" s="305">
        <f t="shared" si="5"/>
        <v>36.216621649580972</v>
      </c>
      <c r="Q27" s="305">
        <f t="shared" si="5"/>
        <v>36.33181613476421</v>
      </c>
      <c r="R27" s="305">
        <f t="shared" si="5"/>
        <v>36.328208067365836</v>
      </c>
      <c r="S27" s="305">
        <f t="shared" si="5"/>
        <v>35.986770055544667</v>
      </c>
      <c r="T27" s="305">
        <f t="shared" si="5"/>
        <v>35.736896607072005</v>
      </c>
      <c r="U27" s="305">
        <f>U23/U20*100</f>
        <v>36.112193131210105</v>
      </c>
    </row>
    <row r="28" spans="1:21" ht="15" hidden="1" customHeight="1">
      <c r="A28" s="352" t="s">
        <v>61</v>
      </c>
      <c r="B28" s="347" t="s">
        <v>14</v>
      </c>
      <c r="C28" s="270"/>
      <c r="D28" s="270"/>
      <c r="E28" s="270"/>
      <c r="F28" s="270"/>
      <c r="G28" s="270"/>
      <c r="H28" s="305">
        <f t="shared" ref="H28:T28" si="6">H24/H20*100</f>
        <v>38.75633842689551</v>
      </c>
      <c r="I28" s="305">
        <f t="shared" si="6"/>
        <v>37.966207803462616</v>
      </c>
      <c r="J28" s="305">
        <f t="shared" si="6"/>
        <v>37.977885227004293</v>
      </c>
      <c r="K28" s="305">
        <f t="shared" si="6"/>
        <v>37.235016999638567</v>
      </c>
      <c r="L28" s="305">
        <f t="shared" si="6"/>
        <v>36.727773557162848</v>
      </c>
      <c r="M28" s="305">
        <f t="shared" si="6"/>
        <v>35.595546020292737</v>
      </c>
      <c r="N28" s="305">
        <f t="shared" si="6"/>
        <v>35.546877493533557</v>
      </c>
      <c r="O28" s="305">
        <f t="shared" si="6"/>
        <v>35.251076076332211</v>
      </c>
      <c r="P28" s="305">
        <f t="shared" si="6"/>
        <v>34.931808846670734</v>
      </c>
      <c r="Q28" s="305">
        <f t="shared" si="6"/>
        <v>34.668013574882522</v>
      </c>
      <c r="R28" s="305">
        <f t="shared" si="6"/>
        <v>34.378459178789591</v>
      </c>
      <c r="S28" s="305">
        <f t="shared" si="6"/>
        <v>35.192889022539205</v>
      </c>
      <c r="T28" s="305">
        <f t="shared" si="6"/>
        <v>35.290426048834249</v>
      </c>
      <c r="U28" s="305">
        <f>U24/U20*100</f>
        <v>35.113173308499825</v>
      </c>
    </row>
    <row r="29" spans="1:21" ht="15" hidden="1" customHeight="1">
      <c r="A29" s="352" t="s">
        <v>17</v>
      </c>
      <c r="B29" s="347" t="s">
        <v>14</v>
      </c>
      <c r="C29" s="270"/>
      <c r="D29" s="270"/>
      <c r="E29" s="270"/>
      <c r="F29" s="270"/>
      <c r="G29" s="270"/>
      <c r="H29" s="270">
        <f t="shared" ref="H29:T29" si="7">SUM(H26:H28)</f>
        <v>99.992000639948813</v>
      </c>
      <c r="I29" s="270">
        <f t="shared" si="7"/>
        <v>99.99480047153601</v>
      </c>
      <c r="J29" s="270">
        <f t="shared" si="7"/>
        <v>99.892999445316278</v>
      </c>
      <c r="K29" s="270">
        <f t="shared" si="7"/>
        <v>99.99200047279443</v>
      </c>
      <c r="L29" s="270">
        <f t="shared" si="7"/>
        <v>99.992000639948813</v>
      </c>
      <c r="M29" s="270">
        <f t="shared" si="7"/>
        <v>99.992000639948827</v>
      </c>
      <c r="N29" s="270">
        <f t="shared" si="7"/>
        <v>99.992000639948841</v>
      </c>
      <c r="O29" s="270">
        <f t="shared" si="7"/>
        <v>99.992000639948827</v>
      </c>
      <c r="P29" s="270">
        <f t="shared" si="7"/>
        <v>99.992000519716399</v>
      </c>
      <c r="Q29" s="270">
        <f t="shared" si="7"/>
        <v>99.992000639948813</v>
      </c>
      <c r="R29" s="270">
        <f t="shared" si="7"/>
        <v>99.991989804162785</v>
      </c>
      <c r="S29" s="270">
        <f t="shared" si="7"/>
        <v>99.992000639948813</v>
      </c>
      <c r="T29" s="270">
        <f t="shared" si="7"/>
        <v>99.992000639948785</v>
      </c>
      <c r="U29" s="270">
        <f>SUM(U26:U28)</f>
        <v>99.999999999999986</v>
      </c>
    </row>
    <row r="30" spans="1:21" ht="8.1" customHeight="1">
      <c r="A30" s="30"/>
      <c r="B30" s="347"/>
      <c r="C30" s="270"/>
      <c r="D30" s="270"/>
      <c r="E30" s="270"/>
      <c r="F30" s="270"/>
      <c r="G30" s="270"/>
      <c r="H30" s="270"/>
      <c r="I30" s="270"/>
      <c r="J30" s="270"/>
      <c r="K30" s="270"/>
      <c r="L30" s="270"/>
      <c r="M30" s="270"/>
      <c r="N30" s="270"/>
      <c r="O30" s="270"/>
      <c r="P30" s="270"/>
      <c r="Q30" s="270"/>
      <c r="R30" s="270"/>
      <c r="S30" s="270"/>
      <c r="T30" s="270"/>
      <c r="U30" s="270"/>
    </row>
    <row r="31" spans="1:21" ht="15" customHeight="1">
      <c r="A31" s="354" t="s">
        <v>126</v>
      </c>
      <c r="B31" s="347" t="s">
        <v>52</v>
      </c>
      <c r="C31" s="270">
        <f>C19*1000000/3.59999/'1'!C5</f>
        <v>20355.643801466773</v>
      </c>
      <c r="D31" s="270">
        <f>D19*1000000/3.59999/'1'!D5</f>
        <v>19887.05467574684</v>
      </c>
      <c r="E31" s="270">
        <f>E19*1000000/3.59999/'1'!E5</f>
        <v>19663.50892491456</v>
      </c>
      <c r="F31" s="270">
        <f>F19*1000000/3.59999/'1'!F5</f>
        <v>19107.061410746013</v>
      </c>
      <c r="G31" s="270">
        <f>G19*1000000/3.59999/'1'!G5</f>
        <v>18442.634297670018</v>
      </c>
      <c r="H31" s="270">
        <f>H19*1000000/3.59999/'1'!H5</f>
        <v>19255.50728135477</v>
      </c>
      <c r="I31" s="270">
        <f>I19*1000000/3.59999/'1'!I5</f>
        <v>19001.314158706115</v>
      </c>
      <c r="J31" s="270">
        <f>J19*1000000/3.59999/'1'!J5</f>
        <v>18542.207380577009</v>
      </c>
      <c r="K31" s="270">
        <f>K19*1000000/3.59999/'1'!K5</f>
        <v>18605.212948675638</v>
      </c>
      <c r="L31" s="270">
        <f>L19*1000000/3.59999/'1'!L5</f>
        <v>18308.524988858393</v>
      </c>
      <c r="M31" s="270">
        <f>M19*1000000/3.59999/'1'!M5</f>
        <v>17967.243927430165</v>
      </c>
      <c r="N31" s="270">
        <f>N19*1000000/3.59999/'1'!N5</f>
        <v>18356.426455093948</v>
      </c>
      <c r="O31" s="270">
        <f>O19*1000000/3.59999/'1'!O5</f>
        <v>17570.621378995609</v>
      </c>
      <c r="P31" s="270">
        <f>P19*1000000/3.59999/'1'!P5</f>
        <v>17134.013791892099</v>
      </c>
      <c r="Q31" s="270">
        <f>Q19*1000000/3.59999/'1'!Q5</f>
        <v>17301.973195360519</v>
      </c>
      <c r="R31" s="270">
        <f>R19*1000000/3.59999/'1'!R5</f>
        <v>17432.193878576418</v>
      </c>
      <c r="S31" s="270">
        <f>S19*1000000/3.59999/'1'!S5</f>
        <v>17757.891017287147</v>
      </c>
      <c r="T31" s="270">
        <f>T19*1000000/3.59999/'1'!T5</f>
        <v>17375.977178161793</v>
      </c>
      <c r="U31" s="270">
        <f>U19*1000000/3.59999/'1'!U5</f>
        <v>18146.806886238915</v>
      </c>
    </row>
    <row r="32" spans="1:21" ht="15" customHeight="1">
      <c r="A32" s="352" t="s">
        <v>189</v>
      </c>
      <c r="B32" s="347" t="s">
        <v>52</v>
      </c>
      <c r="C32" s="270">
        <v>14197.974725073209</v>
      </c>
      <c r="D32" s="270">
        <v>13817.601068846887</v>
      </c>
      <c r="E32" s="270">
        <v>13680.355269515714</v>
      </c>
      <c r="F32" s="270">
        <v>13393.064552231262</v>
      </c>
      <c r="G32" s="270">
        <v>12924.380019153909</v>
      </c>
      <c r="H32" s="270">
        <v>13456.023261065859</v>
      </c>
      <c r="I32" s="270">
        <v>19685.56056775224</v>
      </c>
      <c r="J32" s="270">
        <v>12791.536007078659</v>
      </c>
      <c r="K32" s="270">
        <v>12853.520930899027</v>
      </c>
      <c r="L32" s="270">
        <v>12589.240310577823</v>
      </c>
      <c r="M32" s="270">
        <v>12678.295625208193</v>
      </c>
      <c r="N32" s="270">
        <v>13027.535114924598</v>
      </c>
      <c r="O32" s="270">
        <v>12496.193192096105</v>
      </c>
      <c r="P32" s="270">
        <v>12202.173696918722</v>
      </c>
      <c r="Q32" s="270">
        <v>12295.822920264656</v>
      </c>
      <c r="R32" s="270">
        <v>12337.008794512343</v>
      </c>
      <c r="S32" s="270">
        <v>12452.668998155339</v>
      </c>
      <c r="T32" s="270">
        <v>12043.75913883539</v>
      </c>
      <c r="U32" s="270">
        <v>12466.415286548156</v>
      </c>
    </row>
    <row r="33" spans="1:21" ht="15" customHeight="1">
      <c r="A33" s="352" t="s">
        <v>115</v>
      </c>
      <c r="B33" s="347" t="s">
        <v>52</v>
      </c>
      <c r="C33" s="270">
        <v>20610.803089382895</v>
      </c>
      <c r="D33" s="270">
        <v>20202.231996614479</v>
      </c>
      <c r="E33" s="270">
        <v>19984.491075575806</v>
      </c>
      <c r="F33" s="270">
        <v>19442.952134717998</v>
      </c>
      <c r="G33" s="270">
        <v>18767.620844000649</v>
      </c>
      <c r="H33" s="270">
        <v>19873.012296837576</v>
      </c>
      <c r="I33" s="270">
        <v>19873.012296837576</v>
      </c>
      <c r="J33" s="270">
        <v>19252.354766478627</v>
      </c>
      <c r="K33" s="270">
        <v>19436.331824429282</v>
      </c>
      <c r="L33" s="270">
        <v>19227.661954876356</v>
      </c>
      <c r="M33" s="270">
        <v>18925.664524409913</v>
      </c>
      <c r="N33" s="270">
        <v>19294.806073764827</v>
      </c>
      <c r="O33" s="270">
        <v>18446.883887649499</v>
      </c>
      <c r="P33" s="270">
        <v>18027.177748547594</v>
      </c>
      <c r="Q33" s="270">
        <v>18276.100540698248</v>
      </c>
      <c r="R33" s="270">
        <v>18504.896462238568</v>
      </c>
      <c r="S33" s="270">
        <v>18813.91902425429</v>
      </c>
      <c r="T33" s="270">
        <v>18521.522765411068</v>
      </c>
      <c r="U33" s="270">
        <v>19393.746033029569</v>
      </c>
    </row>
    <row r="34" spans="1:21" ht="15" customHeight="1">
      <c r="A34" s="352" t="s">
        <v>191</v>
      </c>
      <c r="B34" s="347" t="s">
        <v>52</v>
      </c>
      <c r="C34" s="270">
        <v>27326.115720947149</v>
      </c>
      <c r="D34" s="270">
        <v>26891.756200038915</v>
      </c>
      <c r="E34" s="270">
        <v>26673.320074564577</v>
      </c>
      <c r="F34" s="270">
        <v>25916.165432526966</v>
      </c>
      <c r="G34" s="270">
        <v>25155.009973378044</v>
      </c>
      <c r="H34" s="270">
        <v>26269.37338289656</v>
      </c>
      <c r="I34" s="270">
        <v>26121.323663602925</v>
      </c>
      <c r="J34" s="270">
        <v>25826.833650246394</v>
      </c>
      <c r="K34" s="270">
        <v>26072.894044002842</v>
      </c>
      <c r="L34" s="270">
        <v>25857.259077432547</v>
      </c>
      <c r="M34" s="270">
        <v>24996.327486839211</v>
      </c>
      <c r="N34" s="270">
        <v>25455.834599781494</v>
      </c>
      <c r="O34" s="270">
        <v>24443.724509770662</v>
      </c>
      <c r="P34" s="270">
        <v>23883.045937032286</v>
      </c>
      <c r="Q34" s="270">
        <v>24195.884944917048</v>
      </c>
      <c r="R34" s="270">
        <v>24581.947859001782</v>
      </c>
      <c r="S34" s="270">
        <v>25070.54217693926</v>
      </c>
      <c r="T34" s="270">
        <v>24854.619218777014</v>
      </c>
      <c r="U34" s="270">
        <v>26207.477658362171</v>
      </c>
    </row>
    <row r="35" spans="1:21" ht="8.1" customHeight="1">
      <c r="A35" s="355"/>
      <c r="B35" s="358"/>
      <c r="C35" s="270"/>
      <c r="D35" s="270"/>
      <c r="E35" s="270"/>
      <c r="F35" s="270"/>
      <c r="G35" s="270"/>
      <c r="H35" s="270"/>
      <c r="I35" s="270"/>
      <c r="J35" s="270"/>
      <c r="K35" s="270"/>
      <c r="L35" s="270"/>
      <c r="M35" s="270"/>
      <c r="N35" s="270"/>
      <c r="O35" s="270"/>
      <c r="P35" s="270"/>
      <c r="Q35" s="270"/>
      <c r="R35" s="270"/>
      <c r="S35" s="270"/>
      <c r="T35" s="270"/>
      <c r="U35" s="270"/>
    </row>
    <row r="36" spans="1:21" ht="15" customHeight="1">
      <c r="A36" s="346" t="s">
        <v>127</v>
      </c>
      <c r="B36" s="347" t="s">
        <v>52</v>
      </c>
      <c r="C36" s="270">
        <v>9517.3216978269775</v>
      </c>
      <c r="D36" s="270">
        <v>9367.7705646457034</v>
      </c>
      <c r="E36" s="270">
        <v>9302.8597770026681</v>
      </c>
      <c r="F36" s="270">
        <v>9095.9353186849421</v>
      </c>
      <c r="G36" s="270">
        <v>8826.8052921956914</v>
      </c>
      <c r="H36" s="270">
        <v>9302.9566600537382</v>
      </c>
      <c r="I36" s="270">
        <v>9364.5352968189491</v>
      </c>
      <c r="J36" s="270">
        <v>9175.2899199488602</v>
      </c>
      <c r="K36" s="270">
        <v>9321.1876401519858</v>
      </c>
      <c r="L36" s="270">
        <v>9237.709513854692</v>
      </c>
      <c r="M36" s="270">
        <v>9116.495475547541</v>
      </c>
      <c r="N36" s="270">
        <v>9131.6155456049837</v>
      </c>
      <c r="O36" s="270">
        <v>8766.2996645772855</v>
      </c>
      <c r="P36" s="270">
        <v>8577.7232321846241</v>
      </c>
      <c r="Q36" s="270">
        <v>8691.6950964531716</v>
      </c>
      <c r="R36" s="270">
        <v>8814.7606100434023</v>
      </c>
      <c r="S36" s="270">
        <v>8922.2687816135967</v>
      </c>
      <c r="T36" s="270">
        <v>8771.7445552134959</v>
      </c>
      <c r="U36" s="270">
        <v>9191.4422232407924</v>
      </c>
    </row>
    <row r="37" spans="1:21" ht="15" customHeight="1">
      <c r="A37" s="352" t="s">
        <v>189</v>
      </c>
      <c r="B37" s="347" t="s">
        <v>52</v>
      </c>
      <c r="C37" s="270">
        <v>14197.974725073209</v>
      </c>
      <c r="D37" s="270">
        <v>13817.601068846887</v>
      </c>
      <c r="E37" s="270">
        <v>13680.355269515714</v>
      </c>
      <c r="F37" s="270">
        <v>13393.064552231262</v>
      </c>
      <c r="G37" s="270">
        <v>12924.380019153909</v>
      </c>
      <c r="H37" s="270">
        <v>13454.946865316633</v>
      </c>
      <c r="I37" s="270">
        <v>13314.19984383987</v>
      </c>
      <c r="J37" s="270">
        <v>12772.153879490237</v>
      </c>
      <c r="K37" s="270">
        <v>12852.49273148051</v>
      </c>
      <c r="L37" s="270">
        <v>12588.233251917669</v>
      </c>
      <c r="M37" s="270">
        <v>12677.281442692774</v>
      </c>
      <c r="N37" s="270">
        <v>13397.158695836137</v>
      </c>
      <c r="O37" s="270">
        <v>12843.220002614873</v>
      </c>
      <c r="P37" s="270">
        <v>12525.64399286448</v>
      </c>
      <c r="Q37" s="270">
        <v>12613.796532795694</v>
      </c>
      <c r="R37" s="270">
        <v>12646.277247907999</v>
      </c>
      <c r="S37" s="270">
        <v>12796.053339784999</v>
      </c>
      <c r="T37" s="270">
        <v>12382.797214314185</v>
      </c>
      <c r="U37" s="270">
        <v>12804.43038736686</v>
      </c>
    </row>
    <row r="38" spans="1:21" ht="15" customHeight="1">
      <c r="A38" s="352" t="s">
        <v>115</v>
      </c>
      <c r="B38" s="347" t="s">
        <v>52</v>
      </c>
      <c r="C38" s="270">
        <v>10305.401544691447</v>
      </c>
      <c r="D38" s="270">
        <v>10101.115998307239</v>
      </c>
      <c r="E38" s="270">
        <v>9992.2455377879032</v>
      </c>
      <c r="F38" s="270">
        <v>9721.476067358999</v>
      </c>
      <c r="G38" s="270">
        <v>9383.8104220003243</v>
      </c>
      <c r="H38" s="270">
        <v>9935.7112915154667</v>
      </c>
      <c r="I38" s="270">
        <v>9841.9929244421655</v>
      </c>
      <c r="J38" s="270">
        <v>9616.2279073676928</v>
      </c>
      <c r="K38" s="270">
        <v>9717.3885211329507</v>
      </c>
      <c r="L38" s="270">
        <v>9613.0619324835807</v>
      </c>
      <c r="M38" s="270">
        <v>9462.0752961812614</v>
      </c>
      <c r="N38" s="270">
        <v>9727.9736940818584</v>
      </c>
      <c r="O38" s="270">
        <v>9297.8901399692386</v>
      </c>
      <c r="P38" s="270">
        <v>9082.8989247138034</v>
      </c>
      <c r="Q38" s="270">
        <v>9206.8514067988599</v>
      </c>
      <c r="R38" s="270">
        <v>9323.5251591470151</v>
      </c>
      <c r="S38" s="270">
        <v>9485.2794131168539</v>
      </c>
      <c r="T38" s="270">
        <v>9336.8728194283558</v>
      </c>
      <c r="U38" s="270">
        <v>9778.5058810203609</v>
      </c>
    </row>
    <row r="39" spans="1:21" ht="15" customHeight="1">
      <c r="A39" s="352" t="s">
        <v>191</v>
      </c>
      <c r="B39" s="347" t="s">
        <v>52</v>
      </c>
      <c r="C39" s="270">
        <v>7519.8976058987037</v>
      </c>
      <c r="D39" s="270">
        <v>7420.7530180276854</v>
      </c>
      <c r="E39" s="270">
        <v>7373.3228856297492</v>
      </c>
      <c r="F39" s="270">
        <v>7188.4975249778527</v>
      </c>
      <c r="G39" s="270">
        <v>6993.5199654628259</v>
      </c>
      <c r="H39" s="270">
        <v>7126.3065249284282</v>
      </c>
      <c r="I39" s="270">
        <v>7230.8048519959548</v>
      </c>
      <c r="J39" s="270">
        <v>7154.2444014537514</v>
      </c>
      <c r="K39" s="270">
        <v>7252.2948737074857</v>
      </c>
      <c r="L39" s="270">
        <v>7194.252036824184</v>
      </c>
      <c r="M39" s="270">
        <v>6944.3278119412889</v>
      </c>
      <c r="N39" s="270">
        <v>6932.3632851859747</v>
      </c>
      <c r="O39" s="270">
        <v>6659.9204771051673</v>
      </c>
      <c r="P39" s="270">
        <v>6508.5441710274099</v>
      </c>
      <c r="Q39" s="270">
        <v>6591.2600774454449</v>
      </c>
      <c r="R39" s="270">
        <v>6699.4044378688313</v>
      </c>
      <c r="S39" s="270">
        <v>6818.4817344297817</v>
      </c>
      <c r="T39" s="270">
        <v>6744.1827370082647</v>
      </c>
      <c r="U39" s="270">
        <v>7108.7536225319336</v>
      </c>
    </row>
    <row r="40" spans="1:21" ht="20.100000000000001" customHeight="1">
      <c r="A40" s="30"/>
      <c r="B40" s="30"/>
      <c r="C40" s="319" t="s">
        <v>45</v>
      </c>
      <c r="D40" s="319"/>
      <c r="E40" s="319"/>
      <c r="F40" s="319"/>
      <c r="G40" s="319"/>
      <c r="H40" s="319"/>
      <c r="I40" s="319"/>
      <c r="J40" s="319"/>
      <c r="K40" s="319"/>
      <c r="L40" s="319"/>
      <c r="M40" s="319"/>
      <c r="N40" s="319"/>
      <c r="O40" s="319"/>
      <c r="P40" s="319"/>
      <c r="Q40" s="319"/>
      <c r="R40" s="319"/>
      <c r="S40" s="319"/>
      <c r="T40" s="319"/>
      <c r="U40" s="319"/>
    </row>
    <row r="41" spans="1:21" ht="15" customHeight="1">
      <c r="A41" s="346" t="s">
        <v>140</v>
      </c>
      <c r="B41" s="347" t="s">
        <v>57</v>
      </c>
      <c r="C41" s="323">
        <f>'1'!C5/'1'!$R$5*100</f>
        <v>92.487859910727423</v>
      </c>
      <c r="D41" s="323">
        <f>'1'!D5/'1'!$R$5*100</f>
        <v>93.228527983518902</v>
      </c>
      <c r="E41" s="323">
        <f>'1'!E5/'1'!$R$5*100</f>
        <v>93.758277333594947</v>
      </c>
      <c r="F41" s="323">
        <f>'1'!F5/'1'!$R$5*100</f>
        <v>94.30764702997007</v>
      </c>
      <c r="G41" s="323">
        <f>'1'!G5/'1'!$R$5*100</f>
        <v>94.682886152940597</v>
      </c>
      <c r="H41" s="323">
        <f>'1'!H5/'1'!$R$5*100</f>
        <v>95.397734903760039</v>
      </c>
      <c r="I41" s="323">
        <f>'1'!I5/'1'!$R$5*100</f>
        <v>97.169765046353064</v>
      </c>
      <c r="J41" s="323">
        <f>'1'!J5/'1'!$R$5*100</f>
        <v>97.419924461666753</v>
      </c>
      <c r="K41" s="323">
        <f>'1'!K5/'1'!$R$5*100</f>
        <v>98.288124785402459</v>
      </c>
      <c r="L41" s="323">
        <f>'1'!L5/'1'!$R$5*100</f>
        <v>98.565262176877425</v>
      </c>
      <c r="M41" s="323">
        <f>'1'!M5/'1'!$R$5*100</f>
        <v>98.839947025064987</v>
      </c>
      <c r="N41" s="323">
        <f>'1'!N5/'1'!$R$5*100</f>
        <v>96.897532741452892</v>
      </c>
      <c r="O41" s="323">
        <f>'1'!O5/'1'!$R$5*100</f>
        <v>97.383136312355916</v>
      </c>
      <c r="P41" s="323">
        <f>'1'!P5/'1'!$R$5*100</f>
        <v>97.937411095305833</v>
      </c>
      <c r="Q41" s="323">
        <f>'1'!Q5/'1'!$R$5*100</f>
        <v>98.648648648648646</v>
      </c>
      <c r="R41" s="323">
        <f>'1'!R5/'1'!$R$5*100</f>
        <v>100</v>
      </c>
      <c r="S41" s="323">
        <f>'1'!S5/'1'!$R$5*100</f>
        <v>100.45617305145436</v>
      </c>
      <c r="T41" s="323">
        <f>'1'!T5/'1'!$R$5*100</f>
        <v>101.29984794231619</v>
      </c>
      <c r="U41" s="323">
        <f>'1'!U5/'1'!$R$5*100</f>
        <v>101.48133614558297</v>
      </c>
    </row>
    <row r="42" spans="1:21" ht="15" customHeight="1">
      <c r="A42" s="351" t="s">
        <v>40</v>
      </c>
      <c r="B42" s="347"/>
      <c r="C42" s="323"/>
      <c r="D42" s="323"/>
      <c r="E42" s="323"/>
      <c r="F42" s="323"/>
      <c r="G42" s="323"/>
      <c r="H42" s="323"/>
      <c r="I42" s="323"/>
      <c r="J42" s="323"/>
      <c r="K42" s="323"/>
      <c r="L42" s="323"/>
      <c r="M42" s="323"/>
      <c r="N42" s="323"/>
      <c r="O42" s="323"/>
      <c r="P42" s="323"/>
      <c r="Q42" s="323"/>
      <c r="R42" s="323"/>
      <c r="S42" s="323"/>
      <c r="T42" s="323"/>
      <c r="U42" s="323"/>
    </row>
    <row r="43" spans="1:21" ht="15" customHeight="1">
      <c r="A43" s="352" t="s">
        <v>189</v>
      </c>
      <c r="B43" s="347" t="s">
        <v>57</v>
      </c>
      <c r="C43" s="323">
        <f t="shared" ref="C43:U43" si="8">C7*100/$R7</f>
        <v>86.600354783995627</v>
      </c>
      <c r="D43" s="323">
        <f t="shared" si="8"/>
        <v>87.545925633628244</v>
      </c>
      <c r="E43" s="323">
        <f t="shared" si="8"/>
        <v>88.043584519411752</v>
      </c>
      <c r="F43" s="323">
        <f t="shared" si="8"/>
        <v>88.73087457415545</v>
      </c>
      <c r="G43" s="323">
        <f t="shared" si="8"/>
        <v>89.361841202960207</v>
      </c>
      <c r="H43" s="323">
        <f t="shared" si="8"/>
        <v>91.627114479156461</v>
      </c>
      <c r="I43" s="323">
        <f t="shared" si="8"/>
        <v>93.319684858002887</v>
      </c>
      <c r="J43" s="323">
        <f t="shared" si="8"/>
        <v>93.584932316637662</v>
      </c>
      <c r="K43" s="323">
        <f t="shared" si="8"/>
        <v>95.206106028176066</v>
      </c>
      <c r="L43" s="323">
        <f t="shared" si="8"/>
        <v>96.164899368999983</v>
      </c>
      <c r="M43" s="323">
        <f t="shared" si="8"/>
        <v>97.09674403814995</v>
      </c>
      <c r="N43" s="323">
        <f t="shared" si="8"/>
        <v>97.03721447433918</v>
      </c>
      <c r="O43" s="323">
        <f t="shared" si="8"/>
        <v>97.234874492696022</v>
      </c>
      <c r="P43" s="323">
        <f t="shared" si="8"/>
        <v>97.876569030904548</v>
      </c>
      <c r="Q43" s="323">
        <f t="shared" si="8"/>
        <v>98.588574327752411</v>
      </c>
      <c r="R43" s="323">
        <f t="shared" si="8"/>
        <v>99.999999999999986</v>
      </c>
      <c r="S43" s="323">
        <f t="shared" si="8"/>
        <v>99.292240740740738</v>
      </c>
      <c r="T43" s="323">
        <f t="shared" si="8"/>
        <v>100.98658718373612</v>
      </c>
      <c r="U43" s="323">
        <f t="shared" si="8"/>
        <v>101.21474349403779</v>
      </c>
    </row>
    <row r="44" spans="1:21" ht="15" customHeight="1">
      <c r="A44" s="352" t="s">
        <v>115</v>
      </c>
      <c r="B44" s="347" t="s">
        <v>57</v>
      </c>
      <c r="C44" s="323">
        <f t="shared" ref="C44:U44" si="9">C8*100/$R8</f>
        <v>98.507812113393896</v>
      </c>
      <c r="D44" s="323">
        <f t="shared" si="9"/>
        <v>98.970304821802344</v>
      </c>
      <c r="E44" s="323">
        <f t="shared" si="9"/>
        <v>99.320551555997326</v>
      </c>
      <c r="F44" s="323">
        <f t="shared" si="9"/>
        <v>99.691714564359287</v>
      </c>
      <c r="G44" s="323">
        <f t="shared" si="9"/>
        <v>100.06096899415245</v>
      </c>
      <c r="H44" s="323">
        <f t="shared" si="9"/>
        <v>98.357908851010691</v>
      </c>
      <c r="I44" s="323">
        <f t="shared" si="9"/>
        <v>98.628329476834153</v>
      </c>
      <c r="J44" s="323">
        <f t="shared" si="9"/>
        <v>99.265039632207959</v>
      </c>
      <c r="K44" s="323">
        <f t="shared" si="9"/>
        <v>99.408834592892021</v>
      </c>
      <c r="L44" s="323">
        <f t="shared" si="9"/>
        <v>99.892641476532702</v>
      </c>
      <c r="M44" s="323">
        <f t="shared" si="9"/>
        <v>99.992003780038999</v>
      </c>
      <c r="N44" s="323">
        <f t="shared" si="9"/>
        <v>99.933301365984263</v>
      </c>
      <c r="O44" s="323">
        <f t="shared" si="9"/>
        <v>100.54602781366631</v>
      </c>
      <c r="P44" s="323">
        <f t="shared" si="9"/>
        <v>100.58424099977667</v>
      </c>
      <c r="Q44" s="323">
        <f t="shared" si="9"/>
        <v>100.50550261683492</v>
      </c>
      <c r="R44" s="323">
        <f t="shared" si="9"/>
        <v>100</v>
      </c>
      <c r="S44" s="323">
        <f t="shared" si="9"/>
        <v>99.253452046274901</v>
      </c>
      <c r="T44" s="323">
        <f t="shared" si="9"/>
        <v>97.967047398961242</v>
      </c>
      <c r="U44" s="323">
        <f t="shared" si="9"/>
        <v>98.730928249242652</v>
      </c>
    </row>
    <row r="45" spans="1:21" ht="15" customHeight="1">
      <c r="A45" s="352" t="s">
        <v>191</v>
      </c>
      <c r="B45" s="347" t="s">
        <v>57</v>
      </c>
      <c r="C45" s="323">
        <f t="shared" ref="C45:U45" si="10">C9*100/$R9</f>
        <v>124.84852013332815</v>
      </c>
      <c r="D45" s="323">
        <f t="shared" si="10"/>
        <v>122.59434025743812</v>
      </c>
      <c r="E45" s="323">
        <f t="shared" si="10"/>
        <v>121.25798568893862</v>
      </c>
      <c r="F45" s="323">
        <f t="shared" si="10"/>
        <v>119.57040063376868</v>
      </c>
      <c r="G45" s="323">
        <f t="shared" si="10"/>
        <v>117.98109499272331</v>
      </c>
      <c r="H45" s="323">
        <f t="shared" si="10"/>
        <v>116.52680217657709</v>
      </c>
      <c r="I45" s="323">
        <f t="shared" si="10"/>
        <v>113.27432627665497</v>
      </c>
      <c r="J45" s="323">
        <f t="shared" si="10"/>
        <v>111.9200086142849</v>
      </c>
      <c r="K45" s="323">
        <f t="shared" si="10"/>
        <v>108.98702543622159</v>
      </c>
      <c r="L45" s="323">
        <f t="shared" si="10"/>
        <v>106.67024931619743</v>
      </c>
      <c r="M45" s="323">
        <f t="shared" si="10"/>
        <v>104.94910879118839</v>
      </c>
      <c r="N45" s="323">
        <f t="shared" si="10"/>
        <v>105.14293438784658</v>
      </c>
      <c r="O45" s="323">
        <f t="shared" si="10"/>
        <v>103.9369471704111</v>
      </c>
      <c r="P45" s="323">
        <f t="shared" si="10"/>
        <v>102.79412896908094</v>
      </c>
      <c r="Q45" s="323">
        <f t="shared" si="10"/>
        <v>101.68594285210386</v>
      </c>
      <c r="R45" s="323">
        <f t="shared" si="10"/>
        <v>100</v>
      </c>
      <c r="S45" s="323">
        <f t="shared" si="10"/>
        <v>102.24931752602595</v>
      </c>
      <c r="T45" s="323">
        <f t="shared" si="10"/>
        <v>101.19914952784644</v>
      </c>
      <c r="U45" s="323">
        <f t="shared" si="10"/>
        <v>99.719757453688629</v>
      </c>
    </row>
    <row r="46" spans="1:21" ht="8.1" customHeight="1">
      <c r="A46" s="352"/>
      <c r="B46" s="358"/>
      <c r="C46" s="323"/>
      <c r="D46" s="323"/>
      <c r="E46" s="323"/>
      <c r="F46" s="323"/>
      <c r="G46" s="323"/>
      <c r="H46" s="323"/>
      <c r="I46" s="323"/>
      <c r="J46" s="323"/>
      <c r="K46" s="323"/>
      <c r="L46" s="323"/>
      <c r="M46" s="323"/>
      <c r="N46" s="323"/>
      <c r="O46" s="323"/>
      <c r="P46" s="323"/>
      <c r="Q46" s="323"/>
      <c r="R46" s="323"/>
      <c r="S46" s="323"/>
      <c r="T46" s="323"/>
      <c r="U46" s="323"/>
    </row>
    <row r="47" spans="1:21" ht="15" customHeight="1">
      <c r="A47" s="346" t="s">
        <v>58</v>
      </c>
      <c r="B47" s="347" t="s">
        <v>57</v>
      </c>
      <c r="C47" s="323">
        <f>'1'!C6/'1'!$R$6*100</f>
        <v>100.94191036039388</v>
      </c>
      <c r="D47" s="323">
        <f>'1'!D6/'1'!$R$6*100</f>
        <v>101.10858942877694</v>
      </c>
      <c r="E47" s="323">
        <f>'1'!E6/'1'!$R$6*100</f>
        <v>101.34074955973908</v>
      </c>
      <c r="F47" s="323">
        <f>'1'!F6/'1'!$R$6*100</f>
        <v>101.38675992757398</v>
      </c>
      <c r="G47" s="323">
        <f>'1'!G6/'1'!$R$6*100</f>
        <v>101.33963340526329</v>
      </c>
      <c r="H47" s="323">
        <f>'1'!H6/'1'!$R$6*100</f>
        <v>101.29418466602382</v>
      </c>
      <c r="I47" s="323">
        <f>'1'!I6/'1'!$R$6*100</f>
        <v>101.17380692425444</v>
      </c>
      <c r="J47" s="323">
        <f>'1'!J6/'1'!$R$6*100</f>
        <v>101.0472874609662</v>
      </c>
      <c r="K47" s="323">
        <f>'1'!K6/'1'!$R$6*100</f>
        <v>100.88548255078503</v>
      </c>
      <c r="L47" s="323">
        <f>'1'!L6/'1'!$R$6*100</f>
        <v>100.5080983208076</v>
      </c>
      <c r="M47" s="323">
        <f>'1'!M6/'1'!$R$6*100</f>
        <v>100.32988565617482</v>
      </c>
      <c r="N47" s="323">
        <f>'1'!N6/'1'!$R$6*100</f>
        <v>98.496911972617013</v>
      </c>
      <c r="O47" s="323">
        <f>'1'!O6/'1'!$R$6*100</f>
        <v>98.699059949897062</v>
      </c>
      <c r="P47" s="323">
        <f>'1'!P6/'1'!$R$6*100</f>
        <v>98.923531016692706</v>
      </c>
      <c r="Q47" s="323">
        <f>'1'!Q6/'1'!$R$6*100</f>
        <v>99.298062851898706</v>
      </c>
      <c r="R47" s="323">
        <f>'1'!R6/'1'!$R$6*100</f>
        <v>100</v>
      </c>
      <c r="S47" s="323">
        <f>'1'!S6/'1'!$R$6*100</f>
        <v>101.10127241610239</v>
      </c>
      <c r="T47" s="323">
        <f>'1'!T6/'1'!$R$6*100</f>
        <v>101.46960339310959</v>
      </c>
      <c r="U47" s="323">
        <f>'1'!U6/'1'!$R$6*100</f>
        <v>101.31210159486072</v>
      </c>
    </row>
    <row r="48" spans="1:21" ht="15" customHeight="1">
      <c r="A48" s="351" t="s">
        <v>40</v>
      </c>
      <c r="B48" s="347"/>
      <c r="C48" s="323"/>
      <c r="D48" s="323"/>
      <c r="E48" s="323"/>
      <c r="F48" s="323"/>
      <c r="G48" s="323"/>
      <c r="H48" s="323"/>
      <c r="I48" s="323"/>
      <c r="J48" s="323"/>
      <c r="K48" s="323"/>
      <c r="L48" s="323"/>
      <c r="M48" s="323"/>
      <c r="N48" s="323"/>
      <c r="O48" s="323"/>
      <c r="P48" s="323"/>
      <c r="Q48" s="323"/>
      <c r="R48" s="323"/>
      <c r="S48" s="323"/>
      <c r="T48" s="323"/>
      <c r="U48" s="323"/>
    </row>
    <row r="49" spans="1:21" ht="15" customHeight="1">
      <c r="A49" s="352" t="s">
        <v>189</v>
      </c>
      <c r="B49" s="347" t="s">
        <v>57</v>
      </c>
      <c r="C49" s="323">
        <f>C14/$R14*100</f>
        <v>82.081234643779467</v>
      </c>
      <c r="D49" s="323">
        <f t="shared" ref="D49:U51" si="11">D14/$R14*100</f>
        <v>83.598025339179131</v>
      </c>
      <c r="E49" s="323">
        <f t="shared" si="11"/>
        <v>84.439853932250514</v>
      </c>
      <c r="F49" s="323">
        <f t="shared" si="11"/>
        <v>85.629326483098126</v>
      </c>
      <c r="G49" s="323">
        <f t="shared" si="11"/>
        <v>86.701578215787663</v>
      </c>
      <c r="H49" s="323">
        <f t="shared" si="11"/>
        <v>88.464802549028448</v>
      </c>
      <c r="I49" s="323">
        <f t="shared" si="11"/>
        <v>91.881753947708162</v>
      </c>
      <c r="J49" s="323">
        <f t="shared" si="11"/>
        <v>92.495799778613375</v>
      </c>
      <c r="K49" s="323">
        <f t="shared" si="11"/>
        <v>95.088966888130628</v>
      </c>
      <c r="L49" s="323">
        <f t="shared" si="11"/>
        <v>96.679046728073359</v>
      </c>
      <c r="M49" s="323">
        <f t="shared" si="11"/>
        <v>98.06178765121048</v>
      </c>
      <c r="N49" s="323">
        <f t="shared" si="11"/>
        <v>95.157200022539342</v>
      </c>
      <c r="O49" s="323">
        <f t="shared" si="11"/>
        <v>95.686211775608896</v>
      </c>
      <c r="P49" s="323">
        <f t="shared" si="11"/>
        <v>96.766068436831034</v>
      </c>
      <c r="Q49" s="323">
        <f t="shared" si="11"/>
        <v>97.868180805712939</v>
      </c>
      <c r="R49" s="323">
        <f t="shared" si="11"/>
        <v>100</v>
      </c>
      <c r="S49" s="323">
        <f t="shared" si="11"/>
        <v>98.419223101942322</v>
      </c>
      <c r="T49" s="323">
        <f t="shared" si="11"/>
        <v>100.51665722061904</v>
      </c>
      <c r="U49" s="323">
        <f t="shared" si="11"/>
        <v>101.18137460788921</v>
      </c>
    </row>
    <row r="50" spans="1:21" ht="15" customHeight="1">
      <c r="A50" s="352" t="s">
        <v>115</v>
      </c>
      <c r="B50" s="347" t="s">
        <v>57</v>
      </c>
      <c r="C50" s="323">
        <f>C15/$R15*100</f>
        <v>91.78369582987213</v>
      </c>
      <c r="D50" s="323">
        <f t="shared" si="11"/>
        <v>92.904263950473549</v>
      </c>
      <c r="E50" s="323">
        <f t="shared" si="11"/>
        <v>93.639597700600589</v>
      </c>
      <c r="F50" s="323">
        <f t="shared" si="11"/>
        <v>94.575248289863481</v>
      </c>
      <c r="G50" s="323">
        <f t="shared" si="11"/>
        <v>95.435566921557353</v>
      </c>
      <c r="H50" s="323">
        <f t="shared" si="11"/>
        <v>93.352606451406956</v>
      </c>
      <c r="I50" s="323">
        <f t="shared" si="11"/>
        <v>95.461520957938134</v>
      </c>
      <c r="J50" s="323">
        <f t="shared" si="11"/>
        <v>96.445742408307069</v>
      </c>
      <c r="K50" s="323">
        <f t="shared" si="11"/>
        <v>97.602505767846793</v>
      </c>
      <c r="L50" s="323">
        <f t="shared" si="11"/>
        <v>98.72336144656893</v>
      </c>
      <c r="M50" s="323">
        <f t="shared" si="11"/>
        <v>99.272982446055707</v>
      </c>
      <c r="N50" s="323">
        <f t="shared" si="11"/>
        <v>98.247772135729591</v>
      </c>
      <c r="O50" s="323">
        <f t="shared" si="11"/>
        <v>99.167115110439084</v>
      </c>
      <c r="P50" s="323">
        <f t="shared" si="11"/>
        <v>99.582055394108849</v>
      </c>
      <c r="Q50" s="323">
        <f t="shared" si="11"/>
        <v>99.863333295475286</v>
      </c>
      <c r="R50" s="323">
        <f t="shared" si="11"/>
        <v>100</v>
      </c>
      <c r="S50" s="323">
        <f t="shared" si="11"/>
        <v>98.558399833782204</v>
      </c>
      <c r="T50" s="323">
        <f t="shared" si="11"/>
        <v>97.752296678410815</v>
      </c>
      <c r="U50" s="323">
        <f t="shared" si="11"/>
        <v>98.822510817941961</v>
      </c>
    </row>
    <row r="51" spans="1:21" ht="15" customHeight="1">
      <c r="A51" s="352" t="s">
        <v>191</v>
      </c>
      <c r="B51" s="347" t="s">
        <v>57</v>
      </c>
      <c r="C51" s="323">
        <f>C16/$R16*100</f>
        <v>114.32485602239157</v>
      </c>
      <c r="D51" s="323">
        <f t="shared" si="11"/>
        <v>112.78952507759701</v>
      </c>
      <c r="E51" s="323">
        <f t="shared" si="11"/>
        <v>111.85129333299587</v>
      </c>
      <c r="F51" s="323">
        <f t="shared" si="11"/>
        <v>110.60407941654664</v>
      </c>
      <c r="G51" s="323">
        <f t="shared" si="11"/>
        <v>109.46696340059614</v>
      </c>
      <c r="H51" s="323">
        <f t="shared" si="11"/>
        <v>110.25286466419453</v>
      </c>
      <c r="I51" s="323">
        <f t="shared" si="11"/>
        <v>107.10959515022518</v>
      </c>
      <c r="J51" s="323">
        <f t="shared" si="11"/>
        <v>106.08517455825218</v>
      </c>
      <c r="K51" s="323">
        <f t="shared" si="11"/>
        <v>104.03662345594292</v>
      </c>
      <c r="L51" s="323">
        <f t="shared" si="11"/>
        <v>102.46800092725729</v>
      </c>
      <c r="M51" s="323">
        <f t="shared" si="11"/>
        <v>101.42668307878988</v>
      </c>
      <c r="N51" s="323">
        <f t="shared" si="11"/>
        <v>103.51588084507159</v>
      </c>
      <c r="O51" s="323">
        <f t="shared" si="11"/>
        <v>102.57909588913208</v>
      </c>
      <c r="P51" s="323">
        <f t="shared" si="11"/>
        <v>101.77672394140669</v>
      </c>
      <c r="Q51" s="323">
        <f t="shared" si="11"/>
        <v>101.06579854353099</v>
      </c>
      <c r="R51" s="323">
        <f t="shared" si="11"/>
        <v>100</v>
      </c>
      <c r="S51" s="323">
        <f t="shared" si="11"/>
        <v>101.80796579550571</v>
      </c>
      <c r="T51" s="323">
        <f t="shared" si="11"/>
        <v>101.47352974173987</v>
      </c>
      <c r="U51" s="323">
        <f t="shared" si="11"/>
        <v>100.3609482812456</v>
      </c>
    </row>
    <row r="52" spans="1:21" ht="8.1" customHeight="1">
      <c r="A52" s="352"/>
      <c r="B52" s="358"/>
      <c r="C52" s="323"/>
      <c r="D52" s="323"/>
      <c r="E52" s="323"/>
      <c r="F52" s="323"/>
      <c r="G52" s="323"/>
      <c r="H52" s="323"/>
      <c r="I52" s="323"/>
      <c r="J52" s="323"/>
      <c r="K52" s="323"/>
      <c r="L52" s="323"/>
      <c r="M52" s="323"/>
      <c r="N52" s="323"/>
      <c r="O52" s="323"/>
      <c r="P52" s="323"/>
      <c r="Q52" s="323"/>
      <c r="R52" s="323"/>
      <c r="S52" s="323"/>
      <c r="T52" s="323"/>
      <c r="U52" s="323"/>
    </row>
    <row r="53" spans="1:21" ht="15" customHeight="1">
      <c r="A53" s="346" t="s">
        <v>82</v>
      </c>
      <c r="B53" s="347" t="s">
        <v>57</v>
      </c>
      <c r="C53" s="323">
        <f t="shared" ref="C53:U53" si="12">C20/$R20*100</f>
        <v>107.99845076393053</v>
      </c>
      <c r="D53" s="323">
        <f t="shared" si="12"/>
        <v>106.35728619483685</v>
      </c>
      <c r="E53" s="323">
        <f t="shared" si="12"/>
        <v>105.75930579796395</v>
      </c>
      <c r="F53" s="323">
        <f t="shared" si="12"/>
        <v>103.36863023988758</v>
      </c>
      <c r="G53" s="323">
        <f t="shared" si="12"/>
        <v>100.17108894782498</v>
      </c>
      <c r="H53" s="323">
        <f t="shared" si="12"/>
        <v>105.37582313845373</v>
      </c>
      <c r="I53" s="323">
        <f t="shared" si="12"/>
        <v>105.91628599556375</v>
      </c>
      <c r="J53" s="323">
        <f t="shared" si="12"/>
        <v>103.62324185645694</v>
      </c>
      <c r="K53" s="323">
        <f t="shared" si="12"/>
        <v>104.90197072703474</v>
      </c>
      <c r="L53" s="323">
        <f t="shared" si="12"/>
        <v>103.52022115911143</v>
      </c>
      <c r="M53" s="323">
        <f t="shared" si="12"/>
        <v>101.87366262350473</v>
      </c>
      <c r="N53" s="323">
        <f t="shared" si="12"/>
        <v>102.0349157333829</v>
      </c>
      <c r="O53" s="323">
        <f t="shared" si="12"/>
        <v>98.156447132359347</v>
      </c>
      <c r="P53" s="323">
        <f t="shared" si="12"/>
        <v>96.262178136479861</v>
      </c>
      <c r="Q53" s="323">
        <f t="shared" si="12"/>
        <v>97.911730822078397</v>
      </c>
      <c r="R53" s="323">
        <f t="shared" si="12"/>
        <v>100</v>
      </c>
      <c r="S53" s="323">
        <f t="shared" si="12"/>
        <v>102.33306177564978</v>
      </c>
      <c r="T53" s="323">
        <f t="shared" si="12"/>
        <v>100.97316828033638</v>
      </c>
      <c r="U53" s="323">
        <f t="shared" si="12"/>
        <v>105.63299772665708</v>
      </c>
    </row>
    <row r="54" spans="1:21" ht="8.1" customHeight="1">
      <c r="A54" s="346"/>
      <c r="B54" s="358"/>
      <c r="C54" s="323"/>
      <c r="D54" s="323"/>
      <c r="E54" s="323"/>
      <c r="F54" s="323"/>
      <c r="G54" s="323"/>
      <c r="H54" s="323"/>
      <c r="I54" s="323"/>
      <c r="J54" s="323"/>
      <c r="K54" s="323"/>
      <c r="L54" s="323"/>
      <c r="M54" s="323"/>
      <c r="N54" s="323"/>
      <c r="O54" s="323"/>
      <c r="P54" s="323"/>
      <c r="Q54" s="323"/>
      <c r="R54" s="323"/>
      <c r="S54" s="323"/>
      <c r="T54" s="323"/>
      <c r="U54" s="323"/>
    </row>
    <row r="55" spans="1:21" ht="15" customHeight="1">
      <c r="A55" s="354" t="s">
        <v>118</v>
      </c>
      <c r="B55" s="347" t="s">
        <v>57</v>
      </c>
      <c r="C55" s="323">
        <f t="shared" ref="C55:U55" si="13">C31*100/$R31</f>
        <v>116.77040734662306</v>
      </c>
      <c r="D55" s="323">
        <f t="shared" si="13"/>
        <v>114.08233991814056</v>
      </c>
      <c r="E55" s="323">
        <f t="shared" si="13"/>
        <v>112.79996689963593</v>
      </c>
      <c r="F55" s="323">
        <f t="shared" si="13"/>
        <v>109.60789871794594</v>
      </c>
      <c r="G55" s="323">
        <f t="shared" si="13"/>
        <v>105.79640420552802</v>
      </c>
      <c r="H55" s="323">
        <f t="shared" si="13"/>
        <v>110.45946032655789</v>
      </c>
      <c r="I55" s="323">
        <f t="shared" si="13"/>
        <v>109.00127827317303</v>
      </c>
      <c r="J55" s="323">
        <f t="shared" si="13"/>
        <v>106.36760645121531</v>
      </c>
      <c r="K55" s="323">
        <f t="shared" si="13"/>
        <v>106.72903868709733</v>
      </c>
      <c r="L55" s="323">
        <f t="shared" si="13"/>
        <v>105.02708446444574</v>
      </c>
      <c r="M55" s="323">
        <f t="shared" si="13"/>
        <v>103.06932135209503</v>
      </c>
      <c r="N55" s="323">
        <f t="shared" si="13"/>
        <v>105.30187182953135</v>
      </c>
      <c r="O55" s="323">
        <f t="shared" si="13"/>
        <v>100.79409110169038</v>
      </c>
      <c r="P55" s="323">
        <f t="shared" si="13"/>
        <v>98.289486172760093</v>
      </c>
      <c r="Q55" s="286">
        <f t="shared" si="13"/>
        <v>99.252987408682188</v>
      </c>
      <c r="R55" s="286">
        <f t="shared" si="13"/>
        <v>100</v>
      </c>
      <c r="S55" s="286">
        <f t="shared" si="13"/>
        <v>101.86836574317248</v>
      </c>
      <c r="T55" s="286">
        <f t="shared" si="13"/>
        <v>99.677512189193166</v>
      </c>
      <c r="U55" s="286">
        <f t="shared" si="13"/>
        <v>104.09938652954482</v>
      </c>
    </row>
    <row r="56" spans="1:21" ht="15" customHeight="1">
      <c r="A56" s="352" t="s">
        <v>189</v>
      </c>
      <c r="B56" s="347" t="s">
        <v>57</v>
      </c>
      <c r="C56" s="323">
        <f t="shared" ref="C56:U56" si="14">C32*100/$R32</f>
        <v>115.08441763767442</v>
      </c>
      <c r="D56" s="323">
        <f t="shared" si="14"/>
        <v>112.00122573466211</v>
      </c>
      <c r="E56" s="323">
        <f t="shared" si="14"/>
        <v>110.88875348456352</v>
      </c>
      <c r="F56" s="323">
        <f t="shared" si="14"/>
        <v>108.56006326418984</v>
      </c>
      <c r="G56" s="323">
        <f t="shared" si="14"/>
        <v>104.76105054657037</v>
      </c>
      <c r="H56" s="323">
        <f t="shared" si="14"/>
        <v>109.07038719994482</v>
      </c>
      <c r="I56" s="323">
        <f t="shared" si="14"/>
        <v>159.56510119785781</v>
      </c>
      <c r="J56" s="323">
        <f t="shared" si="14"/>
        <v>103.68425783054072</v>
      </c>
      <c r="K56" s="323">
        <f t="shared" si="14"/>
        <v>104.18668856438228</v>
      </c>
      <c r="L56" s="323">
        <f t="shared" si="14"/>
        <v>102.0445111150255</v>
      </c>
      <c r="M56" s="323">
        <f t="shared" si="14"/>
        <v>102.76636611337797</v>
      </c>
      <c r="N56" s="323">
        <f t="shared" si="14"/>
        <v>105.59719403555431</v>
      </c>
      <c r="O56" s="323">
        <f t="shared" si="14"/>
        <v>101.2902997820231</v>
      </c>
      <c r="P56" s="323">
        <f t="shared" si="14"/>
        <v>98.907068156962026</v>
      </c>
      <c r="Q56" s="286">
        <f t="shared" si="14"/>
        <v>99.666159966863219</v>
      </c>
      <c r="R56" s="286">
        <f t="shared" si="14"/>
        <v>100</v>
      </c>
      <c r="S56" s="286">
        <f t="shared" si="14"/>
        <v>100.93750604842272</v>
      </c>
      <c r="T56" s="286">
        <f t="shared" si="14"/>
        <v>97.623008457225097</v>
      </c>
      <c r="U56" s="286">
        <f t="shared" si="14"/>
        <v>101.04892923553216</v>
      </c>
    </row>
    <row r="57" spans="1:21" ht="15" customHeight="1">
      <c r="A57" s="352" t="s">
        <v>115</v>
      </c>
      <c r="B57" s="347" t="s">
        <v>57</v>
      </c>
      <c r="C57" s="323">
        <f t="shared" ref="C57:U57" si="15">C33*100/$R33</f>
        <v>111.38026700901396</v>
      </c>
      <c r="D57" s="323">
        <f t="shared" si="15"/>
        <v>109.17235899071105</v>
      </c>
      <c r="E57" s="323">
        <f t="shared" si="15"/>
        <v>107.99569247175484</v>
      </c>
      <c r="F57" s="323">
        <f t="shared" si="15"/>
        <v>105.06922951119259</v>
      </c>
      <c r="G57" s="323">
        <f t="shared" si="15"/>
        <v>101.41975602132224</v>
      </c>
      <c r="H57" s="323">
        <f t="shared" si="15"/>
        <v>107.39326392552809</v>
      </c>
      <c r="I57" s="323">
        <f t="shared" si="15"/>
        <v>107.39326392552809</v>
      </c>
      <c r="J57" s="323">
        <f t="shared" si="15"/>
        <v>104.03924607611469</v>
      </c>
      <c r="K57" s="323">
        <f t="shared" si="15"/>
        <v>105.03345351913434</v>
      </c>
      <c r="L57" s="323">
        <f t="shared" si="15"/>
        <v>103.90580673668008</v>
      </c>
      <c r="M57" s="323">
        <f t="shared" si="15"/>
        <v>102.27382013744293</v>
      </c>
      <c r="N57" s="323">
        <f t="shared" si="15"/>
        <v>104.26865188431701</v>
      </c>
      <c r="O57" s="323">
        <f t="shared" si="15"/>
        <v>99.686501490524677</v>
      </c>
      <c r="P57" s="323">
        <f t="shared" si="15"/>
        <v>97.418419958923764</v>
      </c>
      <c r="Q57" s="286">
        <f t="shared" si="15"/>
        <v>98.763592533429161</v>
      </c>
      <c r="R57" s="286">
        <f t="shared" si="15"/>
        <v>100</v>
      </c>
      <c r="S57" s="286">
        <f t="shared" si="15"/>
        <v>101.66995023531376</v>
      </c>
      <c r="T57" s="286">
        <f t="shared" si="15"/>
        <v>100.08984812860979</v>
      </c>
      <c r="U57" s="286">
        <f t="shared" si="15"/>
        <v>104.80332096212915</v>
      </c>
    </row>
    <row r="58" spans="1:21" ht="15" customHeight="1">
      <c r="A58" s="352" t="s">
        <v>191</v>
      </c>
      <c r="B58" s="347" t="s">
        <v>57</v>
      </c>
      <c r="C58" s="323">
        <f t="shared" ref="C58:U58" si="16">C34*100/$R34</f>
        <v>111.16334587350637</v>
      </c>
      <c r="D58" s="323">
        <f t="shared" si="16"/>
        <v>109.39636010248591</v>
      </c>
      <c r="E58" s="323">
        <f t="shared" si="16"/>
        <v>108.50775629156233</v>
      </c>
      <c r="F58" s="323">
        <f t="shared" si="16"/>
        <v>105.42763161478516</v>
      </c>
      <c r="G58" s="323">
        <f t="shared" si="16"/>
        <v>102.33123151046964</v>
      </c>
      <c r="H58" s="323">
        <f t="shared" si="16"/>
        <v>106.86449069688693</v>
      </c>
      <c r="I58" s="323">
        <f t="shared" si="16"/>
        <v>106.26222060770269</v>
      </c>
      <c r="J58" s="323">
        <f t="shared" si="16"/>
        <v>105.0642276128201</v>
      </c>
      <c r="K58" s="323">
        <f t="shared" si="16"/>
        <v>106.06520766195135</v>
      </c>
      <c r="L58" s="323">
        <f t="shared" si="16"/>
        <v>105.18799903793528</v>
      </c>
      <c r="M58" s="323">
        <f t="shared" si="16"/>
        <v>101.6857070489867</v>
      </c>
      <c r="N58" s="323">
        <f t="shared" si="16"/>
        <v>103.5549938751485</v>
      </c>
      <c r="O58" s="323">
        <f t="shared" si="16"/>
        <v>99.437703838508043</v>
      </c>
      <c r="P58" s="323">
        <f t="shared" si="16"/>
        <v>97.156848895871519</v>
      </c>
      <c r="Q58" s="286">
        <f t="shared" si="16"/>
        <v>98.429486075313761</v>
      </c>
      <c r="R58" s="286">
        <f t="shared" si="16"/>
        <v>100</v>
      </c>
      <c r="S58" s="286">
        <f t="shared" si="16"/>
        <v>101.98761432877482</v>
      </c>
      <c r="T58" s="286">
        <f t="shared" si="16"/>
        <v>101.10923414751032</v>
      </c>
      <c r="U58" s="286">
        <f t="shared" si="16"/>
        <v>106.61269728779905</v>
      </c>
    </row>
    <row r="59" spans="1:21" ht="8.1" customHeight="1">
      <c r="A59" s="352"/>
      <c r="B59" s="358"/>
      <c r="C59" s="323"/>
      <c r="D59" s="323"/>
      <c r="E59" s="323"/>
      <c r="F59" s="323"/>
      <c r="G59" s="323"/>
      <c r="H59" s="323"/>
      <c r="I59" s="323"/>
      <c r="J59" s="323"/>
      <c r="K59" s="323"/>
      <c r="L59" s="323"/>
      <c r="M59" s="323"/>
      <c r="N59" s="323"/>
      <c r="O59" s="323"/>
      <c r="P59" s="323"/>
      <c r="Q59" s="323"/>
      <c r="R59" s="323"/>
      <c r="S59" s="323"/>
      <c r="T59" s="323"/>
      <c r="U59" s="323"/>
    </row>
    <row r="60" spans="1:21" ht="15" customHeight="1">
      <c r="A60" s="346" t="s">
        <v>83</v>
      </c>
      <c r="B60" s="347" t="s">
        <v>57</v>
      </c>
      <c r="C60" s="323">
        <f t="shared" ref="C60:G60" si="17">C36*100/$R36</f>
        <v>107.97027983928557</v>
      </c>
      <c r="D60" s="323">
        <f t="shared" si="17"/>
        <v>106.27368092075251</v>
      </c>
      <c r="E60" s="323">
        <f t="shared" si="17"/>
        <v>105.53729350747351</v>
      </c>
      <c r="F60" s="323">
        <f t="shared" si="17"/>
        <v>103.18981672991974</v>
      </c>
      <c r="G60" s="323">
        <f t="shared" si="17"/>
        <v>100.13664219239904</v>
      </c>
      <c r="H60" s="323">
        <f t="shared" ref="H60:U60" si="18">H36*100/$R36</f>
        <v>105.5383926076687</v>
      </c>
      <c r="I60" s="323">
        <f t="shared" si="18"/>
        <v>106.23697807685375</v>
      </c>
      <c r="J60" s="323">
        <f t="shared" si="18"/>
        <v>104.09006354063293</v>
      </c>
      <c r="K60" s="323">
        <f t="shared" si="18"/>
        <v>105.74521592261472</v>
      </c>
      <c r="L60" s="323">
        <f t="shared" si="18"/>
        <v>104.79818933856681</v>
      </c>
      <c r="M60" s="323">
        <f t="shared" si="18"/>
        <v>103.42306364123317</v>
      </c>
      <c r="N60" s="323">
        <f t="shared" si="18"/>
        <v>103.59459490256107</v>
      </c>
      <c r="O60" s="323">
        <f t="shared" si="18"/>
        <v>99.450229590910254</v>
      </c>
      <c r="P60" s="323">
        <f t="shared" si="18"/>
        <v>97.31090396727619</v>
      </c>
      <c r="Q60" s="323">
        <f t="shared" si="18"/>
        <v>98.603870042142589</v>
      </c>
      <c r="R60" s="323">
        <f t="shared" si="18"/>
        <v>100</v>
      </c>
      <c r="S60" s="323">
        <f t="shared" si="18"/>
        <v>101.21963801770977</v>
      </c>
      <c r="T60" s="323">
        <f t="shared" si="18"/>
        <v>99.511999738473961</v>
      </c>
      <c r="U60" s="323">
        <f t="shared" si="18"/>
        <v>104.27330508293333</v>
      </c>
    </row>
    <row r="61" spans="1:21" ht="15" customHeight="1">
      <c r="A61" s="352" t="s">
        <v>189</v>
      </c>
      <c r="B61" s="347" t="s">
        <v>57</v>
      </c>
      <c r="C61" s="323">
        <f t="shared" ref="C61:G61" si="19">C37*100/$R37</f>
        <v>112.26999413935746</v>
      </c>
      <c r="D61" s="323">
        <f t="shared" si="19"/>
        <v>109.26220260695813</v>
      </c>
      <c r="E61" s="323">
        <f t="shared" si="19"/>
        <v>108.17693619502748</v>
      </c>
      <c r="F61" s="323">
        <f t="shared" si="19"/>
        <v>105.90519478328534</v>
      </c>
      <c r="G61" s="323">
        <f t="shared" si="19"/>
        <v>102.19908804618302</v>
      </c>
      <c r="H61" s="323">
        <f t="shared" ref="H61:U61" si="20">H37*100/$R37</f>
        <v>106.39452703397285</v>
      </c>
      <c r="I61" s="323">
        <f t="shared" si="20"/>
        <v>105.28157482900639</v>
      </c>
      <c r="J61" s="323">
        <f t="shared" si="20"/>
        <v>100.99536511112834</v>
      </c>
      <c r="K61" s="323">
        <f t="shared" si="20"/>
        <v>101.6306418049361</v>
      </c>
      <c r="L61" s="323">
        <f t="shared" si="20"/>
        <v>99.541019109003543</v>
      </c>
      <c r="M61" s="323">
        <f t="shared" si="20"/>
        <v>100.24516459806306</v>
      </c>
      <c r="N61" s="323">
        <f t="shared" si="20"/>
        <v>105.93756908225582</v>
      </c>
      <c r="O61" s="323">
        <f t="shared" si="20"/>
        <v>101.55731802210371</v>
      </c>
      <c r="P61" s="323">
        <f t="shared" si="20"/>
        <v>99.046096707523361</v>
      </c>
      <c r="Q61" s="323">
        <f t="shared" si="20"/>
        <v>99.743159868508513</v>
      </c>
      <c r="R61" s="323">
        <f t="shared" si="20"/>
        <v>100</v>
      </c>
      <c r="S61" s="323">
        <f t="shared" si="20"/>
        <v>101.18434926690996</v>
      </c>
      <c r="T61" s="323">
        <f t="shared" si="20"/>
        <v>97.91654074611246</v>
      </c>
      <c r="U61" s="323">
        <f t="shared" si="20"/>
        <v>101.25059048096563</v>
      </c>
    </row>
    <row r="62" spans="1:21" ht="15" customHeight="1">
      <c r="A62" s="352" t="s">
        <v>115</v>
      </c>
      <c r="B62" s="347" t="s">
        <v>57</v>
      </c>
      <c r="C62" s="323">
        <f t="shared" ref="C62:G62" si="21">C38*100/$R38</f>
        <v>110.53117108373054</v>
      </c>
      <c r="D62" s="323">
        <f t="shared" si="21"/>
        <v>108.34009482344084</v>
      </c>
      <c r="E62" s="323">
        <f t="shared" si="21"/>
        <v>107.17239849977588</v>
      </c>
      <c r="F62" s="323">
        <f t="shared" si="21"/>
        <v>104.2682451263787</v>
      </c>
      <c r="G62" s="323">
        <f t="shared" si="21"/>
        <v>100.64659301953151</v>
      </c>
      <c r="H62" s="323">
        <f t="shared" ref="H62:U62" si="22">H38*100/$R38</f>
        <v>106.56603722217508</v>
      </c>
      <c r="I62" s="323">
        <f t="shared" si="22"/>
        <v>105.56085553956487</v>
      </c>
      <c r="J62" s="323">
        <f t="shared" si="22"/>
        <v>103.13939999329027</v>
      </c>
      <c r="K62" s="323">
        <f t="shared" si="22"/>
        <v>104.2244039165758</v>
      </c>
      <c r="L62" s="323">
        <f t="shared" si="22"/>
        <v>103.10544314939195</v>
      </c>
      <c r="M62" s="323">
        <f t="shared" si="22"/>
        <v>101.48602738416294</v>
      </c>
      <c r="N62" s="323">
        <f t="shared" si="22"/>
        <v>104.33793579178635</v>
      </c>
      <c r="O62" s="323">
        <f t="shared" si="22"/>
        <v>99.72505014208464</v>
      </c>
      <c r="P62" s="323">
        <f t="shared" si="22"/>
        <v>97.419149620708197</v>
      </c>
      <c r="Q62" s="323">
        <f t="shared" si="22"/>
        <v>98.748609025485493</v>
      </c>
      <c r="R62" s="323">
        <f t="shared" si="22"/>
        <v>100</v>
      </c>
      <c r="S62" s="323">
        <f t="shared" si="22"/>
        <v>101.73490446165791</v>
      </c>
      <c r="T62" s="323">
        <f t="shared" si="22"/>
        <v>100.14316109039771</v>
      </c>
      <c r="U62" s="323">
        <f t="shared" si="22"/>
        <v>104.8799216402283</v>
      </c>
    </row>
    <row r="63" spans="1:21" ht="15" customHeight="1">
      <c r="A63" s="352" t="s">
        <v>191</v>
      </c>
      <c r="B63" s="347" t="s">
        <v>57</v>
      </c>
      <c r="C63" s="323">
        <f t="shared" ref="C63:G63" si="23">C39*100/$R39</f>
        <v>112.24725534395238</v>
      </c>
      <c r="D63" s="323">
        <f t="shared" si="23"/>
        <v>110.76735382747431</v>
      </c>
      <c r="E63" s="323">
        <f t="shared" si="23"/>
        <v>110.05937847178696</v>
      </c>
      <c r="F63" s="323">
        <f t="shared" si="23"/>
        <v>107.30054576708923</v>
      </c>
      <c r="G63" s="323">
        <f t="shared" si="23"/>
        <v>104.39017423595874</v>
      </c>
      <c r="H63" s="323">
        <f t="shared" ref="H63:U63" si="24">H39*100/$R39</f>
        <v>106.37223936871918</v>
      </c>
      <c r="I63" s="323">
        <f t="shared" si="24"/>
        <v>107.93205454388374</v>
      </c>
      <c r="J63" s="323">
        <f t="shared" si="24"/>
        <v>106.78925966932084</v>
      </c>
      <c r="K63" s="323">
        <f t="shared" si="24"/>
        <v>108.25282965025076</v>
      </c>
      <c r="L63" s="323">
        <f t="shared" si="24"/>
        <v>107.38644163887456</v>
      </c>
      <c r="M63" s="323">
        <f t="shared" si="24"/>
        <v>103.65589771962433</v>
      </c>
      <c r="N63" s="323">
        <f t="shared" si="24"/>
        <v>103.47730681850358</v>
      </c>
      <c r="O63" s="323">
        <f t="shared" si="24"/>
        <v>99.410634764181751</v>
      </c>
      <c r="P63" s="323">
        <f t="shared" si="24"/>
        <v>97.151086061283721</v>
      </c>
      <c r="Q63" s="323">
        <f t="shared" si="24"/>
        <v>98.38576157886375</v>
      </c>
      <c r="R63" s="323">
        <f t="shared" si="24"/>
        <v>100</v>
      </c>
      <c r="S63" s="323">
        <f t="shared" si="24"/>
        <v>101.77743107861735</v>
      </c>
      <c r="T63" s="323">
        <f t="shared" si="24"/>
        <v>100.66839223627582</v>
      </c>
      <c r="U63" s="323">
        <f t="shared" si="24"/>
        <v>106.11023246110101</v>
      </c>
    </row>
    <row r="64" spans="1:21" ht="15" customHeight="1">
      <c r="A64" s="125"/>
      <c r="B64" s="5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Q64" s="84"/>
      <c r="R64" s="84"/>
      <c r="S64" s="84"/>
      <c r="T64" s="84"/>
      <c r="U64" s="84"/>
    </row>
    <row r="65" spans="1:1" ht="15" customHeight="1">
      <c r="A65" s="299" t="s">
        <v>15</v>
      </c>
    </row>
    <row r="66" spans="1:1" ht="15" customHeight="1">
      <c r="A66" s="183" t="s">
        <v>302</v>
      </c>
    </row>
    <row r="67" spans="1:1" ht="15" customHeight="1">
      <c r="A67" s="183" t="s">
        <v>303</v>
      </c>
    </row>
    <row r="68" spans="1:1" ht="15" customHeight="1">
      <c r="A68" s="280" t="s">
        <v>279</v>
      </c>
    </row>
  </sheetData>
  <pageMargins left="0.59055118110236227" right="0.19685039370078741" top="0.78740157480314965" bottom="0.78740157480314965" header="0.11811023622047245" footer="0.11811023622047245"/>
  <pageSetup paperSize="9" scale="70" orientation="portrait" r:id="rId1"/>
  <headerFooter alignWithMargins="0">
    <oddFooter>&amp;L&amp;"MetaNormalLF-Roman,Standard"Statistisches Bundesamt, Private Haushalte und Umwelt, 2020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1"/>
  <sheetViews>
    <sheetView zoomScaleNormal="100" zoomScaleSheetLayoutView="100" workbookViewId="0"/>
  </sheetViews>
  <sheetFormatPr baseColWidth="10" defaultRowHeight="12"/>
  <cols>
    <col min="1" max="1" width="37.85546875" style="46" customWidth="1"/>
    <col min="2" max="2" width="11.7109375" style="47" customWidth="1"/>
    <col min="3" max="3" width="12.7109375" style="46" customWidth="1"/>
    <col min="4" max="7" width="11.42578125" style="46" hidden="1" customWidth="1"/>
    <col min="8" max="8" width="12.7109375" style="46" customWidth="1"/>
    <col min="9" max="12" width="11.42578125" style="46" hidden="1" customWidth="1"/>
    <col min="13" max="13" width="12.7109375" style="46" customWidth="1"/>
    <col min="14" max="17" width="11.42578125" style="46" hidden="1" customWidth="1"/>
    <col min="18" max="21" width="12.7109375" style="46" customWidth="1"/>
    <col min="22" max="16384" width="11.42578125" style="46"/>
  </cols>
  <sheetData>
    <row r="1" spans="1:28" s="44" customFormat="1" ht="20.100000000000001" customHeight="1">
      <c r="A1" s="248" t="s">
        <v>305</v>
      </c>
      <c r="B1" s="43"/>
    </row>
    <row r="2" spans="1:28" ht="20.100000000000001" customHeight="1">
      <c r="A2" s="281" t="s">
        <v>208</v>
      </c>
      <c r="F2" s="69"/>
    </row>
    <row r="3" spans="1:28" ht="15" customHeight="1"/>
    <row r="4" spans="1:28" s="50" customFormat="1" ht="24.95" customHeight="1">
      <c r="A4" s="361" t="s">
        <v>304</v>
      </c>
      <c r="B4" s="49" t="s">
        <v>12</v>
      </c>
      <c r="C4" s="49">
        <v>2000</v>
      </c>
      <c r="D4" s="49">
        <v>2001</v>
      </c>
      <c r="E4" s="49">
        <v>2002</v>
      </c>
      <c r="F4" s="49">
        <v>2003</v>
      </c>
      <c r="G4" s="49">
        <v>2004</v>
      </c>
      <c r="H4" s="49">
        <v>2005</v>
      </c>
      <c r="I4" s="49">
        <v>2006</v>
      </c>
      <c r="J4" s="49">
        <v>2007</v>
      </c>
      <c r="K4" s="49">
        <v>2008</v>
      </c>
      <c r="L4" s="49">
        <v>2009</v>
      </c>
      <c r="M4" s="49">
        <v>2010</v>
      </c>
      <c r="N4" s="49">
        <v>2011</v>
      </c>
      <c r="O4" s="49">
        <v>2012</v>
      </c>
      <c r="P4" s="49">
        <v>2013</v>
      </c>
      <c r="Q4" s="64">
        <v>2014</v>
      </c>
      <c r="R4" s="62">
        <v>2015</v>
      </c>
      <c r="S4" s="64">
        <v>2016</v>
      </c>
      <c r="T4" s="61">
        <v>2017</v>
      </c>
      <c r="U4" s="163">
        <v>2018</v>
      </c>
      <c r="V4" s="52"/>
    </row>
    <row r="5" spans="1:28" ht="20.100000000000001" customHeight="1">
      <c r="A5" s="171" t="s">
        <v>131</v>
      </c>
      <c r="B5" s="51" t="s">
        <v>62</v>
      </c>
      <c r="C5" s="65">
        <f>'1'!C5</f>
        <v>37711</v>
      </c>
      <c r="D5" s="65">
        <f>'1'!D5</f>
        <v>38013</v>
      </c>
      <c r="E5" s="65">
        <f>'1'!E5</f>
        <v>38229</v>
      </c>
      <c r="F5" s="65">
        <f>'1'!F5</f>
        <v>38453</v>
      </c>
      <c r="G5" s="65">
        <f>'1'!G5</f>
        <v>38606</v>
      </c>
      <c r="H5" s="65">
        <f>'1'!H5</f>
        <v>38897.472429659123</v>
      </c>
      <c r="I5" s="65">
        <f>'1'!I5</f>
        <v>39620</v>
      </c>
      <c r="J5" s="65">
        <f>'1'!J5</f>
        <v>39722</v>
      </c>
      <c r="K5" s="65">
        <f>'1'!K5</f>
        <v>40076</v>
      </c>
      <c r="L5" s="65">
        <f>'1'!L5</f>
        <v>40189</v>
      </c>
      <c r="M5" s="65">
        <f>'1'!M5</f>
        <v>40301</v>
      </c>
      <c r="N5" s="65">
        <f>'1'!N5</f>
        <v>39509</v>
      </c>
      <c r="O5" s="65">
        <f>'1'!O5</f>
        <v>39707</v>
      </c>
      <c r="P5" s="65">
        <f>'1'!P5</f>
        <v>39933</v>
      </c>
      <c r="Q5" s="65">
        <f>'1'!Q5</f>
        <v>40223</v>
      </c>
      <c r="R5" s="65">
        <f>'1'!R5</f>
        <v>40774</v>
      </c>
      <c r="S5" s="65">
        <f>'1'!S5</f>
        <v>40960</v>
      </c>
      <c r="T5" s="65">
        <f>'1'!T5</f>
        <v>41304</v>
      </c>
      <c r="U5" s="65">
        <f>'1'!U5</f>
        <v>41378</v>
      </c>
    </row>
    <row r="6" spans="1:28" s="148" customFormat="1" ht="15" customHeight="1">
      <c r="A6" s="227" t="s">
        <v>40</v>
      </c>
      <c r="B6" s="147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</row>
    <row r="7" spans="1:28" ht="15" customHeight="1">
      <c r="A7" s="172" t="s">
        <v>114</v>
      </c>
      <c r="B7" s="51" t="s">
        <v>14</v>
      </c>
      <c r="C7" s="203">
        <v>35.841001299355625</v>
      </c>
      <c r="D7" s="203">
        <v>36.232341567358532</v>
      </c>
      <c r="E7" s="203">
        <v>36.438305998064294</v>
      </c>
      <c r="F7" s="203">
        <v>36.72275245104413</v>
      </c>
      <c r="G7" s="203">
        <v>36.983888514738645</v>
      </c>
      <c r="H7" s="202">
        <v>37.921409644277368</v>
      </c>
      <c r="I7" s="202">
        <v>38.621908127208485</v>
      </c>
      <c r="J7" s="202">
        <v>38.731685212224967</v>
      </c>
      <c r="K7" s="202">
        <v>39.402634993512322</v>
      </c>
      <c r="L7" s="202">
        <v>39.799447610042549</v>
      </c>
      <c r="M7" s="202">
        <v>40.185107069303491</v>
      </c>
      <c r="N7" s="202">
        <v>40.160469766382349</v>
      </c>
      <c r="O7" s="202">
        <v>40.242274661898406</v>
      </c>
      <c r="P7" s="202">
        <v>40.507850649838481</v>
      </c>
      <c r="Q7" s="202">
        <v>40.802525918007113</v>
      </c>
      <c r="R7" s="202">
        <v>41.386667974689757</v>
      </c>
      <c r="S7" s="202">
        <v>41.09375</v>
      </c>
      <c r="T7" s="202">
        <v>41.794983536703469</v>
      </c>
      <c r="U7" s="202">
        <v>41.889409831311326</v>
      </c>
    </row>
    <row r="8" spans="1:28" ht="15" customHeight="1">
      <c r="A8" s="172" t="s">
        <v>115</v>
      </c>
      <c r="B8" s="147" t="s">
        <v>14</v>
      </c>
      <c r="C8" s="203">
        <v>33.716952613295852</v>
      </c>
      <c r="D8" s="203">
        <v>33.87525320285166</v>
      </c>
      <c r="E8" s="203">
        <v>33.995134583693009</v>
      </c>
      <c r="F8" s="203">
        <v>34.12217512287728</v>
      </c>
      <c r="G8" s="203">
        <v>34.248562399627005</v>
      </c>
      <c r="H8" s="202">
        <v>33.665644183173228</v>
      </c>
      <c r="I8" s="202">
        <v>33.758202927814231</v>
      </c>
      <c r="J8" s="202">
        <v>33.976134132218924</v>
      </c>
      <c r="K8" s="202">
        <v>34.025351831520112</v>
      </c>
      <c r="L8" s="202">
        <v>34.190947771778347</v>
      </c>
      <c r="M8" s="202">
        <v>34.224957197091882</v>
      </c>
      <c r="N8" s="202">
        <v>34.204864714368874</v>
      </c>
      <c r="O8" s="202">
        <v>34.414586848666481</v>
      </c>
      <c r="P8" s="202">
        <v>34.42766634112138</v>
      </c>
      <c r="Q8" s="202">
        <v>34.400716008253987</v>
      </c>
      <c r="R8" s="202">
        <v>34.227694118801196</v>
      </c>
      <c r="S8" s="202">
        <v>33.97216796875</v>
      </c>
      <c r="T8" s="202">
        <v>33.531861320937438</v>
      </c>
      <c r="U8" s="202">
        <v>33.793320121803852</v>
      </c>
      <c r="V8" s="128"/>
      <c r="W8" s="128"/>
      <c r="X8" s="128"/>
      <c r="Y8" s="128"/>
      <c r="Z8" s="128"/>
      <c r="AA8" s="128"/>
      <c r="AB8" s="128"/>
    </row>
    <row r="9" spans="1:28" ht="15" customHeight="1">
      <c r="A9" s="172" t="s">
        <v>116</v>
      </c>
      <c r="B9" s="51" t="s">
        <v>14</v>
      </c>
      <c r="C9" s="203">
        <v>30.442046087348519</v>
      </c>
      <c r="D9" s="203">
        <v>29.892405229789809</v>
      </c>
      <c r="E9" s="203">
        <v>29.566559418242694</v>
      </c>
      <c r="F9" s="203">
        <v>29.155072426078586</v>
      </c>
      <c r="G9" s="203">
        <v>28.767549085634357</v>
      </c>
      <c r="H9" s="202">
        <v>28.412946172549404</v>
      </c>
      <c r="I9" s="202">
        <v>27.619888944977284</v>
      </c>
      <c r="J9" s="202">
        <v>27.289663158954735</v>
      </c>
      <c r="K9" s="202">
        <v>26.574508433975446</v>
      </c>
      <c r="L9" s="202">
        <v>26.009604618179107</v>
      </c>
      <c r="M9" s="202">
        <v>25.589935733604626</v>
      </c>
      <c r="N9" s="202">
        <v>25.63719658811916</v>
      </c>
      <c r="O9" s="202">
        <v>25.343138489435109</v>
      </c>
      <c r="P9" s="202">
        <v>25.064483009040142</v>
      </c>
      <c r="Q9" s="202">
        <v>24.79427193396813</v>
      </c>
      <c r="R9" s="202">
        <v>24.38318536322166</v>
      </c>
      <c r="S9" s="202">
        <v>24.931640625</v>
      </c>
      <c r="T9" s="202">
        <v>24.675576215378655</v>
      </c>
      <c r="U9" s="202">
        <v>24.314853303687947</v>
      </c>
      <c r="V9" s="128"/>
      <c r="W9" s="128"/>
      <c r="X9" s="128"/>
      <c r="Y9" s="128"/>
      <c r="Z9" s="128"/>
      <c r="AA9" s="128"/>
      <c r="AB9" s="128"/>
    </row>
    <row r="10" spans="1:28" ht="15" customHeight="1">
      <c r="A10" s="172" t="s">
        <v>17</v>
      </c>
      <c r="B10" s="51" t="s">
        <v>14</v>
      </c>
      <c r="C10" s="362">
        <f>SUM(C7:C9)</f>
        <v>99.999999999999986</v>
      </c>
      <c r="D10" s="362">
        <f t="shared" ref="D10:U10" si="0">SUM(D7:D9)</f>
        <v>100</v>
      </c>
      <c r="E10" s="362">
        <f t="shared" si="0"/>
        <v>100</v>
      </c>
      <c r="F10" s="362">
        <f t="shared" si="0"/>
        <v>100</v>
      </c>
      <c r="G10" s="362">
        <f t="shared" si="0"/>
        <v>100</v>
      </c>
      <c r="H10" s="362">
        <f t="shared" si="0"/>
        <v>100</v>
      </c>
      <c r="I10" s="362">
        <f t="shared" si="0"/>
        <v>100</v>
      </c>
      <c r="J10" s="362">
        <f t="shared" si="0"/>
        <v>99.997482503398629</v>
      </c>
      <c r="K10" s="362">
        <f t="shared" si="0"/>
        <v>100.00249525900787</v>
      </c>
      <c r="L10" s="362">
        <f t="shared" si="0"/>
        <v>100</v>
      </c>
      <c r="M10" s="362">
        <f t="shared" si="0"/>
        <v>100</v>
      </c>
      <c r="N10" s="362">
        <f t="shared" si="0"/>
        <v>100.00253106887038</v>
      </c>
      <c r="O10" s="362">
        <f t="shared" si="0"/>
        <v>99.999999999999986</v>
      </c>
      <c r="P10" s="362">
        <f t="shared" si="0"/>
        <v>100</v>
      </c>
      <c r="Q10" s="362">
        <f t="shared" si="0"/>
        <v>99.997513860229233</v>
      </c>
      <c r="R10" s="362">
        <f t="shared" si="0"/>
        <v>99.99754745671261</v>
      </c>
      <c r="S10" s="362">
        <f t="shared" si="0"/>
        <v>99.99755859375</v>
      </c>
      <c r="T10" s="362">
        <f t="shared" si="0"/>
        <v>100.00242107301956</v>
      </c>
      <c r="U10" s="362">
        <f t="shared" si="0"/>
        <v>99.997583256803125</v>
      </c>
      <c r="V10" s="128"/>
      <c r="W10" s="128"/>
      <c r="X10" s="128"/>
      <c r="Y10" s="128"/>
      <c r="Z10" s="128"/>
      <c r="AA10" s="128"/>
      <c r="AB10" s="128"/>
    </row>
    <row r="11" spans="1:28" ht="7.5" customHeight="1">
      <c r="A11" s="126"/>
      <c r="B11" s="54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128"/>
      <c r="W11" s="128"/>
      <c r="X11" s="128"/>
      <c r="Y11" s="128"/>
      <c r="Z11" s="128"/>
      <c r="AA11" s="128"/>
      <c r="AB11" s="128"/>
    </row>
    <row r="12" spans="1:28" ht="15" customHeight="1">
      <c r="A12" s="171" t="s">
        <v>190</v>
      </c>
      <c r="B12" s="51" t="s">
        <v>62</v>
      </c>
      <c r="C12" s="65">
        <f>'1'!C6</f>
        <v>81393.5</v>
      </c>
      <c r="D12" s="65">
        <f>'1'!D6</f>
        <v>81527.899999999994</v>
      </c>
      <c r="E12" s="65">
        <f>'1'!E6</f>
        <v>81715.100000000006</v>
      </c>
      <c r="F12" s="65">
        <f>'1'!F6</f>
        <v>81752.2</v>
      </c>
      <c r="G12" s="65">
        <f>'1'!G6</f>
        <v>81714.2</v>
      </c>
      <c r="H12" s="65">
        <f>'1'!H6</f>
        <v>81677.552863601653</v>
      </c>
      <c r="I12" s="65">
        <f>'1'!I6</f>
        <v>81580.487475303322</v>
      </c>
      <c r="J12" s="65">
        <f>'1'!J6</f>
        <v>81478.469771275486</v>
      </c>
      <c r="K12" s="65">
        <f>'1'!K6</f>
        <v>81348</v>
      </c>
      <c r="L12" s="65">
        <f>'1'!L6</f>
        <v>81043.7</v>
      </c>
      <c r="M12" s="65">
        <f>'1'!M6</f>
        <v>80900</v>
      </c>
      <c r="N12" s="65">
        <f>'1'!N6</f>
        <v>79422</v>
      </c>
      <c r="O12" s="65">
        <f>'1'!O6</f>
        <v>79585</v>
      </c>
      <c r="P12" s="65">
        <f>'1'!P6</f>
        <v>79766</v>
      </c>
      <c r="Q12" s="65">
        <f>'1'!Q6</f>
        <v>80068</v>
      </c>
      <c r="R12" s="65">
        <f>'1'!R6</f>
        <v>80634</v>
      </c>
      <c r="S12" s="65">
        <f>'1'!S6</f>
        <v>81522</v>
      </c>
      <c r="T12" s="65">
        <f>'1'!T6</f>
        <v>81819</v>
      </c>
      <c r="U12" s="65">
        <f>'1'!U6</f>
        <v>81692</v>
      </c>
    </row>
    <row r="13" spans="1:28" ht="15" customHeight="1">
      <c r="A13" s="227" t="s">
        <v>40</v>
      </c>
      <c r="B13" s="51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8" ht="15" customHeight="1">
      <c r="A14" s="172" t="s">
        <v>114</v>
      </c>
      <c r="B14" s="51" t="s">
        <v>14</v>
      </c>
      <c r="C14" s="202">
        <v>16.756237408957077</v>
      </c>
      <c r="D14" s="202">
        <v>17.065878280005304</v>
      </c>
      <c r="E14" s="202">
        <v>17.237730955277183</v>
      </c>
      <c r="F14" s="202">
        <v>17.480552405757777</v>
      </c>
      <c r="G14" s="202">
        <v>17.699444149687864</v>
      </c>
      <c r="H14" s="202">
        <v>18.059392506474328</v>
      </c>
      <c r="I14" s="202">
        <v>18.756936215455127</v>
      </c>
      <c r="J14" s="202">
        <v>18.882288834324484</v>
      </c>
      <c r="K14" s="202">
        <v>19.411663470521713</v>
      </c>
      <c r="L14" s="202">
        <v>19.736265743049739</v>
      </c>
      <c r="M14" s="202">
        <v>20.018541409147094</v>
      </c>
      <c r="N14" s="202">
        <v>19.4255927273643</v>
      </c>
      <c r="O14" s="202">
        <v>19.53358630914985</v>
      </c>
      <c r="P14" s="202">
        <v>19.754030539327534</v>
      </c>
      <c r="Q14" s="202">
        <v>19.979018096891433</v>
      </c>
      <c r="R14" s="202">
        <v>20.414212190736034</v>
      </c>
      <c r="S14" s="202">
        <v>20.091509040504405</v>
      </c>
      <c r="T14" s="202">
        <v>20.519683692051967</v>
      </c>
      <c r="U14" s="202">
        <v>20.655380509958015</v>
      </c>
    </row>
    <row r="15" spans="1:28" ht="15" customHeight="1">
      <c r="A15" s="172" t="s">
        <v>115</v>
      </c>
      <c r="B15" s="51" t="s">
        <v>14</v>
      </c>
      <c r="C15" s="202">
        <v>31.526421819308847</v>
      </c>
      <c r="D15" s="202">
        <v>31.911321369582268</v>
      </c>
      <c r="E15" s="202">
        <v>32.16389827635065</v>
      </c>
      <c r="F15" s="202">
        <v>32.485281228800758</v>
      </c>
      <c r="G15" s="202">
        <v>32.780788702503557</v>
      </c>
      <c r="H15" s="202">
        <v>32.065320777387221</v>
      </c>
      <c r="I15" s="202">
        <v>32.789703552700601</v>
      </c>
      <c r="J15" s="202">
        <v>33.127769919797622</v>
      </c>
      <c r="K15" s="202">
        <v>33.525102030781333</v>
      </c>
      <c r="L15" s="202">
        <v>33.910100353266202</v>
      </c>
      <c r="M15" s="202">
        <v>34.098887515451175</v>
      </c>
      <c r="N15" s="202">
        <v>33.746742045554697</v>
      </c>
      <c r="O15" s="202">
        <v>34.062523559420001</v>
      </c>
      <c r="P15" s="202">
        <v>34.205049770578945</v>
      </c>
      <c r="Q15" s="202">
        <v>34.30166481409784</v>
      </c>
      <c r="R15" s="202">
        <v>34.348607924598504</v>
      </c>
      <c r="S15" s="202">
        <v>33.853438335663995</v>
      </c>
      <c r="T15" s="202">
        <v>33.576553123357655</v>
      </c>
      <c r="U15" s="202">
        <v>33.94415678209883</v>
      </c>
    </row>
    <row r="16" spans="1:28" ht="15" customHeight="1">
      <c r="A16" s="172" t="s">
        <v>116</v>
      </c>
      <c r="B16" s="51" t="s">
        <v>14</v>
      </c>
      <c r="C16" s="202">
        <v>51.717340771734079</v>
      </c>
      <c r="D16" s="202">
        <v>51.022800350412425</v>
      </c>
      <c r="E16" s="202">
        <v>50.59837076837217</v>
      </c>
      <c r="F16" s="202">
        <v>50.034166365441457</v>
      </c>
      <c r="G16" s="202">
        <v>49.519767147808579</v>
      </c>
      <c r="H16" s="202">
        <v>49.875286716138447</v>
      </c>
      <c r="I16" s="202">
        <v>48.453360231844279</v>
      </c>
      <c r="J16" s="202">
        <v>47.989941245877894</v>
      </c>
      <c r="K16" s="202">
        <v>47.063234498696957</v>
      </c>
      <c r="L16" s="202">
        <v>46.353633903684063</v>
      </c>
      <c r="M16" s="202">
        <v>45.882571075401728</v>
      </c>
      <c r="N16" s="202">
        <v>46.827665227080999</v>
      </c>
      <c r="O16" s="202">
        <v>46.403890131430153</v>
      </c>
      <c r="P16" s="202">
        <v>46.040919690093524</v>
      </c>
      <c r="Q16" s="202">
        <v>45.71931708901073</v>
      </c>
      <c r="R16" s="202">
        <v>45.237179884665466</v>
      </c>
      <c r="S16" s="202">
        <v>46.055052623831607</v>
      </c>
      <c r="T16" s="202">
        <v>45.903763184590375</v>
      </c>
      <c r="U16" s="202">
        <v>45.400462707943149</v>
      </c>
    </row>
    <row r="17" spans="1:28" ht="15" customHeight="1">
      <c r="A17" s="172" t="s">
        <v>17</v>
      </c>
      <c r="B17" s="51" t="s">
        <v>14</v>
      </c>
      <c r="C17" s="362">
        <f t="shared" ref="C17:D17" si="1">SUM(C14:C16)</f>
        <v>100</v>
      </c>
      <c r="D17" s="362">
        <f t="shared" si="1"/>
        <v>100</v>
      </c>
      <c r="E17" s="362">
        <f t="shared" ref="E17:T17" si="2">SUM(E14:E16)</f>
        <v>100</v>
      </c>
      <c r="F17" s="362">
        <f t="shared" si="2"/>
        <v>100</v>
      </c>
      <c r="G17" s="362">
        <f t="shared" si="2"/>
        <v>100</v>
      </c>
      <c r="H17" s="362">
        <f t="shared" si="2"/>
        <v>100</v>
      </c>
      <c r="I17" s="362">
        <f t="shared" si="2"/>
        <v>100</v>
      </c>
      <c r="J17" s="362">
        <f t="shared" si="2"/>
        <v>100</v>
      </c>
      <c r="K17" s="362">
        <f t="shared" si="2"/>
        <v>100</v>
      </c>
      <c r="L17" s="362">
        <f t="shared" si="2"/>
        <v>100</v>
      </c>
      <c r="M17" s="362">
        <f t="shared" si="2"/>
        <v>100</v>
      </c>
      <c r="N17" s="362">
        <f t="shared" si="2"/>
        <v>100</v>
      </c>
      <c r="O17" s="362">
        <f t="shared" si="2"/>
        <v>100</v>
      </c>
      <c r="P17" s="362">
        <f t="shared" si="2"/>
        <v>100</v>
      </c>
      <c r="Q17" s="362">
        <f t="shared" si="2"/>
        <v>100</v>
      </c>
      <c r="R17" s="362">
        <f t="shared" si="2"/>
        <v>100</v>
      </c>
      <c r="S17" s="362">
        <f t="shared" si="2"/>
        <v>100</v>
      </c>
      <c r="T17" s="362">
        <f t="shared" si="2"/>
        <v>100</v>
      </c>
      <c r="U17" s="362">
        <f>SUM(U14:U16)</f>
        <v>100</v>
      </c>
    </row>
    <row r="18" spans="1:28" ht="8.1" customHeight="1">
      <c r="A18" s="124"/>
      <c r="B18" s="54"/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V18" s="128"/>
      <c r="W18" s="128"/>
      <c r="X18" s="128"/>
      <c r="Y18" s="128"/>
      <c r="Z18" s="128"/>
      <c r="AA18" s="128"/>
      <c r="AB18" s="128"/>
    </row>
    <row r="19" spans="1:28" ht="15" customHeight="1">
      <c r="A19" s="171" t="s">
        <v>80</v>
      </c>
      <c r="B19" s="51" t="s">
        <v>13</v>
      </c>
      <c r="C19" s="65">
        <v>2129.1513571008718</v>
      </c>
      <c r="D19" s="65">
        <v>2084.9371687023263</v>
      </c>
      <c r="E19" s="65">
        <v>2052.9087128288816</v>
      </c>
      <c r="F19" s="65">
        <v>1969.3260251240856</v>
      </c>
      <c r="G19" s="65">
        <v>1887.3805343595743</v>
      </c>
      <c r="H19" s="65">
        <v>2019.2858806254224</v>
      </c>
      <c r="I19" s="65">
        <v>2027.513612803016</v>
      </c>
      <c r="J19" s="65">
        <v>1956.9605647016713</v>
      </c>
      <c r="K19" s="65">
        <v>2000.4873309986797</v>
      </c>
      <c r="L19" s="65">
        <v>1959.0625041984551</v>
      </c>
      <c r="M19" s="65">
        <v>1888.9739420907322</v>
      </c>
      <c r="N19" s="65">
        <v>1899.0180246909767</v>
      </c>
      <c r="O19" s="65">
        <v>1776.8336173781722</v>
      </c>
      <c r="P19" s="65">
        <v>1730.9127389551954</v>
      </c>
      <c r="Q19" s="65">
        <v>1792.4062529839803</v>
      </c>
      <c r="R19" s="65">
        <v>1846.4464786288011</v>
      </c>
      <c r="S19" s="65">
        <v>1908.8084746333186</v>
      </c>
      <c r="T19" s="65">
        <v>1855.4573279567664</v>
      </c>
      <c r="U19" s="65">
        <v>1960.0899254339042</v>
      </c>
      <c r="V19" s="128"/>
      <c r="W19" s="128"/>
      <c r="X19" s="128"/>
      <c r="Y19" s="128"/>
      <c r="Z19" s="128"/>
      <c r="AA19" s="128"/>
      <c r="AB19" s="128"/>
    </row>
    <row r="20" spans="1:28" ht="15" customHeight="1">
      <c r="A20" s="171" t="s">
        <v>80</v>
      </c>
      <c r="B20" s="51" t="s">
        <v>56</v>
      </c>
      <c r="C20" s="65">
        <v>591478.24700262211</v>
      </c>
      <c r="D20" s="65">
        <v>579195.54546550615</v>
      </c>
      <c r="E20" s="65">
        <v>570298.04042386333</v>
      </c>
      <c r="F20" s="65">
        <v>547078.76977947098</v>
      </c>
      <c r="G20" s="65">
        <v>524314.3124450898</v>
      </c>
      <c r="H20" s="65">
        <v>560957.61763774231</v>
      </c>
      <c r="I20" s="65">
        <v>563243.28163667792</v>
      </c>
      <c r="J20" s="65">
        <v>543643.64487412432</v>
      </c>
      <c r="K20" s="65">
        <v>555735.38055143319</v>
      </c>
      <c r="L20" s="65">
        <v>544227.56366633077</v>
      </c>
      <c r="M20" s="65">
        <v>524756.96111280541</v>
      </c>
      <c r="N20" s="65">
        <v>527547.20725915337</v>
      </c>
      <c r="O20" s="65">
        <v>493604.37890765618</v>
      </c>
      <c r="P20" s="65">
        <v>480847.55888175324</v>
      </c>
      <c r="Q20" s="65">
        <v>497930.45707894966</v>
      </c>
      <c r="R20" s="65">
        <v>512942.83176308096</v>
      </c>
      <c r="S20" s="65">
        <v>530266.99425313587</v>
      </c>
      <c r="T20" s="65">
        <v>515446.04570638965</v>
      </c>
      <c r="U20" s="65">
        <v>544512.98128553852</v>
      </c>
      <c r="V20" s="128"/>
      <c r="W20" s="128"/>
      <c r="X20" s="128"/>
      <c r="Y20" s="128"/>
      <c r="Z20" s="128"/>
      <c r="AA20" s="128"/>
      <c r="AB20" s="128"/>
    </row>
    <row r="21" spans="1:28" ht="7.5" customHeight="1">
      <c r="A21" s="171"/>
      <c r="B21" s="54"/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V21" s="128"/>
      <c r="W21" s="128"/>
      <c r="X21" s="128"/>
      <c r="Y21" s="128"/>
      <c r="Z21" s="128"/>
      <c r="AA21" s="128"/>
      <c r="AB21" s="128"/>
    </row>
    <row r="22" spans="1:28" s="148" customFormat="1" ht="15" customHeight="1">
      <c r="A22" s="171" t="s">
        <v>129</v>
      </c>
      <c r="B22" s="51" t="s">
        <v>52</v>
      </c>
      <c r="C22" s="65">
        <f t="shared" ref="C22:U22" si="3">C19*1000000*0.2778/C5</f>
        <v>15684.501789998199</v>
      </c>
      <c r="D22" s="65">
        <f t="shared" si="3"/>
        <v>15236.775457488391</v>
      </c>
      <c r="E22" s="65">
        <f t="shared" si="3"/>
        <v>14917.942933999406</v>
      </c>
      <c r="F22" s="65">
        <f t="shared" si="3"/>
        <v>14227.206454099058</v>
      </c>
      <c r="G22" s="65">
        <f t="shared" si="3"/>
        <v>13581.1612817979</v>
      </c>
      <c r="H22" s="65">
        <f t="shared" si="3"/>
        <v>14421.441358488244</v>
      </c>
      <c r="I22" s="65">
        <f t="shared" si="3"/>
        <v>14216.135326518875</v>
      </c>
      <c r="J22" s="65">
        <f t="shared" si="3"/>
        <v>13686.210283322196</v>
      </c>
      <c r="K22" s="65">
        <f t="shared" si="3"/>
        <v>13867.037143213724</v>
      </c>
      <c r="L22" s="65">
        <f t="shared" si="3"/>
        <v>13541.704537717555</v>
      </c>
      <c r="M22" s="65">
        <f t="shared" si="3"/>
        <v>13020.941443458112</v>
      </c>
      <c r="N22" s="65">
        <f t="shared" si="3"/>
        <v>13352.583139516399</v>
      </c>
      <c r="O22" s="65">
        <f t="shared" si="3"/>
        <v>12431.167776655406</v>
      </c>
      <c r="P22" s="65">
        <f t="shared" si="3"/>
        <v>12041.358247107737</v>
      </c>
      <c r="Q22" s="65">
        <f t="shared" si="3"/>
        <v>12379.247124256015</v>
      </c>
      <c r="R22" s="65">
        <f t="shared" si="3"/>
        <v>12580.144988548609</v>
      </c>
      <c r="S22" s="65">
        <f t="shared" si="3"/>
        <v>12945.971539383201</v>
      </c>
      <c r="T22" s="65">
        <f t="shared" si="3"/>
        <v>12479.325142998006</v>
      </c>
      <c r="U22" s="65">
        <f t="shared" si="3"/>
        <v>13159.480431280839</v>
      </c>
      <c r="V22" s="228"/>
      <c r="W22" s="228"/>
      <c r="X22" s="228"/>
      <c r="Y22" s="228"/>
      <c r="Z22" s="228"/>
      <c r="AA22" s="228"/>
      <c r="AB22" s="228"/>
    </row>
    <row r="23" spans="1:28" ht="15" customHeight="1">
      <c r="A23" s="172" t="s">
        <v>114</v>
      </c>
      <c r="B23" s="51" t="s">
        <v>52</v>
      </c>
      <c r="C23" s="65">
        <v>11752.685510097957</v>
      </c>
      <c r="D23" s="65">
        <v>11368.948980972687</v>
      </c>
      <c r="E23" s="65">
        <v>11091.764313460129</v>
      </c>
      <c r="F23" s="65">
        <v>10727.655312430672</v>
      </c>
      <c r="G23" s="65">
        <v>10264.659987350824</v>
      </c>
      <c r="H23" s="65">
        <v>10654.380959295228</v>
      </c>
      <c r="I23" s="65">
        <v>10530.738266743998</v>
      </c>
      <c r="J23" s="65">
        <v>9963.1869518269868</v>
      </c>
      <c r="K23" s="65">
        <v>10106.651680451345</v>
      </c>
      <c r="L23" s="65">
        <v>9817.471096739604</v>
      </c>
      <c r="M23" s="65">
        <v>9778.822666065731</v>
      </c>
      <c r="N23" s="65">
        <v>10114.519155724265</v>
      </c>
      <c r="O23" s="65">
        <v>9510.0252386266911</v>
      </c>
      <c r="P23" s="65">
        <v>9239.7152725256128</v>
      </c>
      <c r="Q23" s="65">
        <v>9485.036351131168</v>
      </c>
      <c r="R23" s="65">
        <v>9558.4224411463529</v>
      </c>
      <c r="S23" s="65">
        <v>9716.1603519721957</v>
      </c>
      <c r="T23" s="65">
        <v>9264.2229232813588</v>
      </c>
      <c r="U23" s="65">
        <v>9704.9981300962045</v>
      </c>
      <c r="V23" s="128"/>
      <c r="W23" s="128"/>
      <c r="X23" s="128"/>
      <c r="Y23" s="128"/>
      <c r="Z23" s="128"/>
      <c r="AA23" s="128"/>
      <c r="AB23" s="128"/>
    </row>
    <row r="24" spans="1:28" ht="15" customHeight="1">
      <c r="A24" s="172" t="s">
        <v>115</v>
      </c>
      <c r="B24" s="51" t="s">
        <v>52</v>
      </c>
      <c r="C24" s="65">
        <v>16200.266874588517</v>
      </c>
      <c r="D24" s="65">
        <v>15789.715825523437</v>
      </c>
      <c r="E24" s="65">
        <v>15440.090239421463</v>
      </c>
      <c r="F24" s="65">
        <v>14748.914465265098</v>
      </c>
      <c r="G24" s="65">
        <v>14077.639733712698</v>
      </c>
      <c r="H24" s="65">
        <v>15109.677720049089</v>
      </c>
      <c r="I24" s="65">
        <v>14922.605225155914</v>
      </c>
      <c r="J24" s="65">
        <v>14407.845352874487</v>
      </c>
      <c r="K24" s="65">
        <v>14679.697955135018</v>
      </c>
      <c r="L24" s="65">
        <v>14422.681014244112</v>
      </c>
      <c r="M24" s="65">
        <v>13922.052087761356</v>
      </c>
      <c r="N24" s="65">
        <v>14264.300645815154</v>
      </c>
      <c r="O24" s="65">
        <v>13272.806554584109</v>
      </c>
      <c r="P24" s="65">
        <v>12888.470858980654</v>
      </c>
      <c r="Q24" s="65">
        <v>13295.938149248905</v>
      </c>
      <c r="R24" s="65">
        <v>13570.048009929125</v>
      </c>
      <c r="S24" s="65">
        <v>13949.245011719999</v>
      </c>
      <c r="T24" s="65">
        <v>13546.769921738565</v>
      </c>
      <c r="U24" s="65">
        <v>14306.760425974519</v>
      </c>
      <c r="V24" s="128"/>
      <c r="W24" s="128"/>
      <c r="X24" s="128"/>
      <c r="Y24" s="128"/>
      <c r="Z24" s="128"/>
      <c r="AA24" s="128"/>
      <c r="AB24" s="128"/>
    </row>
    <row r="25" spans="1:28" ht="15" customHeight="1">
      <c r="A25" s="172" t="s">
        <v>116</v>
      </c>
      <c r="B25" s="51" t="s">
        <v>52</v>
      </c>
      <c r="C25" s="65">
        <v>19621.723873155697</v>
      </c>
      <c r="D25" s="65">
        <v>19178.143565242808</v>
      </c>
      <c r="E25" s="65">
        <v>18963.905029288282</v>
      </c>
      <c r="F25" s="65">
        <v>17940.258749093904</v>
      </c>
      <c r="G25" s="65">
        <v>17177.452514632885</v>
      </c>
      <c r="H25" s="65">
        <v>18633.687401664607</v>
      </c>
      <c r="I25" s="65">
        <v>18506.084235812927</v>
      </c>
      <c r="J25" s="65">
        <v>18073.038075449444</v>
      </c>
      <c r="K25" s="65">
        <v>18400.83404217886</v>
      </c>
      <c r="L25" s="65">
        <v>18082.373831173103</v>
      </c>
      <c r="M25" s="65">
        <v>16907.016735128334</v>
      </c>
      <c r="N25" s="65">
        <v>17207.263588481623</v>
      </c>
      <c r="O25" s="65">
        <v>15926.739943480918</v>
      </c>
      <c r="P25" s="65">
        <v>15405.657634540205</v>
      </c>
      <c r="Q25" s="65">
        <v>15871.467393264602</v>
      </c>
      <c r="R25" s="65">
        <v>16320.746634697778</v>
      </c>
      <c r="S25" s="65">
        <v>16903.724918787317</v>
      </c>
      <c r="T25" s="65">
        <v>16473.214478581685</v>
      </c>
      <c r="U25" s="65">
        <v>17517.624258043877</v>
      </c>
      <c r="V25" s="128"/>
      <c r="W25" s="128"/>
      <c r="X25" s="128"/>
      <c r="Y25" s="128"/>
      <c r="Z25" s="128"/>
      <c r="AA25" s="128"/>
      <c r="AB25" s="128"/>
    </row>
    <row r="26" spans="1:28" ht="8.1" customHeight="1">
      <c r="A26" s="171"/>
      <c r="B26" s="54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V26" s="128"/>
      <c r="W26" s="128"/>
      <c r="X26" s="128"/>
      <c r="Y26" s="128"/>
      <c r="Z26" s="128"/>
      <c r="AA26" s="128"/>
      <c r="AB26" s="128"/>
    </row>
    <row r="27" spans="1:28" ht="15" customHeight="1">
      <c r="A27" s="171" t="s">
        <v>128</v>
      </c>
      <c r="B27" s="51" t="s">
        <v>52</v>
      </c>
      <c r="C27" s="65">
        <v>7266.8978112825025</v>
      </c>
      <c r="D27" s="65">
        <v>7104.2617982985739</v>
      </c>
      <c r="E27" s="65">
        <v>6979.102276370746</v>
      </c>
      <c r="F27" s="65">
        <v>6691.9149549427539</v>
      </c>
      <c r="G27" s="65">
        <v>6416.440624090912</v>
      </c>
      <c r="H27" s="65">
        <v>6867.9532866823247</v>
      </c>
      <c r="I27" s="65">
        <v>6904.1421431465124</v>
      </c>
      <c r="J27" s="65">
        <v>6672.23680562765</v>
      </c>
      <c r="K27" s="65">
        <v>6831.5801316742045</v>
      </c>
      <c r="L27" s="65">
        <v>6715.2358994756023</v>
      </c>
      <c r="M27" s="65">
        <v>6486.489012519226</v>
      </c>
      <c r="N27" s="65">
        <v>6642.3309317211015</v>
      </c>
      <c r="O27" s="65">
        <v>6202.2287982365542</v>
      </c>
      <c r="P27" s="65">
        <v>6028.2270501435851</v>
      </c>
      <c r="Q27" s="65">
        <v>6218.8446954956989</v>
      </c>
      <c r="R27" s="65">
        <v>6361.3715276816338</v>
      </c>
      <c r="S27" s="65">
        <v>6504.5876481579935</v>
      </c>
      <c r="T27" s="65">
        <v>6299.8331158580495</v>
      </c>
      <c r="U27" s="65">
        <v>6665.4382471421768</v>
      </c>
    </row>
    <row r="28" spans="1:28" ht="15" customHeight="1">
      <c r="A28" s="172" t="s">
        <v>114</v>
      </c>
      <c r="B28" s="51" t="s">
        <v>52</v>
      </c>
      <c r="C28" s="65">
        <v>11752.685510097957</v>
      </c>
      <c r="D28" s="65">
        <v>11368.948980972687</v>
      </c>
      <c r="E28" s="65">
        <v>11091.764313460129</v>
      </c>
      <c r="F28" s="65">
        <v>10727.655312430672</v>
      </c>
      <c r="G28" s="65">
        <v>10264.659987350824</v>
      </c>
      <c r="H28" s="65">
        <v>10654.380959295229</v>
      </c>
      <c r="I28" s="65">
        <v>10530.738266743996</v>
      </c>
      <c r="J28" s="65">
        <v>9963.1869518269868</v>
      </c>
      <c r="K28" s="65">
        <v>10106.651680451343</v>
      </c>
      <c r="L28" s="65">
        <v>9817.4710967396059</v>
      </c>
      <c r="M28" s="65">
        <v>9778.8226660657274</v>
      </c>
      <c r="N28" s="65">
        <v>10402.325346375223</v>
      </c>
      <c r="O28" s="65">
        <v>9774.9062966689744</v>
      </c>
      <c r="P28" s="65">
        <v>9485.4118327330252</v>
      </c>
      <c r="Q28" s="65">
        <v>9731.1006185387723</v>
      </c>
      <c r="R28" s="65">
        <v>9798.8201624655085</v>
      </c>
      <c r="S28" s="65">
        <v>9984.8837562974531</v>
      </c>
      <c r="T28" s="65">
        <v>9525.7776118057118</v>
      </c>
      <c r="U28" s="65">
        <v>9968.9897231810792</v>
      </c>
      <c r="V28" s="191"/>
      <c r="W28" s="149"/>
    </row>
    <row r="29" spans="1:28" ht="15" customHeight="1">
      <c r="A29" s="172" t="s">
        <v>115</v>
      </c>
      <c r="B29" s="51" t="s">
        <v>52</v>
      </c>
      <c r="C29" s="65">
        <v>8100.1334372942583</v>
      </c>
      <c r="D29" s="65">
        <v>7894.8579127617186</v>
      </c>
      <c r="E29" s="65">
        <v>7720.0451197107313</v>
      </c>
      <c r="F29" s="65">
        <v>7374.4572326325488</v>
      </c>
      <c r="G29" s="65">
        <v>7038.8198668563491</v>
      </c>
      <c r="H29" s="65">
        <v>7554.8388600245444</v>
      </c>
      <c r="I29" s="65">
        <v>7461.3026125779561</v>
      </c>
      <c r="J29" s="65">
        <v>7203.9226764372424</v>
      </c>
      <c r="K29" s="65">
        <v>7339.8489775675098</v>
      </c>
      <c r="L29" s="65">
        <v>7211.3405071220559</v>
      </c>
      <c r="M29" s="65">
        <v>6961.0260438806781</v>
      </c>
      <c r="N29" s="65">
        <v>7192.2900875884616</v>
      </c>
      <c r="O29" s="65">
        <v>6690.5050561950584</v>
      </c>
      <c r="P29" s="65">
        <v>6494.307922931609</v>
      </c>
      <c r="Q29" s="65">
        <v>6698.5580255291134</v>
      </c>
      <c r="R29" s="65">
        <v>6837.6932529360893</v>
      </c>
      <c r="S29" s="65">
        <v>7033.2540161636261</v>
      </c>
      <c r="T29" s="65">
        <v>6829.5997166598418</v>
      </c>
      <c r="U29" s="65">
        <v>7214.2600445871512</v>
      </c>
      <c r="W29" s="149"/>
    </row>
    <row r="30" spans="1:28" ht="15" customHeight="1">
      <c r="A30" s="172" t="s">
        <v>116</v>
      </c>
      <c r="B30" s="51" t="s">
        <v>52</v>
      </c>
      <c r="C30" s="65">
        <v>5369.3517990519204</v>
      </c>
      <c r="D30" s="65">
        <v>5250.2526377794975</v>
      </c>
      <c r="E30" s="65">
        <v>5164.2813834874996</v>
      </c>
      <c r="F30" s="65">
        <v>4903.489248291653</v>
      </c>
      <c r="G30" s="65">
        <v>4693.8538813101059</v>
      </c>
      <c r="H30" s="65">
        <v>5055.3162927697231</v>
      </c>
      <c r="I30" s="65">
        <v>5123.1932392815861</v>
      </c>
      <c r="J30" s="65">
        <v>5010.3419100064521</v>
      </c>
      <c r="K30" s="65">
        <v>5118.6857137052339</v>
      </c>
      <c r="L30" s="65">
        <v>5031.4521546277028</v>
      </c>
      <c r="M30" s="65">
        <v>4697.3804140569137</v>
      </c>
      <c r="N30" s="65">
        <v>4686.4126505802578</v>
      </c>
      <c r="O30" s="65">
        <v>4339.7358330737979</v>
      </c>
      <c r="P30" s="65">
        <v>4198.6447178791805</v>
      </c>
      <c r="Q30" s="65">
        <v>4323.9310599892888</v>
      </c>
      <c r="R30" s="65">
        <v>4448.3061392703703</v>
      </c>
      <c r="S30" s="65">
        <v>4597.70512373568</v>
      </c>
      <c r="T30" s="65">
        <v>4470.2860100565658</v>
      </c>
      <c r="U30" s="65">
        <v>4751.9431006546265</v>
      </c>
      <c r="V30" s="191"/>
    </row>
    <row r="31" spans="1:28" ht="8.1" customHeight="1">
      <c r="A31" s="125"/>
      <c r="B31" s="54"/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8"/>
    </row>
    <row r="32" spans="1:28" ht="15" customHeight="1">
      <c r="A32" s="171" t="s">
        <v>63</v>
      </c>
      <c r="B32" s="51" t="s">
        <v>65</v>
      </c>
      <c r="C32" s="65">
        <v>3233.5541321650398</v>
      </c>
      <c r="D32" s="65">
        <v>3277.7945328035112</v>
      </c>
      <c r="E32" s="65">
        <v>3314.1525007521795</v>
      </c>
      <c r="F32" s="65">
        <v>3348.7954958831579</v>
      </c>
      <c r="G32" s="65">
        <v>3382.8307878433902</v>
      </c>
      <c r="H32" s="65">
        <v>3415.8083220129365</v>
      </c>
      <c r="I32" s="65">
        <v>3446.062384097484</v>
      </c>
      <c r="J32" s="65">
        <v>3472.6963527773223</v>
      </c>
      <c r="K32" s="65">
        <v>3494.4743434563688</v>
      </c>
      <c r="L32" s="65">
        <v>3512.6573530388928</v>
      </c>
      <c r="M32" s="65">
        <v>3530.4057119840922</v>
      </c>
      <c r="N32" s="65">
        <v>3551.2814087106867</v>
      </c>
      <c r="O32" s="65">
        <v>3574.0493250671034</v>
      </c>
      <c r="P32" s="65">
        <v>3598.2270021840136</v>
      </c>
      <c r="Q32" s="65">
        <v>3623.8157195544222</v>
      </c>
      <c r="R32" s="65">
        <v>3648.7793901103864</v>
      </c>
      <c r="S32" s="65">
        <v>3674.2156753634526</v>
      </c>
      <c r="T32" s="65">
        <v>3701.0003499895006</v>
      </c>
      <c r="U32" s="65">
        <v>3727.9907040874205</v>
      </c>
      <c r="V32" s="128"/>
      <c r="W32" s="128"/>
      <c r="X32" s="128"/>
      <c r="Y32" s="128"/>
      <c r="Z32" s="128"/>
      <c r="AA32" s="128"/>
      <c r="AB32" s="128"/>
    </row>
    <row r="33" spans="1:28" ht="15" customHeight="1">
      <c r="A33" s="171" t="s">
        <v>84</v>
      </c>
      <c r="B33" s="51" t="s">
        <v>64</v>
      </c>
      <c r="C33" s="129">
        <v>182.91892537657793</v>
      </c>
      <c r="D33" s="129">
        <v>176.7028224829327</v>
      </c>
      <c r="E33" s="129">
        <v>172.079601133149</v>
      </c>
      <c r="F33" s="129">
        <v>163.36583420875425</v>
      </c>
      <c r="G33" s="129">
        <v>154.99276946670713</v>
      </c>
      <c r="H33" s="129">
        <v>164.22397416819041</v>
      </c>
      <c r="I33" s="129">
        <v>163.44546872856165</v>
      </c>
      <c r="J33" s="129">
        <v>156.54799315792181</v>
      </c>
      <c r="K33" s="129">
        <v>159.03261146904225</v>
      </c>
      <c r="L33" s="129">
        <v>154.93329094439147</v>
      </c>
      <c r="M33" s="129">
        <v>148.63927942658222</v>
      </c>
      <c r="N33" s="129">
        <v>148.55122603496591</v>
      </c>
      <c r="O33" s="129">
        <v>138.10788100927752</v>
      </c>
      <c r="P33" s="129">
        <v>133.63458130626375</v>
      </c>
      <c r="Q33" s="129">
        <v>137.40501604208899</v>
      </c>
      <c r="R33" s="129">
        <v>140.57929431232699</v>
      </c>
      <c r="S33" s="129">
        <v>144.3211398309333</v>
      </c>
      <c r="T33" s="129">
        <v>139.27208780400466</v>
      </c>
      <c r="U33" s="129">
        <v>146.06071326533271</v>
      </c>
      <c r="V33" s="128"/>
      <c r="W33" s="128"/>
      <c r="X33" s="128"/>
      <c r="Y33" s="128"/>
      <c r="Z33" s="128"/>
      <c r="AA33" s="128"/>
      <c r="AB33" s="128"/>
    </row>
    <row r="34" spans="1:28" ht="15" customHeight="1">
      <c r="A34" s="172" t="s">
        <v>114</v>
      </c>
      <c r="B34" s="51" t="s">
        <v>64</v>
      </c>
      <c r="C34" s="129">
        <v>180.10535641902857</v>
      </c>
      <c r="D34" s="129">
        <v>173.34087758498646</v>
      </c>
      <c r="E34" s="129">
        <v>169.25782564657192</v>
      </c>
      <c r="F34" s="129">
        <v>162.6506889020439</v>
      </c>
      <c r="G34" s="129">
        <v>154.82799092845212</v>
      </c>
      <c r="H34" s="129">
        <v>161.18917389702281</v>
      </c>
      <c r="I34" s="129">
        <v>160.57281717712229</v>
      </c>
      <c r="J34" s="129">
        <v>151.07097049286278</v>
      </c>
      <c r="K34" s="129">
        <v>153.19151824529732</v>
      </c>
      <c r="L34" s="129">
        <v>148.20296833420761</v>
      </c>
      <c r="M34" s="129">
        <v>147.06039910297076</v>
      </c>
      <c r="N34" s="129">
        <v>147.50648485518209</v>
      </c>
      <c r="O34" s="129">
        <v>137.64469076482098</v>
      </c>
      <c r="P34" s="129">
        <v>132.71651681520518</v>
      </c>
      <c r="Q34" s="129">
        <v>135.38023651742921</v>
      </c>
      <c r="R34" s="129">
        <v>138.64333765328453</v>
      </c>
      <c r="S34" s="129">
        <v>142.62416232697211</v>
      </c>
      <c r="T34" s="129">
        <v>137.44300708896191</v>
      </c>
      <c r="U34" s="129">
        <v>144.74939712403881</v>
      </c>
      <c r="V34" s="213"/>
      <c r="W34" s="128"/>
      <c r="X34" s="128"/>
      <c r="Y34" s="128"/>
      <c r="Z34" s="128"/>
      <c r="AA34" s="128"/>
      <c r="AB34" s="128"/>
    </row>
    <row r="35" spans="1:28" ht="15" customHeight="1">
      <c r="A35" s="172" t="s">
        <v>115</v>
      </c>
      <c r="B35" s="51" t="s">
        <v>64</v>
      </c>
      <c r="C35" s="129">
        <v>182.10039902227905</v>
      </c>
      <c r="D35" s="129">
        <v>175.94578253795476</v>
      </c>
      <c r="E35" s="129">
        <v>171.00680043952951</v>
      </c>
      <c r="F35" s="129">
        <v>162.39340272303807</v>
      </c>
      <c r="G35" s="129">
        <v>153.8929956973775</v>
      </c>
      <c r="H35" s="129">
        <v>164.88741263396793</v>
      </c>
      <c r="I35" s="129">
        <v>163.90597156345487</v>
      </c>
      <c r="J35" s="129">
        <v>157.01300399494323</v>
      </c>
      <c r="K35" s="129">
        <v>159.55679828433998</v>
      </c>
      <c r="L35" s="129">
        <v>155.77256338149562</v>
      </c>
      <c r="M35" s="129">
        <v>149.45727097629504</v>
      </c>
      <c r="N35" s="129">
        <v>149.27664909611227</v>
      </c>
      <c r="O35" s="129">
        <v>138.57566728563981</v>
      </c>
      <c r="P35" s="129">
        <v>134.24097469616459</v>
      </c>
      <c r="Q35" s="129">
        <v>138.33225888325063</v>
      </c>
      <c r="R35" s="129">
        <v>141.53608754909129</v>
      </c>
      <c r="S35" s="129">
        <v>145.24692858044403</v>
      </c>
      <c r="T35" s="129">
        <v>140.63455145869207</v>
      </c>
      <c r="U35" s="129">
        <v>147.29569106536476</v>
      </c>
      <c r="V35" s="242"/>
      <c r="X35" s="128"/>
      <c r="Y35" s="128"/>
      <c r="Z35" s="128"/>
      <c r="AA35" s="128"/>
      <c r="AB35" s="128"/>
    </row>
    <row r="36" spans="1:28" ht="15" customHeight="1">
      <c r="A36" s="172" t="s">
        <v>116</v>
      </c>
      <c r="B36" s="51" t="s">
        <v>64</v>
      </c>
      <c r="C36" s="129">
        <v>185.65152637656516</v>
      </c>
      <c r="D36" s="129">
        <v>179.8429118100687</v>
      </c>
      <c r="E36" s="129">
        <v>175.16376483841478</v>
      </c>
      <c r="F36" s="129">
        <v>164.83292655088206</v>
      </c>
      <c r="G36" s="129">
        <v>156.1884836734354</v>
      </c>
      <c r="H36" s="129">
        <v>165.96696677844696</v>
      </c>
      <c r="I36" s="129">
        <v>165.34132179864471</v>
      </c>
      <c r="J36" s="129">
        <v>160.63232135242342</v>
      </c>
      <c r="K36" s="129">
        <v>163.56268269264839</v>
      </c>
      <c r="L36" s="129">
        <v>160.06813652818263</v>
      </c>
      <c r="M36" s="129">
        <v>149.1948635553855</v>
      </c>
      <c r="N36" s="129">
        <v>148.72180417806339</v>
      </c>
      <c r="O36" s="129">
        <v>138.02099671768175</v>
      </c>
      <c r="P36" s="129">
        <v>133.83724658574573</v>
      </c>
      <c r="Q36" s="129">
        <v>138.36220419289165</v>
      </c>
      <c r="R36" s="129">
        <v>141.42653860985325</v>
      </c>
      <c r="S36" s="129">
        <v>144.91607274506043</v>
      </c>
      <c r="T36" s="129">
        <v>139.53023790093243</v>
      </c>
      <c r="U36" s="129">
        <v>145.93370516535987</v>
      </c>
      <c r="V36" s="213"/>
      <c r="W36" s="128"/>
      <c r="X36" s="128"/>
      <c r="Y36" s="128"/>
      <c r="Z36" s="128"/>
      <c r="AA36" s="128"/>
      <c r="AB36" s="128"/>
    </row>
    <row r="37" spans="1:28" s="72" customFormat="1" ht="20.100000000000001" customHeight="1">
      <c r="A37" s="56"/>
      <c r="B37" s="58"/>
      <c r="C37" s="364" t="s">
        <v>45</v>
      </c>
      <c r="D37" s="364"/>
      <c r="E37" s="364"/>
      <c r="F37" s="364"/>
      <c r="G37" s="364"/>
      <c r="H37" s="364"/>
      <c r="I37" s="364"/>
      <c r="J37" s="364"/>
      <c r="K37" s="364"/>
      <c r="L37" s="364"/>
      <c r="M37" s="364"/>
      <c r="N37" s="364"/>
      <c r="O37" s="364"/>
      <c r="P37" s="364"/>
      <c r="Q37" s="364"/>
      <c r="R37" s="364"/>
      <c r="S37" s="364"/>
      <c r="T37" s="364"/>
      <c r="U37" s="364"/>
      <c r="V37" s="128"/>
      <c r="W37" s="128"/>
      <c r="X37" s="128"/>
      <c r="Y37" s="128"/>
      <c r="Z37" s="128"/>
      <c r="AA37" s="128"/>
      <c r="AB37" s="128"/>
    </row>
    <row r="38" spans="1:28" ht="15" customHeight="1">
      <c r="A38" s="171" t="s">
        <v>140</v>
      </c>
      <c r="B38" s="51" t="s">
        <v>57</v>
      </c>
      <c r="C38" s="86">
        <f t="shared" ref="C38:U38" si="4">C5/$R5*100</f>
        <v>92.487859910727423</v>
      </c>
      <c r="D38" s="86">
        <f t="shared" si="4"/>
        <v>93.228527983518902</v>
      </c>
      <c r="E38" s="86">
        <f t="shared" si="4"/>
        <v>93.758277333594947</v>
      </c>
      <c r="F38" s="86">
        <f t="shared" si="4"/>
        <v>94.30764702997007</v>
      </c>
      <c r="G38" s="86">
        <f t="shared" si="4"/>
        <v>94.682886152940597</v>
      </c>
      <c r="H38" s="86">
        <f t="shared" si="4"/>
        <v>95.397734903760039</v>
      </c>
      <c r="I38" s="86">
        <f t="shared" si="4"/>
        <v>97.169765046353064</v>
      </c>
      <c r="J38" s="86">
        <f t="shared" si="4"/>
        <v>97.419924461666753</v>
      </c>
      <c r="K38" s="86">
        <f t="shared" si="4"/>
        <v>98.288124785402459</v>
      </c>
      <c r="L38" s="86">
        <f t="shared" si="4"/>
        <v>98.565262176877425</v>
      </c>
      <c r="M38" s="86">
        <f t="shared" si="4"/>
        <v>98.839947025064987</v>
      </c>
      <c r="N38" s="86">
        <f t="shared" si="4"/>
        <v>96.897532741452892</v>
      </c>
      <c r="O38" s="86">
        <f t="shared" si="4"/>
        <v>97.383136312355916</v>
      </c>
      <c r="P38" s="86">
        <f t="shared" si="4"/>
        <v>97.937411095305833</v>
      </c>
      <c r="Q38" s="86">
        <f t="shared" si="4"/>
        <v>98.648648648648646</v>
      </c>
      <c r="R38" s="86">
        <f t="shared" si="4"/>
        <v>100</v>
      </c>
      <c r="S38" s="86">
        <f t="shared" si="4"/>
        <v>100.45617305145436</v>
      </c>
      <c r="T38" s="86">
        <f t="shared" si="4"/>
        <v>101.29984794231619</v>
      </c>
      <c r="U38" s="86">
        <f t="shared" si="4"/>
        <v>101.48133614558297</v>
      </c>
      <c r="V38" s="128"/>
      <c r="W38" s="128"/>
      <c r="X38" s="128"/>
      <c r="Y38" s="128"/>
      <c r="Z38" s="128"/>
      <c r="AA38" s="128"/>
      <c r="AB38" s="128"/>
    </row>
    <row r="39" spans="1:28" ht="15" customHeight="1">
      <c r="A39" s="227" t="s">
        <v>40</v>
      </c>
      <c r="B39" s="51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128"/>
      <c r="W39" s="128"/>
      <c r="X39" s="128"/>
      <c r="Y39" s="128"/>
      <c r="Z39" s="128"/>
      <c r="AA39" s="128"/>
      <c r="AB39" s="128"/>
    </row>
    <row r="40" spans="1:28" ht="15" customHeight="1">
      <c r="A40" s="125" t="s">
        <v>59</v>
      </c>
      <c r="B40" s="51" t="s">
        <v>57</v>
      </c>
      <c r="C40" s="86">
        <f t="shared" ref="C40:U40" si="5">C7/$R7*100</f>
        <v>86.600354783995627</v>
      </c>
      <c r="D40" s="86">
        <f t="shared" si="5"/>
        <v>87.545925633628244</v>
      </c>
      <c r="E40" s="86">
        <f t="shared" si="5"/>
        <v>88.043584519411752</v>
      </c>
      <c r="F40" s="86">
        <f t="shared" si="5"/>
        <v>88.73087457415545</v>
      </c>
      <c r="G40" s="86">
        <f t="shared" si="5"/>
        <v>89.361841202960207</v>
      </c>
      <c r="H40" s="86">
        <f t="shared" si="5"/>
        <v>91.627114479156461</v>
      </c>
      <c r="I40" s="86">
        <f t="shared" si="5"/>
        <v>93.319684858002887</v>
      </c>
      <c r="J40" s="86">
        <f t="shared" si="5"/>
        <v>93.584932316637676</v>
      </c>
      <c r="K40" s="86">
        <f t="shared" si="5"/>
        <v>95.20610602817608</v>
      </c>
      <c r="L40" s="86">
        <f t="shared" si="5"/>
        <v>96.164899368999983</v>
      </c>
      <c r="M40" s="86">
        <f t="shared" si="5"/>
        <v>97.09674403814995</v>
      </c>
      <c r="N40" s="86">
        <f t="shared" si="5"/>
        <v>97.03721447433918</v>
      </c>
      <c r="O40" s="86">
        <f t="shared" si="5"/>
        <v>97.234874492696022</v>
      </c>
      <c r="P40" s="86">
        <f t="shared" si="5"/>
        <v>97.876569030904534</v>
      </c>
      <c r="Q40" s="86">
        <f t="shared" si="5"/>
        <v>98.588574327752411</v>
      </c>
      <c r="R40" s="86">
        <f t="shared" si="5"/>
        <v>100</v>
      </c>
      <c r="S40" s="86">
        <f t="shared" si="5"/>
        <v>99.292240740740738</v>
      </c>
      <c r="T40" s="86">
        <f t="shared" si="5"/>
        <v>100.98658718373612</v>
      </c>
      <c r="U40" s="86">
        <f t="shared" si="5"/>
        <v>101.2147434940378</v>
      </c>
      <c r="V40" s="128"/>
      <c r="W40" s="128"/>
      <c r="X40" s="128"/>
      <c r="Y40" s="128"/>
      <c r="Z40" s="128"/>
      <c r="AA40" s="128"/>
      <c r="AB40" s="128"/>
    </row>
    <row r="41" spans="1:28" ht="15" customHeight="1">
      <c r="A41" s="125" t="s">
        <v>60</v>
      </c>
      <c r="B41" s="51" t="s">
        <v>57</v>
      </c>
      <c r="C41" s="86">
        <f t="shared" ref="C41:U41" si="6">C8/$R8*100</f>
        <v>98.507812113393882</v>
      </c>
      <c r="D41" s="86">
        <f t="shared" si="6"/>
        <v>98.970304821802344</v>
      </c>
      <c r="E41" s="86">
        <f t="shared" si="6"/>
        <v>99.320551555997326</v>
      </c>
      <c r="F41" s="86">
        <f t="shared" si="6"/>
        <v>99.691714564359287</v>
      </c>
      <c r="G41" s="86">
        <f t="shared" si="6"/>
        <v>100.06096899415245</v>
      </c>
      <c r="H41" s="86">
        <f t="shared" si="6"/>
        <v>98.357908851010691</v>
      </c>
      <c r="I41" s="86">
        <f t="shared" si="6"/>
        <v>98.628329476834153</v>
      </c>
      <c r="J41" s="86">
        <f t="shared" si="6"/>
        <v>99.265039632207973</v>
      </c>
      <c r="K41" s="86">
        <f t="shared" si="6"/>
        <v>99.408834592892021</v>
      </c>
      <c r="L41" s="86">
        <f t="shared" si="6"/>
        <v>99.892641476532702</v>
      </c>
      <c r="M41" s="86">
        <f t="shared" si="6"/>
        <v>99.992003780039013</v>
      </c>
      <c r="N41" s="86">
        <f t="shared" si="6"/>
        <v>99.933301365984278</v>
      </c>
      <c r="O41" s="86">
        <f t="shared" si="6"/>
        <v>100.54602781366633</v>
      </c>
      <c r="P41" s="86">
        <f t="shared" si="6"/>
        <v>100.58424099977668</v>
      </c>
      <c r="Q41" s="86">
        <f t="shared" si="6"/>
        <v>100.5055026168349</v>
      </c>
      <c r="R41" s="86">
        <f t="shared" si="6"/>
        <v>100</v>
      </c>
      <c r="S41" s="86">
        <f t="shared" si="6"/>
        <v>99.253452046274901</v>
      </c>
      <c r="T41" s="86">
        <f t="shared" si="6"/>
        <v>97.967047398961256</v>
      </c>
      <c r="U41" s="86">
        <f t="shared" si="6"/>
        <v>98.730928249242638</v>
      </c>
      <c r="V41" s="128"/>
      <c r="W41" s="128"/>
      <c r="X41" s="128"/>
      <c r="Y41" s="128"/>
      <c r="Z41" s="128"/>
      <c r="AA41" s="128"/>
      <c r="AB41" s="128"/>
    </row>
    <row r="42" spans="1:28" ht="15" customHeight="1">
      <c r="A42" s="125" t="s">
        <v>61</v>
      </c>
      <c r="B42" s="51" t="s">
        <v>57</v>
      </c>
      <c r="C42" s="86">
        <f t="shared" ref="C42:U42" si="7">C9/$R9*100</f>
        <v>124.84852013332817</v>
      </c>
      <c r="D42" s="86">
        <f t="shared" si="7"/>
        <v>122.59434025743812</v>
      </c>
      <c r="E42" s="86">
        <f t="shared" si="7"/>
        <v>121.25798568893859</v>
      </c>
      <c r="F42" s="86">
        <f t="shared" si="7"/>
        <v>119.57040063376868</v>
      </c>
      <c r="G42" s="86">
        <f t="shared" si="7"/>
        <v>117.98109499272333</v>
      </c>
      <c r="H42" s="86">
        <f t="shared" si="7"/>
        <v>116.52680217657709</v>
      </c>
      <c r="I42" s="86">
        <f t="shared" si="7"/>
        <v>113.27432627665497</v>
      </c>
      <c r="J42" s="86">
        <f t="shared" si="7"/>
        <v>111.92000861428488</v>
      </c>
      <c r="K42" s="86">
        <f t="shared" si="7"/>
        <v>108.98702543622156</v>
      </c>
      <c r="L42" s="86">
        <f t="shared" si="7"/>
        <v>106.67024931619744</v>
      </c>
      <c r="M42" s="86">
        <f t="shared" si="7"/>
        <v>104.94910879118839</v>
      </c>
      <c r="N42" s="86">
        <f t="shared" si="7"/>
        <v>105.14293438784659</v>
      </c>
      <c r="O42" s="86">
        <f t="shared" si="7"/>
        <v>103.93694717041112</v>
      </c>
      <c r="P42" s="86">
        <f t="shared" si="7"/>
        <v>102.79412896908096</v>
      </c>
      <c r="Q42" s="86">
        <f t="shared" si="7"/>
        <v>101.68594285210386</v>
      </c>
      <c r="R42" s="86">
        <f t="shared" si="7"/>
        <v>100</v>
      </c>
      <c r="S42" s="86">
        <f t="shared" si="7"/>
        <v>102.24931752602595</v>
      </c>
      <c r="T42" s="86">
        <f t="shared" si="7"/>
        <v>101.19914952784643</v>
      </c>
      <c r="U42" s="86">
        <f t="shared" si="7"/>
        <v>99.719757453688629</v>
      </c>
      <c r="V42" s="128"/>
      <c r="W42" s="128"/>
      <c r="X42" s="128"/>
      <c r="Y42" s="128"/>
      <c r="Z42" s="128"/>
      <c r="AA42" s="128"/>
      <c r="AB42" s="128"/>
    </row>
    <row r="43" spans="1:28" ht="8.1" customHeight="1">
      <c r="A43" s="172"/>
      <c r="B43" s="54"/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128"/>
      <c r="W43" s="128"/>
      <c r="X43" s="128"/>
      <c r="Y43" s="128"/>
      <c r="Z43" s="128"/>
      <c r="AA43" s="128"/>
      <c r="AB43" s="128"/>
    </row>
    <row r="44" spans="1:28" ht="15" customHeight="1">
      <c r="A44" s="171" t="s">
        <v>190</v>
      </c>
      <c r="B44" s="51" t="s">
        <v>57</v>
      </c>
      <c r="C44" s="86">
        <f>C12/$R12*100</f>
        <v>100.94191036039388</v>
      </c>
      <c r="D44" s="86">
        <f t="shared" ref="D44:U44" si="8">D12/$R12*100</f>
        <v>101.10858942877694</v>
      </c>
      <c r="E44" s="86">
        <f t="shared" si="8"/>
        <v>101.34074955973908</v>
      </c>
      <c r="F44" s="86">
        <f t="shared" si="8"/>
        <v>101.38675992757398</v>
      </c>
      <c r="G44" s="86">
        <f t="shared" si="8"/>
        <v>101.33963340526329</v>
      </c>
      <c r="H44" s="86">
        <f t="shared" si="8"/>
        <v>101.29418466602382</v>
      </c>
      <c r="I44" s="86">
        <f t="shared" si="8"/>
        <v>101.17380692425444</v>
      </c>
      <c r="J44" s="86">
        <f t="shared" si="8"/>
        <v>101.0472874609662</v>
      </c>
      <c r="K44" s="86">
        <f t="shared" si="8"/>
        <v>100.88548255078503</v>
      </c>
      <c r="L44" s="86">
        <f t="shared" si="8"/>
        <v>100.5080983208076</v>
      </c>
      <c r="M44" s="86">
        <f t="shared" si="8"/>
        <v>100.32988565617482</v>
      </c>
      <c r="N44" s="86">
        <f t="shared" si="8"/>
        <v>98.496911972617013</v>
      </c>
      <c r="O44" s="86">
        <f t="shared" si="8"/>
        <v>98.699059949897062</v>
      </c>
      <c r="P44" s="86">
        <f t="shared" si="8"/>
        <v>98.923531016692706</v>
      </c>
      <c r="Q44" s="86">
        <f t="shared" si="8"/>
        <v>99.298062851898706</v>
      </c>
      <c r="R44" s="86">
        <f t="shared" si="8"/>
        <v>100</v>
      </c>
      <c r="S44" s="86">
        <f t="shared" si="8"/>
        <v>101.10127241610239</v>
      </c>
      <c r="T44" s="86">
        <f t="shared" si="8"/>
        <v>101.46960339310959</v>
      </c>
      <c r="U44" s="86">
        <f t="shared" si="8"/>
        <v>101.31210159486072</v>
      </c>
      <c r="V44" s="128"/>
      <c r="W44" s="128"/>
      <c r="X44" s="128"/>
      <c r="Y44" s="128"/>
      <c r="Z44" s="128"/>
      <c r="AA44" s="128"/>
      <c r="AB44" s="128"/>
    </row>
    <row r="45" spans="1:28" ht="15" customHeight="1">
      <c r="A45" s="227" t="s">
        <v>40</v>
      </c>
      <c r="B45" s="51"/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128"/>
      <c r="W45" s="128"/>
      <c r="X45" s="128"/>
      <c r="Y45" s="128"/>
      <c r="Z45" s="128"/>
      <c r="AA45" s="128"/>
      <c r="AB45" s="128"/>
    </row>
    <row r="46" spans="1:28" ht="15" customHeight="1">
      <c r="A46" s="172" t="s">
        <v>114</v>
      </c>
      <c r="B46" s="51" t="s">
        <v>57</v>
      </c>
      <c r="C46" s="86">
        <f t="shared" ref="C46:U46" si="9">C14/$R14*100</f>
        <v>82.081234643779467</v>
      </c>
      <c r="D46" s="86">
        <f t="shared" si="9"/>
        <v>83.598025339179131</v>
      </c>
      <c r="E46" s="86">
        <f t="shared" si="9"/>
        <v>84.439853932250514</v>
      </c>
      <c r="F46" s="86">
        <f t="shared" si="9"/>
        <v>85.629326483098126</v>
      </c>
      <c r="G46" s="86">
        <f t="shared" si="9"/>
        <v>86.701578215787663</v>
      </c>
      <c r="H46" s="86">
        <f t="shared" si="9"/>
        <v>88.464802549028448</v>
      </c>
      <c r="I46" s="86">
        <f t="shared" si="9"/>
        <v>91.881753947708162</v>
      </c>
      <c r="J46" s="86">
        <f t="shared" si="9"/>
        <v>92.495799778613375</v>
      </c>
      <c r="K46" s="86">
        <f t="shared" si="9"/>
        <v>95.088966888130628</v>
      </c>
      <c r="L46" s="86">
        <f t="shared" si="9"/>
        <v>96.679046728073359</v>
      </c>
      <c r="M46" s="86">
        <f t="shared" si="9"/>
        <v>98.06178765121048</v>
      </c>
      <c r="N46" s="86">
        <f t="shared" si="9"/>
        <v>95.157200022539342</v>
      </c>
      <c r="O46" s="86">
        <f t="shared" si="9"/>
        <v>95.686211775608896</v>
      </c>
      <c r="P46" s="86">
        <f t="shared" si="9"/>
        <v>96.766068436831034</v>
      </c>
      <c r="Q46" s="86">
        <f t="shared" si="9"/>
        <v>97.868180805712939</v>
      </c>
      <c r="R46" s="86">
        <f t="shared" si="9"/>
        <v>100</v>
      </c>
      <c r="S46" s="86">
        <f t="shared" si="9"/>
        <v>98.419223101942322</v>
      </c>
      <c r="T46" s="86">
        <f t="shared" si="9"/>
        <v>100.51665722061904</v>
      </c>
      <c r="U46" s="86">
        <f t="shared" si="9"/>
        <v>101.18137460788921</v>
      </c>
      <c r="V46" s="128"/>
      <c r="W46" s="128"/>
      <c r="X46" s="128"/>
      <c r="Y46" s="128"/>
      <c r="Z46" s="128"/>
      <c r="AA46" s="128"/>
      <c r="AB46" s="128"/>
    </row>
    <row r="47" spans="1:28" ht="15" customHeight="1">
      <c r="A47" s="172" t="s">
        <v>115</v>
      </c>
      <c r="B47" s="51" t="s">
        <v>57</v>
      </c>
      <c r="C47" s="86">
        <f t="shared" ref="C47:U47" si="10">C15/$R15*100</f>
        <v>91.78369582987213</v>
      </c>
      <c r="D47" s="86">
        <f t="shared" si="10"/>
        <v>92.904263950473549</v>
      </c>
      <c r="E47" s="86">
        <f t="shared" si="10"/>
        <v>93.639597700600589</v>
      </c>
      <c r="F47" s="86">
        <f t="shared" si="10"/>
        <v>94.575248289863481</v>
      </c>
      <c r="G47" s="86">
        <f t="shared" si="10"/>
        <v>95.435566921557353</v>
      </c>
      <c r="H47" s="86">
        <f t="shared" si="10"/>
        <v>93.352606451406956</v>
      </c>
      <c r="I47" s="86">
        <f t="shared" si="10"/>
        <v>95.461520957938134</v>
      </c>
      <c r="J47" s="86">
        <f t="shared" si="10"/>
        <v>96.445742408307069</v>
      </c>
      <c r="K47" s="86">
        <f t="shared" si="10"/>
        <v>97.602505767846793</v>
      </c>
      <c r="L47" s="86">
        <f t="shared" si="10"/>
        <v>98.72336144656893</v>
      </c>
      <c r="M47" s="86">
        <f t="shared" si="10"/>
        <v>99.272982446055707</v>
      </c>
      <c r="N47" s="86">
        <f t="shared" si="10"/>
        <v>98.247772135729591</v>
      </c>
      <c r="O47" s="86">
        <f t="shared" si="10"/>
        <v>99.167115110439084</v>
      </c>
      <c r="P47" s="86">
        <f t="shared" si="10"/>
        <v>99.582055394108849</v>
      </c>
      <c r="Q47" s="86">
        <f t="shared" si="10"/>
        <v>99.863333295475286</v>
      </c>
      <c r="R47" s="86">
        <f t="shared" si="10"/>
        <v>100</v>
      </c>
      <c r="S47" s="86">
        <f t="shared" si="10"/>
        <v>98.558399833782204</v>
      </c>
      <c r="T47" s="86">
        <f t="shared" si="10"/>
        <v>97.752296678410815</v>
      </c>
      <c r="U47" s="86">
        <f t="shared" si="10"/>
        <v>98.822510817941961</v>
      </c>
      <c r="V47" s="128"/>
      <c r="W47" s="128"/>
      <c r="X47" s="128"/>
      <c r="Y47" s="128"/>
      <c r="Z47" s="128"/>
      <c r="AA47" s="128"/>
      <c r="AB47" s="128"/>
    </row>
    <row r="48" spans="1:28" ht="15" customHeight="1">
      <c r="A48" s="172" t="s">
        <v>116</v>
      </c>
      <c r="B48" s="51" t="s">
        <v>57</v>
      </c>
      <c r="C48" s="86">
        <f t="shared" ref="C48:U48" si="11">C16/$R16*100</f>
        <v>114.32485602239157</v>
      </c>
      <c r="D48" s="86">
        <f t="shared" si="11"/>
        <v>112.78952507759701</v>
      </c>
      <c r="E48" s="86">
        <f t="shared" si="11"/>
        <v>111.85129333299587</v>
      </c>
      <c r="F48" s="86">
        <f t="shared" si="11"/>
        <v>110.60407941654664</v>
      </c>
      <c r="G48" s="86">
        <f t="shared" si="11"/>
        <v>109.46696340059614</v>
      </c>
      <c r="H48" s="86">
        <f t="shared" si="11"/>
        <v>110.25286466419453</v>
      </c>
      <c r="I48" s="86">
        <f t="shared" si="11"/>
        <v>107.10959515022518</v>
      </c>
      <c r="J48" s="86">
        <f t="shared" si="11"/>
        <v>106.08517455825218</v>
      </c>
      <c r="K48" s="86">
        <f t="shared" si="11"/>
        <v>104.03662345594292</v>
      </c>
      <c r="L48" s="86">
        <f t="shared" si="11"/>
        <v>102.46800092725729</v>
      </c>
      <c r="M48" s="86">
        <f t="shared" si="11"/>
        <v>101.42668307878988</v>
      </c>
      <c r="N48" s="86">
        <f t="shared" si="11"/>
        <v>103.51588084507159</v>
      </c>
      <c r="O48" s="86">
        <f t="shared" si="11"/>
        <v>102.57909588913208</v>
      </c>
      <c r="P48" s="86">
        <f t="shared" si="11"/>
        <v>101.77672394140669</v>
      </c>
      <c r="Q48" s="86">
        <f t="shared" si="11"/>
        <v>101.06579854353099</v>
      </c>
      <c r="R48" s="86">
        <f t="shared" si="11"/>
        <v>100</v>
      </c>
      <c r="S48" s="86">
        <f t="shared" si="11"/>
        <v>101.80796579550571</v>
      </c>
      <c r="T48" s="86">
        <f t="shared" si="11"/>
        <v>101.47352974173987</v>
      </c>
      <c r="U48" s="86">
        <f t="shared" si="11"/>
        <v>100.3609482812456</v>
      </c>
      <c r="V48" s="128"/>
      <c r="W48" s="128"/>
      <c r="X48" s="128"/>
      <c r="Y48" s="128"/>
      <c r="Z48" s="128"/>
      <c r="AA48" s="128"/>
      <c r="AB48" s="128"/>
    </row>
    <row r="49" spans="1:28" ht="8.1" customHeight="1">
      <c r="A49" s="172"/>
      <c r="B49" s="54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128"/>
      <c r="W49" s="128"/>
      <c r="X49" s="128"/>
      <c r="Y49" s="128"/>
      <c r="Z49" s="128"/>
      <c r="AA49" s="128"/>
      <c r="AB49" s="128"/>
    </row>
    <row r="50" spans="1:28" ht="15" customHeight="1">
      <c r="A50" s="171" t="s">
        <v>80</v>
      </c>
      <c r="B50" s="51" t="s">
        <v>57</v>
      </c>
      <c r="C50" s="86">
        <f>C19/$R19*100</f>
        <v>115.31075402098909</v>
      </c>
      <c r="D50" s="86">
        <f t="shared" ref="D50:U50" si="12">D19/$R19*100</f>
        <v>112.91619837530476</v>
      </c>
      <c r="E50" s="86">
        <f t="shared" si="12"/>
        <v>111.18159863227677</v>
      </c>
      <c r="F50" s="86">
        <f t="shared" si="12"/>
        <v>106.65492056864474</v>
      </c>
      <c r="G50" s="86">
        <f t="shared" si="12"/>
        <v>102.21690995133375</v>
      </c>
      <c r="H50" s="86">
        <f t="shared" si="12"/>
        <v>109.36065052505472</v>
      </c>
      <c r="I50" s="86">
        <f t="shared" si="12"/>
        <v>109.80624871990214</v>
      </c>
      <c r="J50" s="86">
        <f t="shared" si="12"/>
        <v>105.98523094776837</v>
      </c>
      <c r="K50" s="86">
        <f t="shared" si="12"/>
        <v>108.34255713083391</v>
      </c>
      <c r="L50" s="86">
        <f t="shared" si="12"/>
        <v>106.09906795962397</v>
      </c>
      <c r="M50" s="86">
        <f t="shared" si="12"/>
        <v>102.30320585807138</v>
      </c>
      <c r="N50" s="86">
        <f t="shared" si="12"/>
        <v>102.84717410824797</v>
      </c>
      <c r="O50" s="86">
        <f t="shared" si="12"/>
        <v>96.229900944525383</v>
      </c>
      <c r="P50" s="86">
        <f t="shared" si="12"/>
        <v>93.742914240362779</v>
      </c>
      <c r="Q50" s="86">
        <f t="shared" si="12"/>
        <v>97.073285022322892</v>
      </c>
      <c r="R50" s="86">
        <f t="shared" si="12"/>
        <v>100</v>
      </c>
      <c r="S50" s="86">
        <f t="shared" si="12"/>
        <v>103.37740610011228</v>
      </c>
      <c r="T50" s="86">
        <f t="shared" si="12"/>
        <v>100.48801031777845</v>
      </c>
      <c r="U50" s="86">
        <f t="shared" si="12"/>
        <v>106.15471112325426</v>
      </c>
      <c r="V50" s="128"/>
      <c r="W50" s="128"/>
      <c r="X50" s="128"/>
      <c r="Y50" s="128"/>
      <c r="Z50" s="128"/>
      <c r="AA50" s="128"/>
      <c r="AB50" s="128"/>
    </row>
    <row r="51" spans="1:28" ht="6.75" customHeight="1">
      <c r="A51" s="127"/>
      <c r="B51" s="54"/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365"/>
      <c r="V51" s="128"/>
      <c r="W51" s="128"/>
      <c r="X51" s="128"/>
      <c r="Y51" s="128"/>
      <c r="Z51" s="128"/>
      <c r="AA51" s="128"/>
      <c r="AB51" s="128"/>
    </row>
    <row r="52" spans="1:28" ht="15" customHeight="1">
      <c r="A52" s="171" t="s">
        <v>139</v>
      </c>
      <c r="B52" s="51" t="s">
        <v>57</v>
      </c>
      <c r="C52" s="86">
        <f>C22*100/$R22</f>
        <v>124.67663770390095</v>
      </c>
      <c r="D52" s="86">
        <f t="shared" ref="D52:U52" si="13">D22*100/$R22</f>
        <v>121.11764587258769</v>
      </c>
      <c r="E52" s="86">
        <f t="shared" si="13"/>
        <v>118.5832353091227</v>
      </c>
      <c r="F52" s="86">
        <f t="shared" si="13"/>
        <v>113.09254755847192</v>
      </c>
      <c r="G52" s="86">
        <f t="shared" si="13"/>
        <v>107.95711253058285</v>
      </c>
      <c r="H52" s="86">
        <f t="shared" si="13"/>
        <v>114.63652741375971</v>
      </c>
      <c r="I52" s="86">
        <f t="shared" si="13"/>
        <v>113.00454278912896</v>
      </c>
      <c r="J52" s="86">
        <f t="shared" si="13"/>
        <v>108.79215061337061</v>
      </c>
      <c r="K52" s="86">
        <f t="shared" si="13"/>
        <v>110.2295494673276</v>
      </c>
      <c r="L52" s="86">
        <f t="shared" si="13"/>
        <v>107.6434695311082</v>
      </c>
      <c r="M52" s="86">
        <f t="shared" si="13"/>
        <v>103.50390599878418</v>
      </c>
      <c r="N52" s="86">
        <f t="shared" si="13"/>
        <v>106.14013711027116</v>
      </c>
      <c r="O52" s="86">
        <f t="shared" si="13"/>
        <v>98.815775080264871</v>
      </c>
      <c r="P52" s="86">
        <f t="shared" si="13"/>
        <v>95.717165883769098</v>
      </c>
      <c r="Q52" s="86">
        <f t="shared" si="13"/>
        <v>98.403056050025924</v>
      </c>
      <c r="R52" s="86">
        <f t="shared" si="13"/>
        <v>100</v>
      </c>
      <c r="S52" s="86">
        <f t="shared" si="13"/>
        <v>102.90796768373968</v>
      </c>
      <c r="T52" s="86">
        <f t="shared" si="13"/>
        <v>99.198579621758128</v>
      </c>
      <c r="U52" s="86">
        <f t="shared" si="13"/>
        <v>104.60515712068171</v>
      </c>
      <c r="V52" s="128"/>
      <c r="W52" s="128"/>
      <c r="X52" s="128"/>
      <c r="Y52" s="128"/>
      <c r="Z52" s="128"/>
      <c r="AA52" s="128"/>
      <c r="AB52" s="128"/>
    </row>
    <row r="53" spans="1:28" ht="15" customHeight="1">
      <c r="A53" s="125" t="s">
        <v>59</v>
      </c>
      <c r="B53" s="51" t="s">
        <v>57</v>
      </c>
      <c r="C53" s="86">
        <f t="shared" ref="C53:U53" si="14">C23*100/$R23</f>
        <v>122.95633073828073</v>
      </c>
      <c r="D53" s="86">
        <f t="shared" si="14"/>
        <v>118.94168782531018</v>
      </c>
      <c r="E53" s="86">
        <f t="shared" si="14"/>
        <v>116.04178808537658</v>
      </c>
      <c r="F53" s="86">
        <f t="shared" si="14"/>
        <v>112.23248792866799</v>
      </c>
      <c r="G53" s="86">
        <f t="shared" si="14"/>
        <v>107.38864128001201</v>
      </c>
      <c r="H53" s="86">
        <f t="shared" si="14"/>
        <v>111.4658932987841</v>
      </c>
      <c r="I53" s="86">
        <f t="shared" si="14"/>
        <v>110.17234623793249</v>
      </c>
      <c r="J53" s="86">
        <f t="shared" si="14"/>
        <v>104.23463718174074</v>
      </c>
      <c r="K53" s="86">
        <f t="shared" si="14"/>
        <v>105.73556193692609</v>
      </c>
      <c r="L53" s="86">
        <f t="shared" si="14"/>
        <v>102.71016119227079</v>
      </c>
      <c r="M53" s="86">
        <f t="shared" si="14"/>
        <v>102.30582218223184</v>
      </c>
      <c r="N53" s="86">
        <f t="shared" si="14"/>
        <v>105.81787128578949</v>
      </c>
      <c r="O53" s="86">
        <f t="shared" si="14"/>
        <v>99.493669558782784</v>
      </c>
      <c r="P53" s="86">
        <f t="shared" si="14"/>
        <v>96.665692789965064</v>
      </c>
      <c r="Q53" s="86">
        <f t="shared" si="14"/>
        <v>99.232236381400369</v>
      </c>
      <c r="R53" s="86">
        <f t="shared" si="14"/>
        <v>100</v>
      </c>
      <c r="S53" s="86">
        <f t="shared" si="14"/>
        <v>101.65025046546201</v>
      </c>
      <c r="T53" s="86">
        <f t="shared" si="14"/>
        <v>96.922091279429679</v>
      </c>
      <c r="U53" s="86">
        <f t="shared" si="14"/>
        <v>101.53347155194652</v>
      </c>
      <c r="V53" s="128"/>
      <c r="W53" s="128"/>
      <c r="X53" s="128"/>
      <c r="Y53" s="128"/>
      <c r="Z53" s="128"/>
      <c r="AA53" s="128"/>
      <c r="AB53" s="128"/>
    </row>
    <row r="54" spans="1:28" ht="15" customHeight="1">
      <c r="A54" s="125" t="s">
        <v>60</v>
      </c>
      <c r="B54" s="51" t="s">
        <v>57</v>
      </c>
      <c r="C54" s="86">
        <f t="shared" ref="C54:U54" si="15">C24*100/$R24</f>
        <v>119.38253175475043</v>
      </c>
      <c r="D54" s="86">
        <f t="shared" si="15"/>
        <v>116.35711099894557</v>
      </c>
      <c r="E54" s="86">
        <f t="shared" si="15"/>
        <v>113.78066037882871</v>
      </c>
      <c r="F54" s="86">
        <f t="shared" si="15"/>
        <v>108.68726812516361</v>
      </c>
      <c r="G54" s="86">
        <f t="shared" si="15"/>
        <v>103.74053005127301</v>
      </c>
      <c r="H54" s="86">
        <f t="shared" si="15"/>
        <v>111.34579412684042</v>
      </c>
      <c r="I54" s="86">
        <f t="shared" si="15"/>
        <v>109.96722498134959</v>
      </c>
      <c r="J54" s="86">
        <f t="shared" si="15"/>
        <v>106.17387162029456</v>
      </c>
      <c r="K54" s="86">
        <f t="shared" si="15"/>
        <v>108.17719984773797</v>
      </c>
      <c r="L54" s="86">
        <f t="shared" si="15"/>
        <v>106.28319814116442</v>
      </c>
      <c r="M54" s="86">
        <f t="shared" si="15"/>
        <v>102.59397813165195</v>
      </c>
      <c r="N54" s="86">
        <f t="shared" si="15"/>
        <v>105.11606617292767</v>
      </c>
      <c r="O54" s="86">
        <f t="shared" si="15"/>
        <v>97.809576980659713</v>
      </c>
      <c r="P54" s="86">
        <f t="shared" si="15"/>
        <v>94.977341639102789</v>
      </c>
      <c r="Q54" s="86">
        <f t="shared" si="15"/>
        <v>97.980037649979892</v>
      </c>
      <c r="R54" s="86">
        <f t="shared" si="15"/>
        <v>100</v>
      </c>
      <c r="S54" s="86">
        <f t="shared" si="15"/>
        <v>102.79436742974983</v>
      </c>
      <c r="T54" s="86">
        <f t="shared" si="15"/>
        <v>99.828459794884097</v>
      </c>
      <c r="U54" s="86">
        <f t="shared" si="15"/>
        <v>105.42895954020462</v>
      </c>
      <c r="V54" s="128"/>
      <c r="W54" s="128"/>
      <c r="X54" s="128"/>
      <c r="Y54" s="128"/>
      <c r="Z54" s="128"/>
      <c r="AA54" s="128"/>
      <c r="AB54" s="128"/>
    </row>
    <row r="55" spans="1:28" ht="15" customHeight="1">
      <c r="A55" s="125" t="s">
        <v>61</v>
      </c>
      <c r="B55" s="51" t="s">
        <v>57</v>
      </c>
      <c r="C55" s="86">
        <f t="shared" ref="C55:U55" si="16">C25*100/$R25</f>
        <v>120.22565089908367</v>
      </c>
      <c r="D55" s="86">
        <f t="shared" si="16"/>
        <v>117.5077586491676</v>
      </c>
      <c r="E55" s="86">
        <f t="shared" si="16"/>
        <v>116.1950825764991</v>
      </c>
      <c r="F55" s="86">
        <f t="shared" si="16"/>
        <v>109.92302711784679</v>
      </c>
      <c r="G55" s="86">
        <f t="shared" si="16"/>
        <v>105.24918313549306</v>
      </c>
      <c r="H55" s="86">
        <f t="shared" si="16"/>
        <v>114.17178281568034</v>
      </c>
      <c r="I55" s="86">
        <f t="shared" si="16"/>
        <v>113.38993644119894</v>
      </c>
      <c r="J55" s="86">
        <f t="shared" si="16"/>
        <v>110.73658871112127</v>
      </c>
      <c r="K55" s="86">
        <f t="shared" si="16"/>
        <v>112.74505054234977</v>
      </c>
      <c r="L55" s="86">
        <f t="shared" si="16"/>
        <v>110.79379047972057</v>
      </c>
      <c r="M55" s="86">
        <f t="shared" si="16"/>
        <v>103.59217696072893</v>
      </c>
      <c r="N55" s="86">
        <f t="shared" si="16"/>
        <v>105.43184067265106</v>
      </c>
      <c r="O55" s="86">
        <f t="shared" si="16"/>
        <v>97.585853760028328</v>
      </c>
      <c r="P55" s="86">
        <f t="shared" si="16"/>
        <v>94.393093522988096</v>
      </c>
      <c r="Q55" s="86">
        <f t="shared" si="16"/>
        <v>97.247189411800491</v>
      </c>
      <c r="R55" s="86">
        <f t="shared" si="16"/>
        <v>100</v>
      </c>
      <c r="S55" s="86">
        <f t="shared" si="16"/>
        <v>103.57200744021191</v>
      </c>
      <c r="T55" s="86">
        <f t="shared" si="16"/>
        <v>100.93419650029834</v>
      </c>
      <c r="U55" s="86">
        <f t="shared" si="16"/>
        <v>107.33347346255316</v>
      </c>
      <c r="V55" s="128"/>
      <c r="W55" s="128"/>
      <c r="X55" s="128"/>
      <c r="Y55" s="128"/>
      <c r="Z55" s="128"/>
      <c r="AA55" s="128"/>
      <c r="AB55" s="128"/>
    </row>
    <row r="56" spans="1:28" ht="8.1" customHeight="1">
      <c r="A56" s="127"/>
      <c r="B56" s="54"/>
      <c r="C56" s="86"/>
      <c r="D56" s="86"/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365"/>
      <c r="V56" s="128"/>
      <c r="W56" s="128"/>
      <c r="X56" s="128"/>
      <c r="Y56" s="128"/>
      <c r="Z56" s="128"/>
      <c r="AA56" s="128"/>
      <c r="AB56" s="128"/>
    </row>
    <row r="57" spans="1:28" ht="15" customHeight="1">
      <c r="A57" s="171" t="s">
        <v>81</v>
      </c>
      <c r="B57" s="51" t="s">
        <v>57</v>
      </c>
      <c r="C57" s="86">
        <f t="shared" ref="C57:G57" si="17">C27/$R27*100</f>
        <v>114.23476493489576</v>
      </c>
      <c r="D57" s="86">
        <f t="shared" si="17"/>
        <v>111.67814625170433</v>
      </c>
      <c r="E57" s="86">
        <f t="shared" si="17"/>
        <v>109.71065352811173</v>
      </c>
      <c r="F57" s="86">
        <f t="shared" si="17"/>
        <v>105.19610316458885</v>
      </c>
      <c r="G57" s="86">
        <f t="shared" si="17"/>
        <v>100.86567961279489</v>
      </c>
      <c r="H57" s="86">
        <f t="shared" ref="H57:T60" si="18">H27/$R27*100</f>
        <v>107.96340469655468</v>
      </c>
      <c r="I57" s="86">
        <f t="shared" si="18"/>
        <v>108.53228919428777</v>
      </c>
      <c r="J57" s="86">
        <f t="shared" si="18"/>
        <v>104.88676500960963</v>
      </c>
      <c r="K57" s="86">
        <f t="shared" si="18"/>
        <v>107.39162304774132</v>
      </c>
      <c r="L57" s="86">
        <f t="shared" si="18"/>
        <v>105.56270562494457</v>
      </c>
      <c r="M57" s="86">
        <f t="shared" si="18"/>
        <v>101.96683190555906</v>
      </c>
      <c r="N57" s="86">
        <f t="shared" si="18"/>
        <v>104.41664824663781</v>
      </c>
      <c r="O57" s="86">
        <f t="shared" si="18"/>
        <v>97.498295316464905</v>
      </c>
      <c r="P57" s="86">
        <f t="shared" si="18"/>
        <v>94.763008635977883</v>
      </c>
      <c r="Q57" s="86">
        <f t="shared" si="18"/>
        <v>97.759495235174882</v>
      </c>
      <c r="R57" s="86">
        <f t="shared" si="18"/>
        <v>100</v>
      </c>
      <c r="S57" s="86">
        <f t="shared" si="18"/>
        <v>102.25134029435559</v>
      </c>
      <c r="T57" s="86">
        <f t="shared" si="18"/>
        <v>99.032623522210599</v>
      </c>
      <c r="U57" s="86">
        <f>U27/$R27*100</f>
        <v>104.7798924828929</v>
      </c>
      <c r="V57" s="128"/>
      <c r="W57" s="128"/>
      <c r="X57" s="128"/>
      <c r="Y57" s="128"/>
      <c r="Z57" s="128"/>
      <c r="AA57" s="128"/>
      <c r="AB57" s="128"/>
    </row>
    <row r="58" spans="1:28" ht="15" customHeight="1">
      <c r="A58" s="214" t="s">
        <v>59</v>
      </c>
      <c r="B58" s="51" t="s">
        <v>57</v>
      </c>
      <c r="C58" s="86">
        <f t="shared" ref="C58:G58" si="19">C28/$R28*100</f>
        <v>119.9398020908349</v>
      </c>
      <c r="D58" s="86">
        <f t="shared" si="19"/>
        <v>116.02365175066254</v>
      </c>
      <c r="E58" s="86">
        <f t="shared" si="19"/>
        <v>113.19489621768197</v>
      </c>
      <c r="F58" s="86">
        <f t="shared" si="19"/>
        <v>109.47905089148465</v>
      </c>
      <c r="G58" s="86">
        <f t="shared" si="19"/>
        <v>104.7540399472757</v>
      </c>
      <c r="H58" s="86">
        <f t="shared" si="18"/>
        <v>108.73126338318725</v>
      </c>
      <c r="I58" s="86">
        <f t="shared" si="18"/>
        <v>107.46945134356183</v>
      </c>
      <c r="J58" s="86">
        <f t="shared" si="18"/>
        <v>101.677414082882</v>
      </c>
      <c r="K58" s="86">
        <f t="shared" si="18"/>
        <v>103.14151615074015</v>
      </c>
      <c r="L58" s="86">
        <f t="shared" si="18"/>
        <v>100.19033857102042</v>
      </c>
      <c r="M58" s="86">
        <f t="shared" si="18"/>
        <v>99.795919344694369</v>
      </c>
      <c r="N58" s="86">
        <f t="shared" si="18"/>
        <v>106.15895764901828</v>
      </c>
      <c r="O58" s="86">
        <f t="shared" si="18"/>
        <v>99.7559515798837</v>
      </c>
      <c r="P58" s="86">
        <f t="shared" si="18"/>
        <v>96.8015707550895</v>
      </c>
      <c r="Q58" s="86">
        <f t="shared" si="18"/>
        <v>99.308901043146633</v>
      </c>
      <c r="R58" s="86">
        <f t="shared" si="18"/>
        <v>100</v>
      </c>
      <c r="S58" s="86">
        <f t="shared" si="18"/>
        <v>101.89883670428674</v>
      </c>
      <c r="T58" s="86">
        <f t="shared" si="18"/>
        <v>97.213516054660445</v>
      </c>
      <c r="U58" s="86">
        <f t="shared" ref="U58:U60" si="20">U28/$R28*100</f>
        <v>101.73663316495396</v>
      </c>
      <c r="V58" s="128"/>
      <c r="W58" s="128"/>
      <c r="X58" s="128"/>
      <c r="Y58" s="128"/>
      <c r="Z58" s="128"/>
      <c r="AA58" s="128"/>
      <c r="AB58" s="128"/>
    </row>
    <row r="59" spans="1:28" ht="15" customHeight="1">
      <c r="A59" s="214" t="s">
        <v>60</v>
      </c>
      <c r="B59" s="51" t="s">
        <v>57</v>
      </c>
      <c r="C59" s="86">
        <f t="shared" ref="C59:G59" si="21">C29/$R29*100</f>
        <v>118.46295435695482</v>
      </c>
      <c r="D59" s="86">
        <f t="shared" si="21"/>
        <v>115.46083775214228</v>
      </c>
      <c r="E59" s="86">
        <f t="shared" si="21"/>
        <v>112.90423296476135</v>
      </c>
      <c r="F59" s="86">
        <f t="shared" si="21"/>
        <v>107.85007399192665</v>
      </c>
      <c r="G59" s="86">
        <f t="shared" si="21"/>
        <v>102.94143955395919</v>
      </c>
      <c r="H59" s="86">
        <f t="shared" si="18"/>
        <v>110.4881219522463</v>
      </c>
      <c r="I59" s="86">
        <f t="shared" si="18"/>
        <v>109.12017162182714</v>
      </c>
      <c r="J59" s="86">
        <f t="shared" si="18"/>
        <v>105.35603762780519</v>
      </c>
      <c r="K59" s="86">
        <f t="shared" si="18"/>
        <v>107.3439346583118</v>
      </c>
      <c r="L59" s="86">
        <f t="shared" si="18"/>
        <v>105.46452203051845</v>
      </c>
      <c r="M59" s="86">
        <f t="shared" si="18"/>
        <v>101.80371927172413</v>
      </c>
      <c r="N59" s="86">
        <f t="shared" si="18"/>
        <v>105.18591316596586</v>
      </c>
      <c r="O59" s="86">
        <f t="shared" si="18"/>
        <v>97.847399827744113</v>
      </c>
      <c r="P59" s="86">
        <f t="shared" si="18"/>
        <v>94.978053017265267</v>
      </c>
      <c r="Q59" s="86">
        <f t="shared" si="18"/>
        <v>97.965173015808631</v>
      </c>
      <c r="R59" s="86">
        <f t="shared" si="18"/>
        <v>100</v>
      </c>
      <c r="S59" s="86">
        <f t="shared" si="18"/>
        <v>102.86004001632514</v>
      </c>
      <c r="T59" s="86">
        <f t="shared" si="18"/>
        <v>99.881633527903986</v>
      </c>
      <c r="U59" s="86">
        <f t="shared" si="20"/>
        <v>105.50721972632167</v>
      </c>
      <c r="V59" s="128"/>
      <c r="W59" s="128"/>
      <c r="X59" s="128"/>
      <c r="Y59" s="128"/>
      <c r="Z59" s="128"/>
      <c r="AA59" s="128"/>
      <c r="AB59" s="128"/>
    </row>
    <row r="60" spans="1:28" ht="15" customHeight="1">
      <c r="A60" s="214" t="s">
        <v>61</v>
      </c>
      <c r="B60" s="51" t="s">
        <v>57</v>
      </c>
      <c r="C60" s="86">
        <f t="shared" ref="C60:G60" si="22">C30/$R30*100</f>
        <v>120.70553669070591</v>
      </c>
      <c r="D60" s="86">
        <f t="shared" si="22"/>
        <v>118.02813190911958</v>
      </c>
      <c r="E60" s="86">
        <f t="shared" si="22"/>
        <v>116.09545795187933</v>
      </c>
      <c r="F60" s="86">
        <f t="shared" si="22"/>
        <v>110.23272892580059</v>
      </c>
      <c r="G60" s="86">
        <f t="shared" si="22"/>
        <v>105.52002794663792</v>
      </c>
      <c r="H60" s="86">
        <f t="shared" si="18"/>
        <v>113.6458718104082</v>
      </c>
      <c r="I60" s="86">
        <f t="shared" si="18"/>
        <v>115.17177727614569</v>
      </c>
      <c r="J60" s="86">
        <f t="shared" si="18"/>
        <v>112.63482667648115</v>
      </c>
      <c r="K60" s="86">
        <f t="shared" si="18"/>
        <v>115.07044599553622</v>
      </c>
      <c r="L60" s="86">
        <f t="shared" si="18"/>
        <v>113.109394837042</v>
      </c>
      <c r="M60" s="86">
        <f t="shared" si="18"/>
        <v>105.59930605017659</v>
      </c>
      <c r="N60" s="86">
        <f t="shared" si="18"/>
        <v>105.35274560372194</v>
      </c>
      <c r="O60" s="86">
        <f t="shared" si="18"/>
        <v>97.559288798985847</v>
      </c>
      <c r="P60" s="86">
        <f t="shared" si="18"/>
        <v>94.387494619870282</v>
      </c>
      <c r="Q60" s="86">
        <f t="shared" si="18"/>
        <v>97.203990116977835</v>
      </c>
      <c r="R60" s="86">
        <f t="shared" si="18"/>
        <v>100</v>
      </c>
      <c r="S60" s="86">
        <f t="shared" si="18"/>
        <v>103.35855896127273</v>
      </c>
      <c r="T60" s="86">
        <f t="shared" si="18"/>
        <v>100.49411776298744</v>
      </c>
      <c r="U60" s="86">
        <f t="shared" si="20"/>
        <v>106.82590073339826</v>
      </c>
      <c r="V60" s="128"/>
      <c r="W60" s="128"/>
      <c r="X60" s="128"/>
      <c r="Y60" s="128"/>
      <c r="Z60" s="128"/>
      <c r="AA60" s="128"/>
      <c r="AB60" s="128"/>
    </row>
    <row r="61" spans="1:28" ht="8.1" customHeight="1">
      <c r="A61" s="127"/>
      <c r="B61" s="54"/>
      <c r="C61" s="86"/>
      <c r="D61" s="86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365"/>
      <c r="V61" s="128"/>
      <c r="W61" s="128"/>
      <c r="X61" s="128"/>
      <c r="Y61" s="128"/>
      <c r="Z61" s="128"/>
      <c r="AA61" s="128"/>
      <c r="AB61" s="128"/>
    </row>
    <row r="62" spans="1:28" ht="15" customHeight="1">
      <c r="A62" s="171" t="s">
        <v>63</v>
      </c>
      <c r="B62" s="51" t="s">
        <v>57</v>
      </c>
      <c r="C62" s="86">
        <f>C32*100/$R32</f>
        <v>88.620159961691058</v>
      </c>
      <c r="D62" s="86">
        <f>D32*100/$R32</f>
        <v>89.832631199562556</v>
      </c>
      <c r="E62" s="86">
        <f>E32*100/$R32</f>
        <v>90.829073134287711</v>
      </c>
      <c r="F62" s="86">
        <f>F32*100/$R32</f>
        <v>91.778513794495169</v>
      </c>
      <c r="G62" s="86">
        <f>G32*100/$R32</f>
        <v>92.71129948311426</v>
      </c>
      <c r="H62" s="86">
        <f t="shared" ref="H62:T66" si="23">H32*100/$R32</f>
        <v>93.615095811796891</v>
      </c>
      <c r="I62" s="86">
        <f t="shared" si="23"/>
        <v>94.444251506069548</v>
      </c>
      <c r="J62" s="86">
        <f t="shared" si="23"/>
        <v>95.174193380659901</v>
      </c>
      <c r="K62" s="86">
        <f t="shared" si="23"/>
        <v>95.771050256635291</v>
      </c>
      <c r="L62" s="86">
        <f t="shared" si="23"/>
        <v>96.269381551528227</v>
      </c>
      <c r="M62" s="86">
        <f t="shared" si="23"/>
        <v>96.755800626172885</v>
      </c>
      <c r="N62" s="86">
        <f t="shared" si="23"/>
        <v>97.327928850290121</v>
      </c>
      <c r="O62" s="86">
        <f t="shared" si="23"/>
        <v>97.951916050451544</v>
      </c>
      <c r="P62" s="86">
        <f t="shared" si="23"/>
        <v>98.614539753666961</v>
      </c>
      <c r="Q62" s="86">
        <f t="shared" si="23"/>
        <v>99.315835026265887</v>
      </c>
      <c r="R62" s="86">
        <f t="shared" si="23"/>
        <v>100</v>
      </c>
      <c r="S62" s="86">
        <f t="shared" si="23"/>
        <v>100.69711765315296</v>
      </c>
      <c r="T62" s="86">
        <f t="shared" si="23"/>
        <v>101.43118983900899</v>
      </c>
      <c r="U62" s="86">
        <f>U32*100/$R32</f>
        <v>102.17089896395841</v>
      </c>
      <c r="V62" s="128"/>
      <c r="W62" s="128"/>
      <c r="X62" s="128"/>
      <c r="Y62" s="128"/>
      <c r="Z62" s="128"/>
      <c r="AA62" s="128"/>
      <c r="AB62" s="128"/>
    </row>
    <row r="63" spans="1:28" ht="15" customHeight="1">
      <c r="A63" s="171" t="s">
        <v>84</v>
      </c>
      <c r="B63" s="51" t="s">
        <v>57</v>
      </c>
      <c r="C63" s="86">
        <f t="shared" ref="C63:G63" si="24">C33*100/$R33</f>
        <v>130.11797097955576</v>
      </c>
      <c r="D63" s="86">
        <f t="shared" si="24"/>
        <v>125.69619398597177</v>
      </c>
      <c r="E63" s="86">
        <f t="shared" si="24"/>
        <v>122.40750102987239</v>
      </c>
      <c r="F63" s="86">
        <f t="shared" si="24"/>
        <v>116.20902993423917</v>
      </c>
      <c r="G63" s="86">
        <f t="shared" si="24"/>
        <v>110.25291471612989</v>
      </c>
      <c r="H63" s="86">
        <f t="shared" si="23"/>
        <v>116.81946119556675</v>
      </c>
      <c r="I63" s="86">
        <f t="shared" si="23"/>
        <v>116.26567733754058</v>
      </c>
      <c r="J63" s="86">
        <f t="shared" si="23"/>
        <v>111.35921112971084</v>
      </c>
      <c r="K63" s="86">
        <f t="shared" si="23"/>
        <v>113.12662525941927</v>
      </c>
      <c r="L63" s="86">
        <f t="shared" si="23"/>
        <v>110.21060512665115</v>
      </c>
      <c r="M63" s="86">
        <f t="shared" si="23"/>
        <v>105.73340843236006</v>
      </c>
      <c r="N63" s="86">
        <f t="shared" si="23"/>
        <v>105.67077232933576</v>
      </c>
      <c r="O63" s="86">
        <f t="shared" si="23"/>
        <v>98.241979151240642</v>
      </c>
      <c r="P63" s="86">
        <f t="shared" si="23"/>
        <v>95.059931805722343</v>
      </c>
      <c r="Q63" s="86">
        <f t="shared" si="23"/>
        <v>97.742001561634197</v>
      </c>
      <c r="R63" s="86">
        <f t="shared" si="23"/>
        <v>100</v>
      </c>
      <c r="S63" s="86">
        <f t="shared" si="23"/>
        <v>102.66173303608495</v>
      </c>
      <c r="T63" s="86">
        <f t="shared" si="23"/>
        <v>99.070128702298007</v>
      </c>
      <c r="U63" s="86">
        <f t="shared" ref="U63:U66" si="25">U33*100/$R33</f>
        <v>103.89916522189077</v>
      </c>
      <c r="V63" s="128"/>
      <c r="W63" s="128"/>
      <c r="X63" s="128"/>
      <c r="Y63" s="128"/>
      <c r="Z63" s="128"/>
      <c r="AA63" s="128"/>
      <c r="AB63" s="128"/>
    </row>
    <row r="64" spans="1:28" ht="15" customHeight="1">
      <c r="A64" s="172" t="s">
        <v>59</v>
      </c>
      <c r="B64" s="51" t="s">
        <v>57</v>
      </c>
      <c r="C64" s="86">
        <f t="shared" ref="C64:G64" si="26">C34*100/$R34</f>
        <v>129.90552555033776</v>
      </c>
      <c r="D64" s="86">
        <f t="shared" si="26"/>
        <v>125.02647477982143</v>
      </c>
      <c r="E64" s="86">
        <f t="shared" si="26"/>
        <v>122.08147070856535</v>
      </c>
      <c r="F64" s="86">
        <f t="shared" si="26"/>
        <v>117.31590688388957</v>
      </c>
      <c r="G64" s="86">
        <f t="shared" si="26"/>
        <v>111.67358890020502</v>
      </c>
      <c r="H64" s="86">
        <f t="shared" si="23"/>
        <v>116.26175236787813</v>
      </c>
      <c r="I64" s="86">
        <f t="shared" si="23"/>
        <v>115.81718955632647</v>
      </c>
      <c r="J64" s="86">
        <f t="shared" si="23"/>
        <v>108.96374326378158</v>
      </c>
      <c r="K64" s="86">
        <f t="shared" si="23"/>
        <v>110.49324175128739</v>
      </c>
      <c r="L64" s="86">
        <f t="shared" si="23"/>
        <v>106.89512445583901</v>
      </c>
      <c r="M64" s="86">
        <f t="shared" si="23"/>
        <v>106.07101761408499</v>
      </c>
      <c r="N64" s="86">
        <f t="shared" si="23"/>
        <v>106.39276820070668</v>
      </c>
      <c r="O64" s="86">
        <f t="shared" si="23"/>
        <v>99.27970077367803</v>
      </c>
      <c r="P64" s="86">
        <f t="shared" si="23"/>
        <v>95.725131161440302</v>
      </c>
      <c r="Q64" s="86">
        <f t="shared" si="23"/>
        <v>97.646406101376755</v>
      </c>
      <c r="R64" s="86">
        <f t="shared" si="23"/>
        <v>100</v>
      </c>
      <c r="S64" s="86">
        <f t="shared" si="23"/>
        <v>102.87127008125174</v>
      </c>
      <c r="T64" s="86">
        <f t="shared" si="23"/>
        <v>99.134231341628279</v>
      </c>
      <c r="U64" s="86">
        <f t="shared" si="25"/>
        <v>104.40414921777499</v>
      </c>
      <c r="V64" s="213"/>
      <c r="W64" s="128"/>
      <c r="X64" s="128"/>
      <c r="Y64" s="128"/>
      <c r="Z64" s="128"/>
      <c r="AA64" s="128"/>
      <c r="AB64" s="128"/>
    </row>
    <row r="65" spans="1:28" ht="15" customHeight="1">
      <c r="A65" s="172" t="s">
        <v>60</v>
      </c>
      <c r="B65" s="51" t="s">
        <v>57</v>
      </c>
      <c r="C65" s="86">
        <f t="shared" ref="C65:G66" si="27">C35*100/$R35</f>
        <v>128.66004859652361</v>
      </c>
      <c r="D65" s="86">
        <f t="shared" si="27"/>
        <v>124.31160531898171</v>
      </c>
      <c r="E65" s="86">
        <f t="shared" si="27"/>
        <v>120.82204856780176</v>
      </c>
      <c r="F65" s="86">
        <f t="shared" si="27"/>
        <v>114.73639376015144</v>
      </c>
      <c r="G65" s="86">
        <f t="shared" si="27"/>
        <v>108.73057067089003</v>
      </c>
      <c r="H65" s="86">
        <f t="shared" si="23"/>
        <v>116.49849553512445</v>
      </c>
      <c r="I65" s="86">
        <f t="shared" si="23"/>
        <v>115.80507445255238</v>
      </c>
      <c r="J65" s="86">
        <f t="shared" si="23"/>
        <v>110.93496133308321</v>
      </c>
      <c r="K65" s="86">
        <f t="shared" si="23"/>
        <v>112.73223744368254</v>
      </c>
      <c r="L65" s="86">
        <f t="shared" si="23"/>
        <v>110.05854837372586</v>
      </c>
      <c r="M65" s="86">
        <f t="shared" si="23"/>
        <v>105.59658216103813</v>
      </c>
      <c r="N65" s="86">
        <f t="shared" si="23"/>
        <v>105.46896673566464</v>
      </c>
      <c r="O65" s="86">
        <f t="shared" si="23"/>
        <v>97.908363644413541</v>
      </c>
      <c r="P65" s="86">
        <f t="shared" si="23"/>
        <v>94.845757729175318</v>
      </c>
      <c r="Q65" s="86">
        <f t="shared" si="23"/>
        <v>97.736387432124388</v>
      </c>
      <c r="R65" s="86">
        <f t="shared" si="23"/>
        <v>100</v>
      </c>
      <c r="S65" s="86">
        <f t="shared" si="23"/>
        <v>102.62183383447395</v>
      </c>
      <c r="T65" s="86">
        <f t="shared" si="23"/>
        <v>99.363034469858064</v>
      </c>
      <c r="U65" s="86">
        <f t="shared" si="25"/>
        <v>104.06935334726967</v>
      </c>
      <c r="V65" s="128"/>
      <c r="W65" s="128"/>
      <c r="X65" s="128"/>
      <c r="Y65" s="128"/>
      <c r="Z65" s="128"/>
      <c r="AA65" s="128"/>
      <c r="AB65" s="128"/>
    </row>
    <row r="66" spans="1:28" ht="15" customHeight="1">
      <c r="A66" s="172" t="s">
        <v>61</v>
      </c>
      <c r="B66" s="51" t="s">
        <v>57</v>
      </c>
      <c r="C66" s="86">
        <f t="shared" si="27"/>
        <v>131.2706428379141</v>
      </c>
      <c r="D66" s="86">
        <f t="shared" si="27"/>
        <v>127.16348259515343</v>
      </c>
      <c r="E66" s="86">
        <f t="shared" si="27"/>
        <v>123.85494728229956</v>
      </c>
      <c r="F66" s="86">
        <f t="shared" si="27"/>
        <v>116.55020915529788</v>
      </c>
      <c r="G66" s="86">
        <f t="shared" si="27"/>
        <v>110.43788896248478</v>
      </c>
      <c r="H66" s="86">
        <f t="shared" si="23"/>
        <v>117.35206730632942</v>
      </c>
      <c r="I66" s="86">
        <f t="shared" si="23"/>
        <v>116.90968570952872</v>
      </c>
      <c r="J66" s="86">
        <f t="shared" si="23"/>
        <v>113.58004157589706</v>
      </c>
      <c r="K66" s="86">
        <f t="shared" si="23"/>
        <v>115.65204402255866</v>
      </c>
      <c r="L66" s="86">
        <f t="shared" si="23"/>
        <v>113.18111727937787</v>
      </c>
      <c r="M66" s="86">
        <f t="shared" si="23"/>
        <v>105.49283396305297</v>
      </c>
      <c r="N66" s="86">
        <f t="shared" si="23"/>
        <v>105.15834272684509</v>
      </c>
      <c r="O66" s="86">
        <f t="shared" si="23"/>
        <v>97.592006475131086</v>
      </c>
      <c r="P66" s="86">
        <f t="shared" si="23"/>
        <v>94.633756790835591</v>
      </c>
      <c r="Q66" s="86">
        <f t="shared" si="23"/>
        <v>97.833267753646268</v>
      </c>
      <c r="R66" s="86">
        <f t="shared" si="23"/>
        <v>100</v>
      </c>
      <c r="S66" s="86">
        <f t="shared" si="23"/>
        <v>102.46738283317079</v>
      </c>
      <c r="T66" s="86">
        <f t="shared" si="23"/>
        <v>98.659162044436343</v>
      </c>
      <c r="U66" s="86">
        <f t="shared" si="25"/>
        <v>103.18693125053447</v>
      </c>
      <c r="V66" s="128"/>
      <c r="W66" s="128"/>
      <c r="X66" s="128"/>
      <c r="Y66" s="128"/>
      <c r="Z66" s="128"/>
      <c r="AA66" s="128"/>
      <c r="AB66" s="128"/>
    </row>
    <row r="67" spans="1:28" ht="15" customHeight="1">
      <c r="A67" s="172"/>
      <c r="B67" s="54"/>
      <c r="C67" s="86"/>
      <c r="D67" s="86"/>
      <c r="E67" s="86"/>
      <c r="F67" s="86"/>
      <c r="G67" s="86"/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128"/>
      <c r="W67" s="128"/>
      <c r="X67" s="128"/>
      <c r="Y67" s="128"/>
      <c r="Z67" s="128"/>
      <c r="AA67" s="128"/>
      <c r="AB67" s="128"/>
    </row>
    <row r="68" spans="1:28" ht="15" customHeight="1">
      <c r="A68" s="299" t="s">
        <v>15</v>
      </c>
      <c r="C68" s="67"/>
      <c r="D68" s="67"/>
      <c r="E68" s="67"/>
      <c r="F68" s="67"/>
      <c r="G68" s="67"/>
      <c r="H68" s="67"/>
      <c r="I68" s="67"/>
      <c r="J68" s="67"/>
      <c r="K68" s="67"/>
      <c r="L68" s="67"/>
      <c r="M68" s="67"/>
      <c r="N68" s="67"/>
      <c r="O68" s="67"/>
      <c r="P68" s="67"/>
      <c r="Q68" s="67"/>
      <c r="R68" s="67"/>
      <c r="S68" s="67"/>
    </row>
    <row r="69" spans="1:28" ht="15" customHeight="1">
      <c r="A69" s="96" t="s">
        <v>302</v>
      </c>
    </row>
    <row r="70" spans="1:28" ht="15" customHeight="1">
      <c r="A70" s="96" t="s">
        <v>303</v>
      </c>
    </row>
    <row r="71" spans="1:28" ht="15" customHeight="1">
      <c r="A71" s="280" t="s">
        <v>279</v>
      </c>
    </row>
  </sheetData>
  <pageMargins left="0.59055118110236227" right="0.19685039370078741" top="0.78740157480314965" bottom="0.78740157480314965" header="0.11811023622047245" footer="0.11811023622047245"/>
  <pageSetup paperSize="9" scale="70" orientation="portrait" r:id="rId1"/>
  <headerFooter alignWithMargins="0">
    <oddFooter>&amp;L&amp;"MetaNormalLF-Roman,Standard"Statistisches Bundesamt, Private Haushalte und Umwelt, 2020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9"/>
  <sheetViews>
    <sheetView zoomScaleNormal="100" zoomScaleSheetLayoutView="85" workbookViewId="0"/>
  </sheetViews>
  <sheetFormatPr baseColWidth="10" defaultRowHeight="12.75"/>
  <cols>
    <col min="1" max="1" width="35.7109375" style="33" customWidth="1"/>
    <col min="2" max="2" width="13.7109375" style="33" customWidth="1"/>
    <col min="3" max="3" width="12.85546875" style="33" customWidth="1"/>
    <col min="4" max="4" width="13.28515625" style="33" customWidth="1"/>
    <col min="5" max="6" width="12.85546875" style="33" customWidth="1"/>
    <col min="7" max="9" width="11.7109375" style="33" customWidth="1"/>
    <col min="10" max="10" width="13.7109375" style="33" customWidth="1"/>
    <col min="11" max="11" width="12.85546875" style="33" customWidth="1"/>
    <col min="12" max="12" width="13.28515625" style="33" customWidth="1"/>
    <col min="13" max="14" width="12.85546875" style="33" customWidth="1"/>
    <col min="15" max="17" width="11.7109375" style="33" customWidth="1"/>
    <col min="18" max="18" width="6.42578125" style="33" customWidth="1"/>
    <col min="19" max="16384" width="11.42578125" style="33"/>
  </cols>
  <sheetData>
    <row r="1" spans="1:21" ht="21" customHeight="1">
      <c r="A1" s="248" t="s">
        <v>117</v>
      </c>
    </row>
    <row r="2" spans="1:21" ht="21" customHeight="1">
      <c r="A2" s="375" t="s">
        <v>160</v>
      </c>
      <c r="D2" s="215"/>
    </row>
    <row r="3" spans="1:21" ht="18" customHeight="1">
      <c r="D3" s="215"/>
    </row>
    <row r="4" spans="1:21" ht="18" customHeight="1">
      <c r="A4" s="416" t="s">
        <v>66</v>
      </c>
      <c r="B4" s="419" t="s">
        <v>210</v>
      </c>
      <c r="C4" s="419"/>
      <c r="D4" s="419"/>
      <c r="E4" s="419"/>
      <c r="F4" s="419"/>
      <c r="G4" s="419"/>
      <c r="H4" s="419"/>
      <c r="I4" s="419"/>
      <c r="J4" s="419" t="s">
        <v>211</v>
      </c>
      <c r="K4" s="419"/>
      <c r="L4" s="419"/>
      <c r="M4" s="419"/>
      <c r="N4" s="419"/>
      <c r="O4" s="419"/>
      <c r="P4" s="419"/>
      <c r="Q4" s="419"/>
      <c r="R4" s="140"/>
    </row>
    <row r="5" spans="1:21" ht="18" customHeight="1">
      <c r="A5" s="417"/>
      <c r="B5" s="420" t="s">
        <v>174</v>
      </c>
      <c r="C5" s="422" t="s">
        <v>40</v>
      </c>
      <c r="D5" s="422"/>
      <c r="E5" s="422"/>
      <c r="F5" s="422"/>
      <c r="G5" s="422"/>
      <c r="H5" s="422"/>
      <c r="I5" s="422"/>
      <c r="J5" s="423" t="s">
        <v>75</v>
      </c>
      <c r="K5" s="425" t="s">
        <v>40</v>
      </c>
      <c r="L5" s="419"/>
      <c r="M5" s="419"/>
      <c r="N5" s="419"/>
      <c r="O5" s="419"/>
      <c r="P5" s="419"/>
      <c r="Q5" s="419"/>
      <c r="R5" s="140"/>
    </row>
    <row r="6" spans="1:21" ht="30" customHeight="1">
      <c r="A6" s="418"/>
      <c r="B6" s="421"/>
      <c r="C6" s="130" t="s">
        <v>67</v>
      </c>
      <c r="D6" s="130" t="s">
        <v>23</v>
      </c>
      <c r="E6" s="130" t="s">
        <v>25</v>
      </c>
      <c r="F6" s="130" t="s">
        <v>18</v>
      </c>
      <c r="G6" s="130" t="s">
        <v>68</v>
      </c>
      <c r="H6" s="130" t="s">
        <v>69</v>
      </c>
      <c r="I6" s="141" t="s">
        <v>70</v>
      </c>
      <c r="J6" s="424"/>
      <c r="K6" s="130" t="s">
        <v>67</v>
      </c>
      <c r="L6" s="130" t="s">
        <v>23</v>
      </c>
      <c r="M6" s="131" t="s">
        <v>25</v>
      </c>
      <c r="N6" s="130" t="s">
        <v>18</v>
      </c>
      <c r="O6" s="130" t="s">
        <v>68</v>
      </c>
      <c r="P6" s="130" t="s">
        <v>69</v>
      </c>
      <c r="Q6" s="139" t="s">
        <v>70</v>
      </c>
      <c r="R6" s="140"/>
    </row>
    <row r="7" spans="1:21" s="132" customFormat="1" ht="20.100000000000001" customHeight="1">
      <c r="A7" s="142"/>
      <c r="B7" s="376" t="s">
        <v>175</v>
      </c>
      <c r="C7" s="144"/>
      <c r="D7" s="144"/>
      <c r="E7" s="216"/>
      <c r="F7" s="144"/>
      <c r="G7" s="144"/>
      <c r="H7" s="144"/>
      <c r="I7" s="144"/>
      <c r="J7" s="376" t="s">
        <v>175</v>
      </c>
      <c r="K7" s="144"/>
      <c r="L7" s="144"/>
      <c r="M7" s="144"/>
      <c r="N7" s="144"/>
      <c r="O7" s="144"/>
      <c r="P7" s="144"/>
      <c r="Q7" s="144"/>
    </row>
    <row r="8" spans="1:21" ht="15" customHeight="1">
      <c r="A8" s="366" t="s">
        <v>71</v>
      </c>
      <c r="B8" s="367">
        <v>100.001741280538</v>
      </c>
      <c r="C8" s="368">
        <v>31.895906249455852</v>
      </c>
      <c r="D8" s="368">
        <v>51.259816469031328</v>
      </c>
      <c r="E8" s="368">
        <v>4.112033989796096</v>
      </c>
      <c r="F8" s="368">
        <v>2.6606766616169537</v>
      </c>
      <c r="G8" s="368">
        <v>0.9951418272997965</v>
      </c>
      <c r="H8" s="368">
        <v>6.3217189921468258</v>
      </c>
      <c r="I8" s="368">
        <v>2.7564470911908616</v>
      </c>
      <c r="J8" s="367">
        <v>99.865251810678799</v>
      </c>
      <c r="K8" s="369">
        <v>28.844534276570659</v>
      </c>
      <c r="L8" s="369">
        <v>53.697153444500586</v>
      </c>
      <c r="M8" s="369">
        <v>3.5624052551793834</v>
      </c>
      <c r="N8" s="369">
        <v>3.3939700185278761</v>
      </c>
      <c r="O8" s="369">
        <v>0.70742799393633149</v>
      </c>
      <c r="P8" s="369">
        <v>5.6594239514906519</v>
      </c>
      <c r="Q8" s="369">
        <v>4.0003368704733022</v>
      </c>
      <c r="S8" s="150"/>
    </row>
    <row r="9" spans="1:21" ht="15" customHeight="1">
      <c r="A9" s="366" t="s">
        <v>72</v>
      </c>
      <c r="B9" s="367">
        <v>100.001741280538</v>
      </c>
      <c r="C9" s="368">
        <v>38.796353659615889</v>
      </c>
      <c r="D9" s="368">
        <v>44.975661562970174</v>
      </c>
      <c r="E9" s="368">
        <v>4.3189662802017876</v>
      </c>
      <c r="F9" s="368">
        <v>2.302858660058412</v>
      </c>
      <c r="G9" s="368">
        <v>0.83193202938313138</v>
      </c>
      <c r="H9" s="368">
        <v>7.4342862200194721</v>
      </c>
      <c r="I9" s="368">
        <v>1.3417116558987521</v>
      </c>
      <c r="J9" s="367">
        <v>99.930069930069891</v>
      </c>
      <c r="K9" s="369">
        <v>38.146853146853147</v>
      </c>
      <c r="L9" s="369">
        <v>45.27972027972028</v>
      </c>
      <c r="M9" s="369">
        <v>4.0034965034965033</v>
      </c>
      <c r="N9" s="369">
        <v>2.7272727272727271</v>
      </c>
      <c r="O9" s="369">
        <v>0.55944055944055948</v>
      </c>
      <c r="P9" s="369">
        <v>7.1678321678321684</v>
      </c>
      <c r="Q9" s="369">
        <v>2.0454545454545454</v>
      </c>
      <c r="S9" s="150"/>
    </row>
    <row r="10" spans="1:21" ht="15" customHeight="1">
      <c r="A10" s="366" t="s">
        <v>73</v>
      </c>
      <c r="B10" s="367">
        <v>100.001741280538</v>
      </c>
      <c r="C10" s="368">
        <v>18.010547152008659</v>
      </c>
      <c r="D10" s="368">
        <v>51.917329112288336</v>
      </c>
      <c r="E10" s="368">
        <v>3.7666099654369103</v>
      </c>
      <c r="F10" s="368">
        <v>23.996853298224906</v>
      </c>
      <c r="G10" s="368">
        <v>0.31777972067068178</v>
      </c>
      <c r="H10" s="368">
        <v>1.4441803222524996</v>
      </c>
      <c r="I10" s="368">
        <v>0.57809195641541666</v>
      </c>
      <c r="J10" s="367">
        <v>99.849997413748497</v>
      </c>
      <c r="K10" s="369">
        <v>15.822686598044793</v>
      </c>
      <c r="L10" s="369">
        <v>53.152640562768326</v>
      </c>
      <c r="M10" s="369">
        <v>3.8793772306419076</v>
      </c>
      <c r="N10" s="369">
        <v>24.445249056018206</v>
      </c>
      <c r="O10" s="369">
        <v>0.19138261004500079</v>
      </c>
      <c r="P10" s="369">
        <v>1.5724409041535201</v>
      </c>
      <c r="Q10" s="369">
        <v>0.78622045207676006</v>
      </c>
      <c r="S10" s="150"/>
    </row>
    <row r="11" spans="1:21" ht="15" customHeight="1">
      <c r="A11" s="366" t="s">
        <v>74</v>
      </c>
      <c r="B11" s="367">
        <v>100.001741280538</v>
      </c>
      <c r="C11" s="368">
        <v>25.763194407902933</v>
      </c>
      <c r="D11" s="368">
        <v>50.563170036639974</v>
      </c>
      <c r="E11" s="368">
        <v>3.9653152616725889</v>
      </c>
      <c r="F11" s="368">
        <v>13.781672256363532</v>
      </c>
      <c r="G11" s="368">
        <v>0.61315882032009439</v>
      </c>
      <c r="H11" s="368">
        <v>3.9326356136157816</v>
      </c>
      <c r="I11" s="368">
        <v>1.3805766573151179</v>
      </c>
      <c r="J11" s="367">
        <v>99.883554039050011</v>
      </c>
      <c r="K11" s="369">
        <v>23.470631245430173</v>
      </c>
      <c r="L11" s="369">
        <v>52.10821350231538</v>
      </c>
      <c r="M11" s="369">
        <v>3.7966799360901233</v>
      </c>
      <c r="N11" s="369">
        <v>14.309312968830396</v>
      </c>
      <c r="O11" s="369">
        <v>0.42245511414412223</v>
      </c>
      <c r="P11" s="369">
        <v>3.7614753432447809</v>
      </c>
      <c r="Q11" s="369">
        <v>2.0147859289950443</v>
      </c>
      <c r="S11" s="150"/>
    </row>
    <row r="12" spans="1:21" s="132" customFormat="1" ht="20.100000000000001" customHeight="1">
      <c r="A12" s="142"/>
      <c r="B12" s="376" t="s">
        <v>306</v>
      </c>
      <c r="C12" s="144"/>
      <c r="D12" s="144"/>
      <c r="E12" s="144"/>
      <c r="F12" s="144"/>
      <c r="G12" s="144"/>
      <c r="H12" s="144"/>
      <c r="I12" s="144"/>
      <c r="J12" s="376" t="s">
        <v>306</v>
      </c>
      <c r="K12" s="144"/>
      <c r="L12" s="144"/>
      <c r="M12" s="144"/>
      <c r="N12" s="144"/>
      <c r="O12" s="144"/>
      <c r="P12" s="144"/>
      <c r="Q12" s="144"/>
    </row>
    <row r="13" spans="1:21" ht="15" customHeight="1">
      <c r="A13" s="366" t="s">
        <v>71</v>
      </c>
      <c r="B13" s="370">
        <v>1597895.2215680645</v>
      </c>
      <c r="C13" s="370">
        <v>509654.28732497001</v>
      </c>
      <c r="D13" s="370">
        <v>819063.89574300335</v>
      </c>
      <c r="E13" s="370">
        <v>127633.0533635859</v>
      </c>
      <c r="F13" s="370">
        <v>42514.084947867021</v>
      </c>
      <c r="G13" s="370">
        <v>15901.046824414923</v>
      </c>
      <c r="H13" s="370">
        <v>101012.68678221937</v>
      </c>
      <c r="I13" s="370">
        <v>44044.369419158043</v>
      </c>
      <c r="J13" s="370">
        <v>1631578.7487778254</v>
      </c>
      <c r="K13" s="370">
        <v>471256.300772816</v>
      </c>
      <c r="L13" s="370">
        <v>877293.48138028476</v>
      </c>
      <c r="M13" s="370">
        <v>159946.4792889489</v>
      </c>
      <c r="N13" s="370">
        <v>55450.011448597041</v>
      </c>
      <c r="O13" s="370">
        <v>11557.818763479283</v>
      </c>
      <c r="P13" s="370">
        <v>92462.550107834264</v>
      </c>
      <c r="Q13" s="370">
        <v>65356.713245865001</v>
      </c>
      <c r="R13" s="31"/>
      <c r="S13" s="195"/>
      <c r="T13" s="195"/>
      <c r="U13" s="195"/>
    </row>
    <row r="14" spans="1:21" ht="15" customHeight="1">
      <c r="A14" s="366" t="s">
        <v>72</v>
      </c>
      <c r="B14" s="370">
        <v>602753.68409422657</v>
      </c>
      <c r="C14" s="370">
        <v>233842.3118092831</v>
      </c>
      <c r="D14" s="370">
        <v>271087.65858025709</v>
      </c>
      <c r="E14" s="370">
        <v>56569.555272920945</v>
      </c>
      <c r="F14" s="370">
        <v>13880.319721866836</v>
      </c>
      <c r="G14" s="370">
        <v>5014.412197753586</v>
      </c>
      <c r="H14" s="370">
        <v>44809.640916095872</v>
      </c>
      <c r="I14" s="370">
        <v>8087.0732891430152</v>
      </c>
      <c r="J14" s="370">
        <v>628318.54814076074</v>
      </c>
      <c r="K14" s="370">
        <v>239851.48216290065</v>
      </c>
      <c r="L14" s="370">
        <v>284699.97195321386</v>
      </c>
      <c r="M14" s="370">
        <v>58533.628400690119</v>
      </c>
      <c r="N14" s="370">
        <v>17147.951978649173</v>
      </c>
      <c r="O14" s="370">
        <v>3517.5286110049592</v>
      </c>
      <c r="P14" s="370">
        <v>45068.335328501045</v>
      </c>
      <c r="Q14" s="370">
        <v>12860.963983986881</v>
      </c>
      <c r="R14" s="31"/>
      <c r="S14" s="195"/>
      <c r="T14" s="195"/>
      <c r="U14" s="195"/>
    </row>
    <row r="15" spans="1:21" ht="15" customHeight="1">
      <c r="A15" s="366" t="s">
        <v>73</v>
      </c>
      <c r="B15" s="370">
        <v>1423652.0720904737</v>
      </c>
      <c r="C15" s="370">
        <v>256327.06274453102</v>
      </c>
      <c r="D15" s="370">
        <v>738890.18276770227</v>
      </c>
      <c r="E15" s="370">
        <v>28063.000787185418</v>
      </c>
      <c r="F15" s="370">
        <v>341524.48946335283</v>
      </c>
      <c r="G15" s="370">
        <v>4522.6578466389865</v>
      </c>
      <c r="H15" s="370">
        <v>20553.650977513375</v>
      </c>
      <c r="I15" s="370">
        <v>8227.4353984674508</v>
      </c>
      <c r="J15" s="370">
        <v>1463254.0105636904</v>
      </c>
      <c r="K15" s="370">
        <v>231873.91309129342</v>
      </c>
      <c r="L15" s="370">
        <v>778926.55473230849</v>
      </c>
      <c r="M15" s="370">
        <v>39529.611117118904</v>
      </c>
      <c r="N15" s="370">
        <v>358233.44663924578</v>
      </c>
      <c r="O15" s="370">
        <v>2804.6207206204181</v>
      </c>
      <c r="P15" s="370">
        <v>23043.370245097489</v>
      </c>
      <c r="Q15" s="370">
        <v>11521.685122548743</v>
      </c>
      <c r="R15" s="31"/>
      <c r="S15" s="195"/>
      <c r="T15" s="195"/>
      <c r="U15" s="195"/>
    </row>
    <row r="16" spans="1:21" ht="15" customHeight="1">
      <c r="A16" s="366" t="s">
        <v>74</v>
      </c>
      <c r="B16" s="370">
        <v>3624300.9777527656</v>
      </c>
      <c r="C16" s="370">
        <v>999823.66187878419</v>
      </c>
      <c r="D16" s="370">
        <v>1829041.7370909627</v>
      </c>
      <c r="E16" s="370">
        <v>212265.60942369225</v>
      </c>
      <c r="F16" s="370">
        <v>397918.89413308667</v>
      </c>
      <c r="G16" s="370">
        <v>25438.116868807498</v>
      </c>
      <c r="H16" s="370">
        <v>166375.97867582864</v>
      </c>
      <c r="I16" s="370">
        <v>60358.878106768512</v>
      </c>
      <c r="J16" s="370">
        <v>3723151.307482277</v>
      </c>
      <c r="K16" s="370">
        <v>942981.6960270101</v>
      </c>
      <c r="L16" s="370">
        <v>1940920.0080658072</v>
      </c>
      <c r="M16" s="370">
        <v>258009.71880675794</v>
      </c>
      <c r="N16" s="370">
        <v>430831.41006649198</v>
      </c>
      <c r="O16" s="370">
        <v>17879.968095104661</v>
      </c>
      <c r="P16" s="370">
        <v>160574.25568143281</v>
      </c>
      <c r="Q16" s="370">
        <v>89739.362352400625</v>
      </c>
      <c r="R16" s="31"/>
      <c r="S16" s="195"/>
      <c r="T16" s="195"/>
      <c r="U16" s="195"/>
    </row>
    <row r="17" spans="1:27" s="132" customFormat="1" ht="20.100000000000001" customHeight="1">
      <c r="A17" s="142"/>
      <c r="B17" s="376" t="s">
        <v>307</v>
      </c>
      <c r="C17" s="144"/>
      <c r="D17" s="144"/>
      <c r="E17" s="144"/>
      <c r="F17" s="144"/>
      <c r="G17" s="144"/>
      <c r="H17" s="144"/>
      <c r="I17" s="144"/>
      <c r="J17" s="376" t="s">
        <v>307</v>
      </c>
      <c r="K17" s="144"/>
      <c r="L17" s="144"/>
      <c r="M17" s="144"/>
      <c r="N17" s="144"/>
      <c r="O17" s="144"/>
      <c r="P17" s="144"/>
      <c r="Q17" s="144"/>
      <c r="R17" s="133"/>
    </row>
    <row r="18" spans="1:27" ht="15" customHeight="1">
      <c r="A18" s="366" t="s">
        <v>71</v>
      </c>
      <c r="B18" s="370">
        <f>SUM(C18:I18)</f>
        <v>712142.32893106749</v>
      </c>
      <c r="C18" s="370">
        <v>230320.16777934454</v>
      </c>
      <c r="D18" s="370">
        <v>373684.58754132438</v>
      </c>
      <c r="E18" s="370">
        <v>18682.880979813744</v>
      </c>
      <c r="F18" s="370">
        <v>19942.180255168416</v>
      </c>
      <c r="G18" s="370">
        <v>8164.2600413830678</v>
      </c>
      <c r="H18" s="370">
        <v>47427.705067483374</v>
      </c>
      <c r="I18" s="370">
        <v>13920.547266549911</v>
      </c>
      <c r="J18" s="370">
        <f>SUM(K18:Q18)</f>
        <v>758809.79749701021</v>
      </c>
      <c r="K18" s="370">
        <v>211326.52100049792</v>
      </c>
      <c r="L18" s="370">
        <v>430269.60036936525</v>
      </c>
      <c r="M18" s="370">
        <v>16529.564541233052</v>
      </c>
      <c r="N18" s="370">
        <v>27083.724007013774</v>
      </c>
      <c r="O18" s="370">
        <v>5919.2781796258832</v>
      </c>
      <c r="P18" s="370">
        <v>46604.903789925782</v>
      </c>
      <c r="Q18" s="370">
        <v>21076.205609348708</v>
      </c>
      <c r="R18" s="31"/>
      <c r="S18" s="195"/>
      <c r="T18" s="195"/>
      <c r="U18" s="195"/>
      <c r="V18" s="195"/>
      <c r="W18" s="195"/>
      <c r="X18" s="195"/>
      <c r="Y18" s="195"/>
      <c r="Z18" s="195"/>
      <c r="AA18" s="195"/>
    </row>
    <row r="19" spans="1:27" ht="15" customHeight="1">
      <c r="A19" s="366" t="s">
        <v>72</v>
      </c>
      <c r="B19" s="370">
        <f>SUM(C19:I19)</f>
        <v>266880.952011908</v>
      </c>
      <c r="C19" s="370">
        <v>104894.55696699908</v>
      </c>
      <c r="D19" s="370">
        <v>122519.61374475305</v>
      </c>
      <c r="E19" s="370">
        <v>7345.4599437192874</v>
      </c>
      <c r="F19" s="370">
        <v>6457.7032794035786</v>
      </c>
      <c r="G19" s="370">
        <v>2533.1415572302212</v>
      </c>
      <c r="H19" s="370">
        <v>20615.807589660744</v>
      </c>
      <c r="I19" s="370">
        <v>2514.6689301420406</v>
      </c>
      <c r="J19" s="370">
        <f>SUM(K19:Q19)</f>
        <v>288666.56747958332</v>
      </c>
      <c r="K19" s="370">
        <v>106692.06521903581</v>
      </c>
      <c r="L19" s="370">
        <v>138484.04961535605</v>
      </c>
      <c r="M19" s="370">
        <v>7093.2439566442345</v>
      </c>
      <c r="N19" s="370">
        <v>8290.9620804765145</v>
      </c>
      <c r="O19" s="370">
        <v>1771.8828355887022</v>
      </c>
      <c r="P19" s="370">
        <v>22283.007673872413</v>
      </c>
      <c r="Q19" s="370">
        <v>4051.3560986096295</v>
      </c>
      <c r="S19" s="195"/>
      <c r="T19" s="195"/>
      <c r="U19" s="195"/>
      <c r="V19" s="195"/>
      <c r="W19" s="195"/>
      <c r="X19" s="195"/>
      <c r="Y19" s="195"/>
      <c r="Z19" s="195"/>
      <c r="AA19" s="195"/>
    </row>
    <row r="20" spans="1:27" ht="15" customHeight="1">
      <c r="A20" s="366" t="s">
        <v>73</v>
      </c>
      <c r="B20" s="370">
        <f>SUM(C20:I20)</f>
        <v>596236.43036892102</v>
      </c>
      <c r="C20" s="370">
        <v>109430.37691859802</v>
      </c>
      <c r="D20" s="370">
        <v>310118.25692505401</v>
      </c>
      <c r="E20" s="370">
        <v>14245.933798089236</v>
      </c>
      <c r="F20" s="370">
        <v>149875.92824902423</v>
      </c>
      <c r="G20" s="370">
        <v>2058.2054166260077</v>
      </c>
      <c r="H20" s="370">
        <v>8118.1536142512859</v>
      </c>
      <c r="I20" s="370">
        <v>2389.5754472781723</v>
      </c>
      <c r="J20" s="370">
        <f>SUM(K20:Q20)</f>
        <v>663660.6862134611</v>
      </c>
      <c r="K20" s="370">
        <v>100213.06654634405</v>
      </c>
      <c r="L20" s="370">
        <v>365954.99970236205</v>
      </c>
      <c r="M20" s="370">
        <v>15500.67493548582</v>
      </c>
      <c r="N20" s="370">
        <v>166695.46195242071</v>
      </c>
      <c r="O20" s="370">
        <v>1325.9469148629471</v>
      </c>
      <c r="P20" s="370">
        <v>10578.333027224515</v>
      </c>
      <c r="Q20" s="370">
        <v>3392.2031347609663</v>
      </c>
      <c r="R20" s="31"/>
      <c r="S20" s="195"/>
      <c r="T20" s="195"/>
      <c r="U20" s="195"/>
      <c r="V20" s="195"/>
      <c r="W20" s="195"/>
      <c r="X20" s="195"/>
      <c r="Y20" s="195"/>
      <c r="Z20" s="195"/>
      <c r="AA20" s="195"/>
    </row>
    <row r="21" spans="1:27" ht="15" customHeight="1">
      <c r="A21" s="366" t="s">
        <v>74</v>
      </c>
      <c r="B21" s="370">
        <f>SUM(C21:I21)</f>
        <v>1575259.7113118966</v>
      </c>
      <c r="C21" s="370">
        <v>444645.10166494164</v>
      </c>
      <c r="D21" s="370">
        <v>806322.45821113139</v>
      </c>
      <c r="E21" s="370">
        <v>40274.274721622271</v>
      </c>
      <c r="F21" s="370">
        <v>176275.81178359623</v>
      </c>
      <c r="G21" s="370">
        <v>12755.607015239297</v>
      </c>
      <c r="H21" s="370">
        <v>76161.666271395414</v>
      </c>
      <c r="I21" s="370">
        <v>18824.791643970126</v>
      </c>
      <c r="J21" s="370">
        <f>SUM(K21:Q21)</f>
        <v>1711137.0511900547</v>
      </c>
      <c r="K21" s="370">
        <v>418231.65276587778</v>
      </c>
      <c r="L21" s="370">
        <v>934708.64968708344</v>
      </c>
      <c r="M21" s="370">
        <v>39123.483433363108</v>
      </c>
      <c r="N21" s="370">
        <v>202070.148039911</v>
      </c>
      <c r="O21" s="370">
        <v>9017.1079300775327</v>
      </c>
      <c r="P21" s="370">
        <v>79466.24449102272</v>
      </c>
      <c r="Q21" s="370">
        <v>28519.764842719305</v>
      </c>
      <c r="R21" s="31"/>
      <c r="S21" s="195"/>
      <c r="T21" s="195"/>
      <c r="U21" s="195"/>
      <c r="V21" s="195"/>
      <c r="W21" s="195"/>
      <c r="X21" s="195"/>
      <c r="Y21" s="195"/>
      <c r="Z21" s="195"/>
      <c r="AA21" s="195"/>
    </row>
    <row r="22" spans="1:27" s="134" customFormat="1" ht="20.100000000000001" customHeight="1">
      <c r="A22" s="143"/>
      <c r="B22" s="376" t="s">
        <v>308</v>
      </c>
      <c r="C22" s="144"/>
      <c r="D22" s="144"/>
      <c r="E22" s="144"/>
      <c r="F22" s="144"/>
      <c r="G22" s="144"/>
      <c r="H22" s="144"/>
      <c r="I22" s="144"/>
      <c r="J22" s="376" t="s">
        <v>308</v>
      </c>
      <c r="K22" s="144"/>
      <c r="L22" s="144"/>
      <c r="M22" s="144"/>
      <c r="N22" s="144"/>
      <c r="O22" s="144"/>
      <c r="P22" s="144"/>
      <c r="Q22" s="144"/>
    </row>
    <row r="23" spans="1:27" ht="15" customHeight="1">
      <c r="A23" s="366" t="s">
        <v>71</v>
      </c>
      <c r="B23" s="371">
        <f>B18/B13*1000/3.6</f>
        <v>123.79867648508197</v>
      </c>
      <c r="C23" s="371">
        <f t="shared" ref="C23:I23" si="0">C18/C13*1000/3.6</f>
        <v>125.5318084714888</v>
      </c>
      <c r="D23" s="371">
        <f t="shared" si="0"/>
        <v>126.73159549154897</v>
      </c>
      <c r="E23" s="371">
        <f t="shared" ref="E23" si="1">E18/E13*1000/3.6</f>
        <v>40.661012365469333</v>
      </c>
      <c r="F23" s="371">
        <f t="shared" si="0"/>
        <v>130.29786533374471</v>
      </c>
      <c r="G23" s="371">
        <f t="shared" si="0"/>
        <v>142.6226862003308</v>
      </c>
      <c r="H23" s="371">
        <f t="shared" si="0"/>
        <v>130.42285022225923</v>
      </c>
      <c r="I23" s="371">
        <f t="shared" si="0"/>
        <v>87.793712026009771</v>
      </c>
      <c r="J23" s="371">
        <f>J18/J13*1000/3.6</f>
        <v>129.18806368532037</v>
      </c>
      <c r="K23" s="371">
        <f t="shared" ref="K23:Q23" si="2">K18/K13*1000/3.6</f>
        <v>124.56451254394212</v>
      </c>
      <c r="L23" s="371">
        <f t="shared" si="2"/>
        <v>136.23643167607915</v>
      </c>
      <c r="M23" s="371">
        <f t="shared" ref="M23" si="3">M18/M13*1000/3.6</f>
        <v>28.706763201728762</v>
      </c>
      <c r="N23" s="371">
        <f t="shared" si="2"/>
        <v>135.67637719225911</v>
      </c>
      <c r="O23" s="371">
        <f t="shared" si="2"/>
        <v>142.2624781053407</v>
      </c>
      <c r="P23" s="371">
        <f t="shared" si="2"/>
        <v>140.01135154951595</v>
      </c>
      <c r="Q23" s="371">
        <f t="shared" si="2"/>
        <v>89.577661840619285</v>
      </c>
    </row>
    <row r="24" spans="1:27" ht="15" customHeight="1">
      <c r="A24" s="366" t="s">
        <v>72</v>
      </c>
      <c r="B24" s="371">
        <f t="shared" ref="B24:I26" si="4">B19/B14*1000/3.6</f>
        <v>122.99152993562871</v>
      </c>
      <c r="C24" s="371">
        <f t="shared" si="4"/>
        <v>124.60267224453956</v>
      </c>
      <c r="D24" s="371">
        <f t="shared" si="4"/>
        <v>125.54325128059433</v>
      </c>
      <c r="E24" s="371">
        <f t="shared" ref="E24" si="5">E19/E14*1000/3.6</f>
        <v>36.068969078474225</v>
      </c>
      <c r="F24" s="371">
        <f t="shared" si="4"/>
        <v>129.2338002614637</v>
      </c>
      <c r="G24" s="371">
        <f t="shared" si="4"/>
        <v>140.32560643482395</v>
      </c>
      <c r="H24" s="371">
        <f t="shared" si="4"/>
        <v>127.79868577998747</v>
      </c>
      <c r="I24" s="371">
        <f t="shared" si="4"/>
        <v>86.374776422447852</v>
      </c>
      <c r="J24" s="371">
        <f t="shared" ref="J24:Q24" si="6">J19/J14*1000/3.6</f>
        <v>127.61863846052479</v>
      </c>
      <c r="K24" s="371">
        <f t="shared" si="6"/>
        <v>123.56265016922876</v>
      </c>
      <c r="L24" s="371">
        <f t="shared" si="6"/>
        <v>135.11694889152545</v>
      </c>
      <c r="M24" s="371">
        <f t="shared" ref="M24" si="7">M19/M14*1000/3.6</f>
        <v>33.661770119978698</v>
      </c>
      <c r="N24" s="371">
        <f t="shared" si="6"/>
        <v>134.30437787685065</v>
      </c>
      <c r="O24" s="371">
        <f t="shared" si="6"/>
        <v>139.92485377732251</v>
      </c>
      <c r="P24" s="371">
        <f t="shared" si="6"/>
        <v>137.34086934289516</v>
      </c>
      <c r="Q24" s="371">
        <f t="shared" si="6"/>
        <v>87.503292557185532</v>
      </c>
    </row>
    <row r="25" spans="1:27" ht="15" customHeight="1">
      <c r="A25" s="366" t="s">
        <v>73</v>
      </c>
      <c r="B25" s="371">
        <f t="shared" si="4"/>
        <v>116.33546840896132</v>
      </c>
      <c r="C25" s="371">
        <f t="shared" si="4"/>
        <v>118.58805151654371</v>
      </c>
      <c r="D25" s="371">
        <f t="shared" si="4"/>
        <v>116.58560671937094</v>
      </c>
      <c r="E25" s="371">
        <f t="shared" ref="E25" si="8">E20/E15*1000/3.6</f>
        <v>141.01142863558513</v>
      </c>
      <c r="F25" s="371">
        <f t="shared" si="4"/>
        <v>121.90107466909177</v>
      </c>
      <c r="G25" s="371">
        <f t="shared" si="4"/>
        <v>126.41321679141264</v>
      </c>
      <c r="H25" s="371">
        <f t="shared" si="4"/>
        <v>109.71494422535812</v>
      </c>
      <c r="I25" s="371">
        <f t="shared" si="4"/>
        <v>80.677747734234757</v>
      </c>
      <c r="J25" s="371">
        <f t="shared" ref="J25:Q25" si="9">J20/J15*1000/3.6</f>
        <v>125.98645845763507</v>
      </c>
      <c r="K25" s="371">
        <f t="shared" si="9"/>
        <v>120.05215489066268</v>
      </c>
      <c r="L25" s="371">
        <f t="shared" si="9"/>
        <v>130.5054577564436</v>
      </c>
      <c r="M25" s="371">
        <f t="shared" ref="M25" si="10">M20/M15*1000/3.6</f>
        <v>108.92449776138278</v>
      </c>
      <c r="N25" s="371">
        <f t="shared" si="9"/>
        <v>129.25731927374622</v>
      </c>
      <c r="O25" s="371">
        <f t="shared" si="9"/>
        <v>131.32563157433029</v>
      </c>
      <c r="P25" s="371">
        <f t="shared" si="9"/>
        <v>127.51719082936026</v>
      </c>
      <c r="Q25" s="371">
        <f t="shared" si="9"/>
        <v>81.783058512908639</v>
      </c>
    </row>
    <row r="26" spans="1:27" ht="15" customHeight="1">
      <c r="A26" s="366" t="s">
        <v>74</v>
      </c>
      <c r="B26" s="371">
        <f t="shared" si="4"/>
        <v>120.73283778501127</v>
      </c>
      <c r="C26" s="371">
        <f t="shared" si="4"/>
        <v>123.53431204875392</v>
      </c>
      <c r="D26" s="371">
        <f t="shared" si="4"/>
        <v>122.45672478225364</v>
      </c>
      <c r="E26" s="371">
        <f t="shared" ref="E26" si="11">E21/E16*1000/3.6</f>
        <v>52.704244291658114</v>
      </c>
      <c r="F26" s="371">
        <f t="shared" si="4"/>
        <v>123.05397907756632</v>
      </c>
      <c r="G26" s="371">
        <f t="shared" si="4"/>
        <v>139.28799011237132</v>
      </c>
      <c r="H26" s="371">
        <f t="shared" si="4"/>
        <v>127.15789008184827</v>
      </c>
      <c r="I26" s="371">
        <f t="shared" si="4"/>
        <v>86.633631273629007</v>
      </c>
      <c r="J26" s="371">
        <f t="shared" ref="J26:Q26" si="12">J21/J16*1000/3.6</f>
        <v>127.66492906091905</v>
      </c>
      <c r="K26" s="371">
        <f t="shared" si="12"/>
        <v>123.20012105336249</v>
      </c>
      <c r="L26" s="371">
        <f t="shared" si="12"/>
        <v>133.77227835292749</v>
      </c>
      <c r="M26" s="371">
        <f t="shared" ref="M26" si="13">M21/M16*1000/3.6</f>
        <v>42.121026825291267</v>
      </c>
      <c r="N26" s="371">
        <f t="shared" si="12"/>
        <v>130.28436498882519</v>
      </c>
      <c r="O26" s="371">
        <f t="shared" si="12"/>
        <v>140.08706220706782</v>
      </c>
      <c r="P26" s="371">
        <f t="shared" si="12"/>
        <v>137.46884087605505</v>
      </c>
      <c r="Q26" s="371">
        <f t="shared" si="12"/>
        <v>88.279621039043818</v>
      </c>
    </row>
    <row r="27" spans="1:27" ht="20.100000000000001" customHeight="1">
      <c r="A27" s="140"/>
      <c r="B27" s="144"/>
      <c r="C27" s="144"/>
      <c r="D27" s="144"/>
      <c r="E27" s="144"/>
      <c r="F27" s="216"/>
      <c r="G27" s="144"/>
      <c r="H27" s="144"/>
      <c r="I27" s="144"/>
      <c r="J27" s="376" t="s">
        <v>168</v>
      </c>
      <c r="K27" s="144"/>
      <c r="L27" s="144"/>
      <c r="M27" s="144"/>
      <c r="O27" s="144"/>
      <c r="P27" s="144"/>
      <c r="Q27" s="144"/>
    </row>
    <row r="28" spans="1:27" ht="15" customHeight="1">
      <c r="A28" s="366" t="s">
        <v>71</v>
      </c>
      <c r="B28" s="371" t="s">
        <v>233</v>
      </c>
      <c r="C28" s="371" t="s">
        <v>233</v>
      </c>
      <c r="D28" s="371" t="s">
        <v>233</v>
      </c>
      <c r="E28" s="371" t="s">
        <v>233</v>
      </c>
      <c r="F28" s="371" t="s">
        <v>233</v>
      </c>
      <c r="G28" s="371" t="s">
        <v>233</v>
      </c>
      <c r="H28" s="371" t="s">
        <v>233</v>
      </c>
      <c r="I28" s="371" t="s">
        <v>233</v>
      </c>
      <c r="J28" s="371">
        <f t="shared" ref="J28:Q28" si="14">J18/B18*100</f>
        <v>106.55310977455743</v>
      </c>
      <c r="K28" s="371">
        <f t="shared" si="14"/>
        <v>91.753372289549887</v>
      </c>
      <c r="L28" s="371">
        <f t="shared" si="14"/>
        <v>115.14245294416467</v>
      </c>
      <c r="M28" s="371">
        <f t="shared" si="14"/>
        <v>88.474387644457607</v>
      </c>
      <c r="N28" s="371">
        <f t="shared" si="14"/>
        <v>135.8112486220983</v>
      </c>
      <c r="O28" s="371">
        <f t="shared" si="14"/>
        <v>72.502322924823531</v>
      </c>
      <c r="P28" s="371">
        <f t="shared" si="14"/>
        <v>98.265146339282381</v>
      </c>
      <c r="Q28" s="371">
        <f t="shared" si="14"/>
        <v>151.40357060525443</v>
      </c>
    </row>
    <row r="29" spans="1:27" ht="15" customHeight="1">
      <c r="A29" s="366" t="s">
        <v>72</v>
      </c>
      <c r="B29" s="371" t="s">
        <v>233</v>
      </c>
      <c r="C29" s="371" t="s">
        <v>233</v>
      </c>
      <c r="D29" s="371" t="s">
        <v>233</v>
      </c>
      <c r="E29" s="371" t="s">
        <v>233</v>
      </c>
      <c r="F29" s="371" t="s">
        <v>233</v>
      </c>
      <c r="G29" s="371" t="s">
        <v>233</v>
      </c>
      <c r="H29" s="371" t="s">
        <v>233</v>
      </c>
      <c r="I29" s="371" t="s">
        <v>233</v>
      </c>
      <c r="J29" s="371">
        <f t="shared" ref="J29:L31" si="15">J19/B19*100</f>
        <v>108.16304622096196</v>
      </c>
      <c r="K29" s="371">
        <f t="shared" si="15"/>
        <v>101.71363348491214</v>
      </c>
      <c r="L29" s="371">
        <f t="shared" si="15"/>
        <v>113.03010626842322</v>
      </c>
      <c r="M29" s="371">
        <f t="shared" ref="M29:M31" si="16">M19/E19*100</f>
        <v>96.566369036009661</v>
      </c>
      <c r="N29" s="371">
        <f t="shared" ref="N29:Q31" si="17">N19/F19*100</f>
        <v>128.38871223643852</v>
      </c>
      <c r="O29" s="371">
        <f t="shared" si="17"/>
        <v>69.948038653082932</v>
      </c>
      <c r="P29" s="371">
        <f t="shared" si="17"/>
        <v>108.08699866333542</v>
      </c>
      <c r="Q29" s="371">
        <f t="shared" si="17"/>
        <v>161.1089257137634</v>
      </c>
    </row>
    <row r="30" spans="1:27" ht="15" customHeight="1">
      <c r="A30" s="366" t="s">
        <v>73</v>
      </c>
      <c r="B30" s="371" t="s">
        <v>233</v>
      </c>
      <c r="C30" s="371" t="s">
        <v>233</v>
      </c>
      <c r="D30" s="371" t="s">
        <v>233</v>
      </c>
      <c r="E30" s="371" t="s">
        <v>233</v>
      </c>
      <c r="F30" s="371" t="s">
        <v>233</v>
      </c>
      <c r="G30" s="371" t="s">
        <v>233</v>
      </c>
      <c r="H30" s="371" t="s">
        <v>233</v>
      </c>
      <c r="I30" s="371" t="s">
        <v>233</v>
      </c>
      <c r="J30" s="371">
        <f t="shared" si="15"/>
        <v>111.30830865246213</v>
      </c>
      <c r="K30" s="371">
        <f t="shared" si="15"/>
        <v>91.577009390079638</v>
      </c>
      <c r="L30" s="371">
        <f t="shared" si="15"/>
        <v>118.00498407638156</v>
      </c>
      <c r="M30" s="371">
        <f t="shared" si="16"/>
        <v>108.80771422344304</v>
      </c>
      <c r="N30" s="371">
        <f t="shared" si="17"/>
        <v>111.22230494242559</v>
      </c>
      <c r="O30" s="371">
        <f t="shared" si="17"/>
        <v>64.422477180949045</v>
      </c>
      <c r="P30" s="371">
        <f t="shared" si="17"/>
        <v>130.30466692148352</v>
      </c>
      <c r="Q30" s="371">
        <f t="shared" si="17"/>
        <v>141.95840263695501</v>
      </c>
    </row>
    <row r="31" spans="1:27" ht="15" customHeight="1">
      <c r="A31" s="366" t="s">
        <v>74</v>
      </c>
      <c r="B31" s="371" t="s">
        <v>233</v>
      </c>
      <c r="C31" s="371" t="s">
        <v>233</v>
      </c>
      <c r="D31" s="371" t="s">
        <v>233</v>
      </c>
      <c r="E31" s="371" t="s">
        <v>233</v>
      </c>
      <c r="F31" s="371" t="s">
        <v>233</v>
      </c>
      <c r="G31" s="371" t="s">
        <v>233</v>
      </c>
      <c r="H31" s="371" t="s">
        <v>233</v>
      </c>
      <c r="I31" s="371" t="s">
        <v>233</v>
      </c>
      <c r="J31" s="371">
        <f t="shared" si="15"/>
        <v>108.62571034493085</v>
      </c>
      <c r="K31" s="371">
        <f t="shared" si="15"/>
        <v>94.0596559367998</v>
      </c>
      <c r="L31" s="371">
        <f t="shared" si="15"/>
        <v>115.9224377503739</v>
      </c>
      <c r="M31" s="371">
        <f t="shared" si="16"/>
        <v>97.142614494702912</v>
      </c>
      <c r="N31" s="371">
        <f t="shared" si="17"/>
        <v>114.63294140887635</v>
      </c>
      <c r="O31" s="371">
        <f t="shared" si="17"/>
        <v>70.691327502522398</v>
      </c>
      <c r="P31" s="371">
        <f t="shared" si="17"/>
        <v>104.33889958217529</v>
      </c>
      <c r="Q31" s="371">
        <f t="shared" si="17"/>
        <v>151.50109165672828</v>
      </c>
    </row>
    <row r="32" spans="1:27" s="134" customFormat="1" ht="20.100000000000001" customHeight="1">
      <c r="A32" s="143"/>
      <c r="B32" s="376" t="s">
        <v>76</v>
      </c>
      <c r="C32" s="144"/>
      <c r="D32" s="144"/>
      <c r="E32" s="144"/>
      <c r="F32" s="144"/>
      <c r="G32" s="144"/>
      <c r="H32" s="144"/>
      <c r="I32" s="144"/>
      <c r="J32" s="376" t="s">
        <v>76</v>
      </c>
      <c r="K32" s="144"/>
      <c r="L32" s="144"/>
      <c r="M32" s="144"/>
      <c r="N32" s="144"/>
      <c r="O32" s="144"/>
      <c r="P32" s="144"/>
      <c r="Q32" s="144"/>
    </row>
    <row r="33" spans="1:17" ht="15" customHeight="1">
      <c r="A33" s="366" t="s">
        <v>71</v>
      </c>
      <c r="B33" s="372">
        <f>B18/B$21*100</f>
        <v>45.207931353616999</v>
      </c>
      <c r="C33" s="372">
        <f>C18/C$21*100</f>
        <v>51.798651760005278</v>
      </c>
      <c r="D33" s="372">
        <f t="shared" ref="D33:I35" si="18">D18/D$21*100</f>
        <v>46.344310980790887</v>
      </c>
      <c r="E33" s="372">
        <f t="shared" ref="E33" si="19">E18/E$21*100</f>
        <v>46.389118386242131</v>
      </c>
      <c r="F33" s="372">
        <f t="shared" si="18"/>
        <v>11.313055406404988</v>
      </c>
      <c r="G33" s="372">
        <f t="shared" si="18"/>
        <v>64.005264756346875</v>
      </c>
      <c r="H33" s="372">
        <f t="shared" si="18"/>
        <v>62.272409979160528</v>
      </c>
      <c r="I33" s="372">
        <f t="shared" si="18"/>
        <v>73.947948693545712</v>
      </c>
      <c r="J33" s="372">
        <f>J18/J$21*100</f>
        <v>44.345354860341331</v>
      </c>
      <c r="K33" s="372">
        <f t="shared" ref="K33:Q35" si="20">K18/K$21*100</f>
        <v>50.528581374207114</v>
      </c>
      <c r="L33" s="372">
        <f t="shared" si="20"/>
        <v>46.032483010979789</v>
      </c>
      <c r="M33" s="372">
        <f t="shared" ref="M33" si="21">M18/M$21*100</f>
        <v>42.249725971837236</v>
      </c>
      <c r="N33" s="372">
        <f t="shared" si="20"/>
        <v>13.403129690222451</v>
      </c>
      <c r="O33" s="372">
        <f t="shared" si="20"/>
        <v>65.644974259224455</v>
      </c>
      <c r="P33" s="372">
        <f t="shared" si="20"/>
        <v>58.647422044954858</v>
      </c>
      <c r="Q33" s="372">
        <f t="shared" si="20"/>
        <v>73.900348497190251</v>
      </c>
    </row>
    <row r="34" spans="1:17" ht="15" customHeight="1">
      <c r="A34" s="366" t="s">
        <v>72</v>
      </c>
      <c r="B34" s="372">
        <f>B19/$B$21*100</f>
        <v>16.942028675998202</v>
      </c>
      <c r="C34" s="372">
        <f>C19/C$21*100</f>
        <v>23.590624651936778</v>
      </c>
      <c r="D34" s="372">
        <f t="shared" si="18"/>
        <v>15.194865589700829</v>
      </c>
      <c r="E34" s="372">
        <f t="shared" ref="E34" si="22">E19/E$21*100</f>
        <v>18.23859025268974</v>
      </c>
      <c r="F34" s="372">
        <f t="shared" si="18"/>
        <v>3.6634086174746048</v>
      </c>
      <c r="G34" s="372">
        <f t="shared" si="18"/>
        <v>19.859043589253282</v>
      </c>
      <c r="H34" s="372">
        <f t="shared" si="18"/>
        <v>27.068482871945214</v>
      </c>
      <c r="I34" s="372">
        <f t="shared" si="18"/>
        <v>13.358282937211305</v>
      </c>
      <c r="J34" s="372">
        <f>J19/J$21*100</f>
        <v>16.869868329881736</v>
      </c>
      <c r="K34" s="372">
        <f t="shared" si="20"/>
        <v>25.510279892364114</v>
      </c>
      <c r="L34" s="372">
        <f t="shared" si="20"/>
        <v>14.81574495557701</v>
      </c>
      <c r="M34" s="372">
        <f t="shared" ref="M34" si="23">M19/M$21*100</f>
        <v>18.130399785913156</v>
      </c>
      <c r="N34" s="372">
        <f t="shared" si="20"/>
        <v>4.1030118307425409</v>
      </c>
      <c r="O34" s="372">
        <f t="shared" si="20"/>
        <v>19.650234302712473</v>
      </c>
      <c r="P34" s="372">
        <f t="shared" si="20"/>
        <v>28.040846546346753</v>
      </c>
      <c r="Q34" s="372">
        <f t="shared" si="20"/>
        <v>14.205433042495383</v>
      </c>
    </row>
    <row r="35" spans="1:17" ht="15" customHeight="1">
      <c r="A35" s="366" t="s">
        <v>73</v>
      </c>
      <c r="B35" s="372">
        <f>B20/$B$21*100</f>
        <v>37.850039970384799</v>
      </c>
      <c r="C35" s="372">
        <f>C20/C$21*100</f>
        <v>24.610723588057944</v>
      </c>
      <c r="D35" s="372">
        <f t="shared" si="18"/>
        <v>38.460823429508288</v>
      </c>
      <c r="E35" s="372">
        <f t="shared" ref="E35" si="24">E20/E$21*100</f>
        <v>35.372291361068122</v>
      </c>
      <c r="F35" s="372">
        <f t="shared" si="18"/>
        <v>85.023535976120399</v>
      </c>
      <c r="G35" s="372">
        <f t="shared" si="18"/>
        <v>16.135691654399839</v>
      </c>
      <c r="H35" s="372">
        <f t="shared" si="18"/>
        <v>10.659107148894245</v>
      </c>
      <c r="I35" s="372">
        <f t="shared" si="18"/>
        <v>12.693768369242964</v>
      </c>
      <c r="J35" s="372">
        <f>J20/J$21*100</f>
        <v>38.784776809776929</v>
      </c>
      <c r="K35" s="372">
        <f t="shared" si="20"/>
        <v>23.961138733428768</v>
      </c>
      <c r="L35" s="372">
        <f t="shared" si="20"/>
        <v>39.151772033443194</v>
      </c>
      <c r="M35" s="372">
        <f t="shared" ref="M35" si="25">M20/M$21*100</f>
        <v>39.619874242249601</v>
      </c>
      <c r="N35" s="372">
        <f t="shared" si="20"/>
        <v>82.493858479035012</v>
      </c>
      <c r="O35" s="372">
        <f t="shared" si="20"/>
        <v>14.704791438063069</v>
      </c>
      <c r="P35" s="372">
        <f t="shared" si="20"/>
        <v>13.311731408698376</v>
      </c>
      <c r="Q35" s="372">
        <f t="shared" si="20"/>
        <v>11.894218460314367</v>
      </c>
    </row>
    <row r="36" spans="1:17" ht="15" customHeight="1">
      <c r="A36" s="366" t="s">
        <v>74</v>
      </c>
      <c r="B36" s="373">
        <f>SUM(B33:B35)</f>
        <v>100</v>
      </c>
      <c r="C36" s="373">
        <f t="shared" ref="C36:I36" si="26">SUM(C33:C35)</f>
        <v>100</v>
      </c>
      <c r="D36" s="373">
        <f t="shared" si="26"/>
        <v>100</v>
      </c>
      <c r="E36" s="373">
        <f t="shared" ref="E36" si="27">SUM(E33:E35)</f>
        <v>99.999999999999986</v>
      </c>
      <c r="F36" s="373">
        <f t="shared" si="26"/>
        <v>100</v>
      </c>
      <c r="G36" s="373">
        <f t="shared" si="26"/>
        <v>100</v>
      </c>
      <c r="H36" s="373">
        <f t="shared" si="26"/>
        <v>99.999999999999986</v>
      </c>
      <c r="I36" s="373">
        <f t="shared" si="26"/>
        <v>99.999999999999972</v>
      </c>
      <c r="J36" s="373">
        <f t="shared" ref="J36" si="28">SUM(J33:J35)</f>
        <v>100</v>
      </c>
      <c r="K36" s="373">
        <f t="shared" ref="K36" si="29">SUM(K33:K35)</f>
        <v>100</v>
      </c>
      <c r="L36" s="373">
        <f t="shared" ref="L36" si="30">SUM(L33:L35)</f>
        <v>100</v>
      </c>
      <c r="M36" s="373">
        <f t="shared" ref="M36" si="31">SUM(M33:M35)</f>
        <v>100</v>
      </c>
      <c r="N36" s="373">
        <f t="shared" ref="N36" si="32">SUM(N33:N35)</f>
        <v>100</v>
      </c>
      <c r="O36" s="373">
        <f t="shared" ref="O36" si="33">SUM(O33:O35)</f>
        <v>100</v>
      </c>
      <c r="P36" s="373">
        <f t="shared" ref="P36" si="34">SUM(P33:P35)</f>
        <v>99.999999999999986</v>
      </c>
      <c r="Q36" s="373">
        <f t="shared" ref="Q36" si="35">SUM(Q33:Q35)</f>
        <v>100</v>
      </c>
    </row>
    <row r="37" spans="1:17" s="132" customFormat="1" ht="20.100000000000001" customHeight="1">
      <c r="A37" s="142"/>
      <c r="B37" s="376" t="s">
        <v>77</v>
      </c>
      <c r="C37" s="144"/>
      <c r="D37" s="144"/>
      <c r="E37" s="144"/>
      <c r="F37" s="144"/>
      <c r="G37" s="144"/>
      <c r="H37" s="144"/>
      <c r="I37" s="144"/>
      <c r="J37" s="376" t="s">
        <v>77</v>
      </c>
      <c r="K37" s="144"/>
      <c r="L37" s="144"/>
      <c r="M37" s="144"/>
      <c r="N37" s="144"/>
      <c r="O37" s="144"/>
      <c r="P37" s="144"/>
      <c r="Q37" s="144"/>
    </row>
    <row r="38" spans="1:17" ht="15" customHeight="1">
      <c r="A38" s="366" t="s">
        <v>71</v>
      </c>
      <c r="B38" s="373">
        <f>SUM(C38:I38)</f>
        <v>100</v>
      </c>
      <c r="C38" s="374">
        <f t="shared" ref="C38:I38" si="36">C18/$B18*100</f>
        <v>32.341873024884976</v>
      </c>
      <c r="D38" s="374">
        <f t="shared" si="36"/>
        <v>52.473300962495593</v>
      </c>
      <c r="E38" s="374">
        <f t="shared" ref="E38" si="37">E18/$B18*100</f>
        <v>2.6234757043380541</v>
      </c>
      <c r="F38" s="374">
        <f t="shared" si="36"/>
        <v>2.8003082312354359</v>
      </c>
      <c r="G38" s="374">
        <f t="shared" si="36"/>
        <v>1.1464365632692697</v>
      </c>
      <c r="H38" s="374">
        <f t="shared" si="36"/>
        <v>6.6598632240654503</v>
      </c>
      <c r="I38" s="374">
        <f t="shared" si="36"/>
        <v>1.9547422897112137</v>
      </c>
      <c r="J38" s="373">
        <f>SUM(K38:Q38)</f>
        <v>100</v>
      </c>
      <c r="K38" s="374">
        <f>K18/$J18*100</f>
        <v>27.84973542745151</v>
      </c>
      <c r="L38" s="374">
        <f t="shared" ref="L38:Q38" si="38">L18/$J18*100</f>
        <v>56.703221517255201</v>
      </c>
      <c r="M38" s="374">
        <f t="shared" ref="M38" si="39">M18/$J18*100</f>
        <v>2.178354127181414</v>
      </c>
      <c r="N38" s="374">
        <f t="shared" si="38"/>
        <v>3.5692375212275098</v>
      </c>
      <c r="O38" s="374">
        <f t="shared" si="38"/>
        <v>0.78007403161517641</v>
      </c>
      <c r="P38" s="374">
        <f t="shared" si="38"/>
        <v>6.1418426519604097</v>
      </c>
      <c r="Q38" s="374">
        <f t="shared" si="38"/>
        <v>2.7775347233088077</v>
      </c>
    </row>
    <row r="39" spans="1:17" ht="15" customHeight="1">
      <c r="A39" s="366" t="s">
        <v>72</v>
      </c>
      <c r="B39" s="373">
        <f>SUM(C39:I39)</f>
        <v>100</v>
      </c>
      <c r="C39" s="374">
        <f t="shared" ref="C39:E41" si="40">C19/$B19*100</f>
        <v>39.303875445677654</v>
      </c>
      <c r="D39" s="374">
        <f t="shared" si="40"/>
        <v>45.90796488888661</v>
      </c>
      <c r="E39" s="374">
        <f t="shared" si="40"/>
        <v>2.7523357843056329</v>
      </c>
      <c r="F39" s="374">
        <f t="shared" ref="F39:I39" si="41">F19/$B19*100</f>
        <v>2.419694335890799</v>
      </c>
      <c r="G39" s="374">
        <f t="shared" si="41"/>
        <v>0.94916536310811517</v>
      </c>
      <c r="H39" s="374">
        <f t="shared" si="41"/>
        <v>7.7247204921319685</v>
      </c>
      <c r="I39" s="374">
        <f t="shared" si="41"/>
        <v>0.9422436899992167</v>
      </c>
      <c r="J39" s="373">
        <f>SUM(K39:Q39)</f>
        <v>100.00000000000001</v>
      </c>
      <c r="K39" s="374">
        <f t="shared" ref="K39:Q39" si="42">K19/$J19*100</f>
        <v>36.960312429177264</v>
      </c>
      <c r="L39" s="374">
        <f t="shared" si="42"/>
        <v>47.973705727162425</v>
      </c>
      <c r="M39" s="374">
        <f t="shared" ref="M39" si="43">M19/$J19*100</f>
        <v>2.4572447092079419</v>
      </c>
      <c r="N39" s="374">
        <f t="shared" si="42"/>
        <v>2.8721587514851072</v>
      </c>
      <c r="O39" s="374">
        <f t="shared" si="42"/>
        <v>0.6138164357096958</v>
      </c>
      <c r="P39" s="374">
        <f t="shared" si="42"/>
        <v>7.7192893754308542</v>
      </c>
      <c r="Q39" s="374">
        <f t="shared" si="42"/>
        <v>1.4034725718267225</v>
      </c>
    </row>
    <row r="40" spans="1:17" ht="15" customHeight="1">
      <c r="A40" s="366" t="s">
        <v>73</v>
      </c>
      <c r="B40" s="373">
        <f>SUM(C40:I40)</f>
        <v>100</v>
      </c>
      <c r="C40" s="374">
        <f t="shared" si="40"/>
        <v>18.353520741912401</v>
      </c>
      <c r="D40" s="374">
        <f t="shared" si="40"/>
        <v>52.012631420922816</v>
      </c>
      <c r="E40" s="374">
        <f t="shared" si="40"/>
        <v>2.3893095209352726</v>
      </c>
      <c r="F40" s="374">
        <f t="shared" ref="F40:I40" si="44">F20/$B20*100</f>
        <v>25.136996100068654</v>
      </c>
      <c r="G40" s="374">
        <f t="shared" si="44"/>
        <v>0.34519954028177952</v>
      </c>
      <c r="H40" s="374">
        <f t="shared" si="44"/>
        <v>1.3615661842783042</v>
      </c>
      <c r="I40" s="374">
        <f t="shared" si="44"/>
        <v>0.40077649160076034</v>
      </c>
      <c r="J40" s="373">
        <f>SUM(K40:Q40)</f>
        <v>99.999999999999986</v>
      </c>
      <c r="K40" s="374">
        <f t="shared" ref="K40:Q40" si="45">K20/$J20*100</f>
        <v>15.100045645028812</v>
      </c>
      <c r="L40" s="374">
        <f t="shared" si="45"/>
        <v>55.141883089433982</v>
      </c>
      <c r="M40" s="374">
        <f t="shared" ref="M40" si="46">M20/$J20*100</f>
        <v>2.3356325389598491</v>
      </c>
      <c r="N40" s="374">
        <f t="shared" si="45"/>
        <v>25.117573696207231</v>
      </c>
      <c r="O40" s="374">
        <f t="shared" si="45"/>
        <v>0.19979289754651328</v>
      </c>
      <c r="P40" s="374">
        <f t="shared" si="45"/>
        <v>1.5939369691430056</v>
      </c>
      <c r="Q40" s="374">
        <f t="shared" si="45"/>
        <v>0.51113516368059975</v>
      </c>
    </row>
    <row r="41" spans="1:17" ht="15" customHeight="1">
      <c r="A41" s="366" t="s">
        <v>74</v>
      </c>
      <c r="B41" s="373">
        <f>SUM(C41:I41)</f>
        <v>99.999999999999986</v>
      </c>
      <c r="C41" s="374">
        <f t="shared" si="40"/>
        <v>28.226780541136005</v>
      </c>
      <c r="D41" s="374">
        <f t="shared" si="40"/>
        <v>51.186636236612415</v>
      </c>
      <c r="E41" s="374">
        <f t="shared" si="40"/>
        <v>2.556675222022998</v>
      </c>
      <c r="F41" s="374">
        <f t="shared" ref="F41:I41" si="47">F21/$B21*100</f>
        <v>11.190269802354781</v>
      </c>
      <c r="G41" s="374">
        <f t="shared" si="47"/>
        <v>0.80974628651019476</v>
      </c>
      <c r="H41" s="374">
        <f t="shared" si="47"/>
        <v>4.8348641004705817</v>
      </c>
      <c r="I41" s="374">
        <f t="shared" si="47"/>
        <v>1.1950278108930112</v>
      </c>
      <c r="J41" s="373">
        <f>SUM(K41:Q41)</f>
        <v>100.00000000000001</v>
      </c>
      <c r="K41" s="374">
        <f t="shared" ref="K41:Q41" si="48">K21/$J21*100</f>
        <v>24.441739045683551</v>
      </c>
      <c r="L41" s="374">
        <f t="shared" si="48"/>
        <v>54.625002073154569</v>
      </c>
      <c r="M41" s="374">
        <f t="shared" ref="M41" si="49">M21/$J21*100</f>
        <v>2.2864026821319583</v>
      </c>
      <c r="N41" s="374">
        <f t="shared" si="48"/>
        <v>11.809115342302714</v>
      </c>
      <c r="O41" s="374">
        <f t="shared" si="48"/>
        <v>0.52696585137972152</v>
      </c>
      <c r="P41" s="374">
        <f t="shared" si="48"/>
        <v>4.6440607685840156</v>
      </c>
      <c r="Q41" s="374">
        <f t="shared" si="48"/>
        <v>1.666714236763472</v>
      </c>
    </row>
    <row r="42" spans="1:17" ht="18" customHeight="1">
      <c r="A42" s="136" t="s">
        <v>15</v>
      </c>
      <c r="J42" s="135"/>
      <c r="O42" s="137"/>
    </row>
    <row r="43" spans="1:17" ht="15" customHeight="1">
      <c r="A43" s="138" t="s">
        <v>78</v>
      </c>
    </row>
    <row r="44" spans="1:17" ht="15" customHeight="1">
      <c r="A44" s="39" t="s">
        <v>86</v>
      </c>
    </row>
    <row r="45" spans="1:17" ht="15" customHeight="1">
      <c r="A45" s="138" t="s">
        <v>85</v>
      </c>
    </row>
    <row r="46" spans="1:17" ht="15" customHeight="1">
      <c r="A46" s="138" t="s">
        <v>79</v>
      </c>
    </row>
    <row r="47" spans="1:17" ht="15" customHeight="1">
      <c r="B47" s="31"/>
      <c r="C47" s="31"/>
      <c r="D47" s="31"/>
    </row>
    <row r="48" spans="1:17" ht="15" customHeight="1">
      <c r="A48" s="138"/>
      <c r="B48" s="31"/>
      <c r="C48" s="31"/>
      <c r="D48" s="31"/>
    </row>
    <row r="49" spans="1:1">
      <c r="A49" s="173"/>
    </row>
  </sheetData>
  <mergeCells count="7">
    <mergeCell ref="A4:A6"/>
    <mergeCell ref="B4:I4"/>
    <mergeCell ref="J4:Q4"/>
    <mergeCell ref="B5:B6"/>
    <mergeCell ref="C5:I5"/>
    <mergeCell ref="J5:J6"/>
    <mergeCell ref="K5:Q5"/>
  </mergeCells>
  <pageMargins left="0.59055118110236227" right="0.19685039370078741" top="0.78740157480314965" bottom="0.78740157480314965" header="0.31496062992125984" footer="0.11811023622047245"/>
  <pageSetup paperSize="9" scale="70" orientation="portrait" r:id="rId1"/>
  <headerFooter alignWithMargins="0">
    <oddFooter>&amp;L&amp;"MetaNormalLF-Roman,Standard"Statistisches Bundesamt, Private Haushalte und Umwelt, 2020</oddFooter>
  </headerFooter>
  <colBreaks count="1" manualBreakCount="1">
    <brk id="17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59"/>
  <sheetViews>
    <sheetView zoomScaleNormal="100" workbookViewId="0"/>
  </sheetViews>
  <sheetFormatPr baseColWidth="10" defaultRowHeight="12"/>
  <cols>
    <col min="1" max="1" width="37.85546875" style="46" customWidth="1"/>
    <col min="2" max="2" width="11.7109375" style="47" customWidth="1"/>
    <col min="3" max="3" width="12.85546875" style="46" customWidth="1"/>
    <col min="4" max="7" width="11.28515625" style="46" hidden="1" customWidth="1"/>
    <col min="8" max="8" width="11.7109375" style="46" customWidth="1"/>
    <col min="9" max="11" width="10.7109375" style="46" hidden="1" customWidth="1"/>
    <col min="12" max="12" width="11.28515625" style="46" hidden="1" customWidth="1"/>
    <col min="13" max="13" width="11.28515625" style="46" bestFit="1" customWidth="1"/>
    <col min="14" max="17" width="11.28515625" style="46" hidden="1" customWidth="1"/>
    <col min="18" max="20" width="11.7109375" style="46" customWidth="1"/>
    <col min="21" max="21" width="12.7109375" style="46" customWidth="1"/>
    <col min="22" max="16384" width="11.42578125" style="46"/>
  </cols>
  <sheetData>
    <row r="1" spans="1:46" s="44" customFormat="1" ht="20.100000000000001" customHeight="1">
      <c r="A1" s="248" t="s">
        <v>161</v>
      </c>
      <c r="B1" s="43"/>
    </row>
    <row r="2" spans="1:46" ht="20.100000000000001" customHeight="1">
      <c r="F2" s="69"/>
    </row>
    <row r="3" spans="1:46" ht="15" customHeight="1"/>
    <row r="4" spans="1:46" s="162" customFormat="1" ht="24.95" customHeight="1">
      <c r="A4" s="361" t="s">
        <v>304</v>
      </c>
      <c r="B4" s="161" t="s">
        <v>12</v>
      </c>
      <c r="C4" s="161">
        <v>2000</v>
      </c>
      <c r="D4" s="161">
        <v>2001</v>
      </c>
      <c r="E4" s="161">
        <v>2002</v>
      </c>
      <c r="F4" s="161">
        <v>2003</v>
      </c>
      <c r="G4" s="161">
        <v>2004</v>
      </c>
      <c r="H4" s="161">
        <v>2005</v>
      </c>
      <c r="I4" s="161">
        <v>2006</v>
      </c>
      <c r="J4" s="161">
        <v>2007</v>
      </c>
      <c r="K4" s="161">
        <v>2008</v>
      </c>
      <c r="L4" s="161">
        <v>2009</v>
      </c>
      <c r="M4" s="161">
        <v>2010</v>
      </c>
      <c r="N4" s="161">
        <v>2011</v>
      </c>
      <c r="O4" s="161">
        <v>2012</v>
      </c>
      <c r="P4" s="161">
        <v>2013</v>
      </c>
      <c r="Q4" s="165">
        <v>2014</v>
      </c>
      <c r="R4" s="164">
        <v>2015</v>
      </c>
      <c r="S4" s="165">
        <v>2016</v>
      </c>
      <c r="T4" s="163">
        <v>2017</v>
      </c>
      <c r="U4" s="163">
        <v>2018</v>
      </c>
      <c r="V4" s="52"/>
      <c r="W4" s="225"/>
      <c r="X4" s="225"/>
      <c r="Y4" s="225"/>
      <c r="Z4" s="225"/>
      <c r="AA4" s="225"/>
      <c r="AB4" s="225"/>
      <c r="AC4" s="225"/>
      <c r="AD4" s="225"/>
      <c r="AE4" s="225"/>
      <c r="AF4" s="225"/>
      <c r="AG4" s="225"/>
      <c r="AH4" s="225"/>
      <c r="AI4" s="225"/>
      <c r="AJ4" s="225"/>
      <c r="AK4" s="226"/>
      <c r="AL4" s="226"/>
      <c r="AM4" s="226"/>
      <c r="AN4" s="226"/>
      <c r="AO4" s="225"/>
      <c r="AP4" s="225"/>
      <c r="AQ4" s="226"/>
      <c r="AR4" s="226"/>
      <c r="AS4" s="226"/>
      <c r="AT4" s="226"/>
    </row>
    <row r="5" spans="1:46" ht="20.100000000000001" customHeight="1">
      <c r="A5" s="346" t="s">
        <v>131</v>
      </c>
      <c r="B5" s="347" t="s">
        <v>62</v>
      </c>
      <c r="C5" s="270">
        <f>'1'!C5</f>
        <v>37711</v>
      </c>
      <c r="D5" s="270">
        <f>'1'!D5</f>
        <v>38013</v>
      </c>
      <c r="E5" s="270">
        <f>'1'!E5</f>
        <v>38229</v>
      </c>
      <c r="F5" s="270">
        <f>'1'!F5</f>
        <v>38453</v>
      </c>
      <c r="G5" s="270">
        <f>'1'!G5</f>
        <v>38606</v>
      </c>
      <c r="H5" s="270">
        <f>'1'!H5</f>
        <v>38897.472429659123</v>
      </c>
      <c r="I5" s="270">
        <f>'1'!I5</f>
        <v>39620</v>
      </c>
      <c r="J5" s="270">
        <f>'1'!J5</f>
        <v>39722</v>
      </c>
      <c r="K5" s="270">
        <f>'1'!K5</f>
        <v>40076</v>
      </c>
      <c r="L5" s="270">
        <f>'1'!L5</f>
        <v>40189</v>
      </c>
      <c r="M5" s="270">
        <f>'1'!M5</f>
        <v>40301</v>
      </c>
      <c r="N5" s="270">
        <f>'1'!N5</f>
        <v>39509</v>
      </c>
      <c r="O5" s="270">
        <f>'1'!O5</f>
        <v>39707</v>
      </c>
      <c r="P5" s="270">
        <f>'1'!P5</f>
        <v>39933</v>
      </c>
      <c r="Q5" s="270">
        <f>'1'!Q5</f>
        <v>40223</v>
      </c>
      <c r="R5" s="270">
        <f>'1'!R5</f>
        <v>40774</v>
      </c>
      <c r="S5" s="270">
        <f>'1'!S5</f>
        <v>40960</v>
      </c>
      <c r="T5" s="270">
        <f>'1'!T5</f>
        <v>41304</v>
      </c>
      <c r="U5" s="270">
        <f>'1'!U5</f>
        <v>41378</v>
      </c>
      <c r="W5" s="48"/>
      <c r="X5" s="48"/>
      <c r="Y5" s="48"/>
      <c r="Z5" s="48"/>
      <c r="AA5" s="48"/>
      <c r="AB5" s="48"/>
      <c r="AC5" s="237"/>
      <c r="AD5" s="237"/>
      <c r="AE5" s="237"/>
      <c r="AF5" s="237"/>
      <c r="AG5" s="237"/>
      <c r="AH5" s="237"/>
      <c r="AI5" s="237"/>
      <c r="AJ5" s="237"/>
      <c r="AK5" s="237"/>
      <c r="AL5" s="237"/>
      <c r="AM5" s="237"/>
      <c r="AN5" s="237"/>
      <c r="AO5" s="237"/>
      <c r="AP5" s="237"/>
      <c r="AQ5" s="237"/>
      <c r="AR5" s="237"/>
      <c r="AS5" s="237"/>
      <c r="AT5" s="237"/>
    </row>
    <row r="6" spans="1:46" s="148" customFormat="1" ht="15" customHeight="1">
      <c r="A6" s="351" t="s">
        <v>40</v>
      </c>
      <c r="B6" s="348"/>
      <c r="C6" s="334"/>
      <c r="D6" s="334"/>
      <c r="E6" s="334"/>
      <c r="F6" s="334"/>
      <c r="G6" s="334"/>
      <c r="H6" s="334"/>
      <c r="I6" s="334"/>
      <c r="J6" s="334"/>
      <c r="K6" s="334"/>
      <c r="L6" s="334"/>
      <c r="M6" s="334"/>
      <c r="N6" s="334"/>
      <c r="O6" s="334"/>
      <c r="P6" s="334"/>
      <c r="Q6" s="334"/>
      <c r="R6" s="334"/>
      <c r="S6" s="334"/>
      <c r="T6" s="334"/>
      <c r="U6" s="334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</row>
    <row r="7" spans="1:46" ht="15" customHeight="1">
      <c r="A7" s="352" t="s">
        <v>114</v>
      </c>
      <c r="B7" s="347" t="s">
        <v>14</v>
      </c>
      <c r="C7" s="356">
        <v>35.841001299355625</v>
      </c>
      <c r="D7" s="356">
        <v>36.232341567358532</v>
      </c>
      <c r="E7" s="356">
        <v>36.438305998064294</v>
      </c>
      <c r="F7" s="356">
        <v>36.72275245104413</v>
      </c>
      <c r="G7" s="356">
        <v>36.983888514738645</v>
      </c>
      <c r="H7" s="357">
        <v>37.921409644277368</v>
      </c>
      <c r="I7" s="357">
        <v>38.621908127208485</v>
      </c>
      <c r="J7" s="357">
        <v>38.731685212224967</v>
      </c>
      <c r="K7" s="357">
        <v>39.402634993512322</v>
      </c>
      <c r="L7" s="357">
        <v>39.799447610042549</v>
      </c>
      <c r="M7" s="357">
        <v>40.185107069303491</v>
      </c>
      <c r="N7" s="357">
        <v>40.160469766382349</v>
      </c>
      <c r="O7" s="357">
        <v>40.242274661898406</v>
      </c>
      <c r="P7" s="357">
        <v>40.507850649838481</v>
      </c>
      <c r="Q7" s="357">
        <v>40.802525918007113</v>
      </c>
      <c r="R7" s="357">
        <v>41.386667974689757</v>
      </c>
      <c r="S7" s="357">
        <v>41.09375</v>
      </c>
      <c r="T7" s="357">
        <v>41.794983536703469</v>
      </c>
      <c r="U7" s="357">
        <v>41.889409831311326</v>
      </c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</row>
    <row r="8" spans="1:46" ht="15" customHeight="1">
      <c r="A8" s="352" t="s">
        <v>115</v>
      </c>
      <c r="B8" s="348" t="s">
        <v>14</v>
      </c>
      <c r="C8" s="356">
        <v>33.716952613295852</v>
      </c>
      <c r="D8" s="356">
        <v>33.87525320285166</v>
      </c>
      <c r="E8" s="356">
        <v>33.995134583693009</v>
      </c>
      <c r="F8" s="356">
        <v>34.12217512287728</v>
      </c>
      <c r="G8" s="356">
        <v>34.248562399627005</v>
      </c>
      <c r="H8" s="357">
        <v>33.665644183173228</v>
      </c>
      <c r="I8" s="357">
        <v>33.758202927814231</v>
      </c>
      <c r="J8" s="357">
        <v>33.976134132218924</v>
      </c>
      <c r="K8" s="357">
        <v>34.025351831520112</v>
      </c>
      <c r="L8" s="357">
        <v>34.190947771778347</v>
      </c>
      <c r="M8" s="357">
        <v>34.224957197091882</v>
      </c>
      <c r="N8" s="357">
        <v>34.204864714368874</v>
      </c>
      <c r="O8" s="357">
        <v>34.414586848666481</v>
      </c>
      <c r="P8" s="357">
        <v>34.42766634112138</v>
      </c>
      <c r="Q8" s="357">
        <v>34.400716008253987</v>
      </c>
      <c r="R8" s="357">
        <v>34.227694118801196</v>
      </c>
      <c r="S8" s="357">
        <v>33.97216796875</v>
      </c>
      <c r="T8" s="357">
        <v>33.531861320937438</v>
      </c>
      <c r="U8" s="357">
        <v>33.793320121803852</v>
      </c>
      <c r="V8" s="128"/>
      <c r="W8" s="238"/>
      <c r="X8" s="238"/>
      <c r="Y8" s="238"/>
      <c r="Z8" s="238"/>
      <c r="AA8" s="238"/>
      <c r="AB8" s="238"/>
      <c r="AC8" s="238"/>
      <c r="AD8" s="238"/>
      <c r="AE8" s="238"/>
      <c r="AF8" s="238"/>
      <c r="AG8" s="238"/>
      <c r="AH8" s="238"/>
      <c r="AI8" s="238"/>
      <c r="AJ8" s="238"/>
      <c r="AK8" s="238"/>
      <c r="AL8" s="238"/>
      <c r="AM8" s="238"/>
      <c r="AN8" s="238"/>
      <c r="AO8" s="238"/>
      <c r="AP8" s="238"/>
      <c r="AQ8" s="238"/>
      <c r="AR8" s="238"/>
      <c r="AS8" s="238"/>
      <c r="AT8" s="238"/>
    </row>
    <row r="9" spans="1:46" ht="15" customHeight="1">
      <c r="A9" s="352" t="s">
        <v>116</v>
      </c>
      <c r="B9" s="347" t="s">
        <v>14</v>
      </c>
      <c r="C9" s="356">
        <v>30.442046087348519</v>
      </c>
      <c r="D9" s="356">
        <v>29.892405229789809</v>
      </c>
      <c r="E9" s="356">
        <v>29.566559418242694</v>
      </c>
      <c r="F9" s="356">
        <v>29.155072426078586</v>
      </c>
      <c r="G9" s="356">
        <v>28.767549085634357</v>
      </c>
      <c r="H9" s="357">
        <v>28.412946172549404</v>
      </c>
      <c r="I9" s="357">
        <v>27.619888944977284</v>
      </c>
      <c r="J9" s="357">
        <v>27.289663158954735</v>
      </c>
      <c r="K9" s="357">
        <v>26.574508433975446</v>
      </c>
      <c r="L9" s="357">
        <v>26.009604618179107</v>
      </c>
      <c r="M9" s="357">
        <v>25.589935733604626</v>
      </c>
      <c r="N9" s="357">
        <v>25.63719658811916</v>
      </c>
      <c r="O9" s="357">
        <v>25.343138489435109</v>
      </c>
      <c r="P9" s="357">
        <v>25.064483009040142</v>
      </c>
      <c r="Q9" s="357">
        <v>24.79427193396813</v>
      </c>
      <c r="R9" s="357">
        <v>24.38318536322166</v>
      </c>
      <c r="S9" s="357">
        <v>24.931640625</v>
      </c>
      <c r="T9" s="357">
        <v>24.675576215378655</v>
      </c>
      <c r="U9" s="357">
        <v>24.314853303687947</v>
      </c>
      <c r="V9" s="128"/>
      <c r="W9" s="238"/>
      <c r="X9" s="238"/>
      <c r="Y9" s="238"/>
      <c r="Z9" s="238"/>
      <c r="AA9" s="238"/>
      <c r="AB9" s="238"/>
      <c r="AC9" s="238"/>
      <c r="AD9" s="238"/>
      <c r="AE9" s="238"/>
      <c r="AF9" s="238"/>
      <c r="AG9" s="238"/>
      <c r="AH9" s="238"/>
      <c r="AI9" s="238"/>
      <c r="AJ9" s="238"/>
      <c r="AK9" s="238"/>
      <c r="AL9" s="238"/>
      <c r="AM9" s="238"/>
      <c r="AN9" s="238"/>
      <c r="AO9" s="238"/>
      <c r="AP9" s="238"/>
      <c r="AQ9" s="238"/>
      <c r="AR9" s="238"/>
      <c r="AS9" s="238"/>
      <c r="AT9" s="238"/>
    </row>
    <row r="10" spans="1:46" ht="15" customHeight="1">
      <c r="A10" s="352" t="s">
        <v>17</v>
      </c>
      <c r="B10" s="347" t="s">
        <v>14</v>
      </c>
      <c r="C10" s="323">
        <f>SUM(C7:C9)</f>
        <v>99.999999999999986</v>
      </c>
      <c r="D10" s="323">
        <f t="shared" ref="D10:U10" si="0">SUM(D7:D9)</f>
        <v>100</v>
      </c>
      <c r="E10" s="323">
        <f t="shared" si="0"/>
        <v>100</v>
      </c>
      <c r="F10" s="323">
        <f t="shared" si="0"/>
        <v>100</v>
      </c>
      <c r="G10" s="323">
        <f t="shared" si="0"/>
        <v>100</v>
      </c>
      <c r="H10" s="323">
        <f t="shared" si="0"/>
        <v>100</v>
      </c>
      <c r="I10" s="323">
        <f t="shared" si="0"/>
        <v>100</v>
      </c>
      <c r="J10" s="323">
        <f t="shared" si="0"/>
        <v>99.997482503398629</v>
      </c>
      <c r="K10" s="323">
        <f t="shared" si="0"/>
        <v>100.00249525900787</v>
      </c>
      <c r="L10" s="323">
        <f t="shared" si="0"/>
        <v>100</v>
      </c>
      <c r="M10" s="323">
        <f t="shared" si="0"/>
        <v>100</v>
      </c>
      <c r="N10" s="323">
        <f t="shared" si="0"/>
        <v>100.00253106887038</v>
      </c>
      <c r="O10" s="323">
        <f t="shared" si="0"/>
        <v>99.999999999999986</v>
      </c>
      <c r="P10" s="323">
        <f t="shared" si="0"/>
        <v>100</v>
      </c>
      <c r="Q10" s="323">
        <f t="shared" si="0"/>
        <v>99.997513860229233</v>
      </c>
      <c r="R10" s="323">
        <f t="shared" si="0"/>
        <v>99.99754745671261</v>
      </c>
      <c r="S10" s="323">
        <f t="shared" si="0"/>
        <v>99.99755859375</v>
      </c>
      <c r="T10" s="323">
        <f t="shared" si="0"/>
        <v>100.00242107301956</v>
      </c>
      <c r="U10" s="323">
        <f t="shared" si="0"/>
        <v>99.997583256803125</v>
      </c>
      <c r="V10" s="128"/>
      <c r="W10" s="238"/>
      <c r="X10" s="238"/>
      <c r="Y10" s="238"/>
      <c r="Z10" s="238"/>
      <c r="AA10" s="238"/>
      <c r="AB10" s="238"/>
      <c r="AC10" s="238"/>
      <c r="AD10" s="238"/>
      <c r="AE10" s="238"/>
      <c r="AF10" s="238"/>
      <c r="AG10" s="238"/>
      <c r="AH10" s="238"/>
      <c r="AI10" s="238"/>
      <c r="AJ10" s="238"/>
      <c r="AK10" s="238"/>
      <c r="AL10" s="238"/>
      <c r="AM10" s="238"/>
      <c r="AN10" s="238"/>
      <c r="AO10" s="238"/>
      <c r="AP10" s="238"/>
      <c r="AQ10" s="238"/>
      <c r="AR10" s="238"/>
      <c r="AS10" s="238"/>
      <c r="AT10" s="238"/>
    </row>
    <row r="11" spans="1:46" ht="8.1" customHeight="1">
      <c r="A11" s="380"/>
      <c r="B11" s="358"/>
      <c r="C11" s="310"/>
      <c r="D11" s="310"/>
      <c r="E11" s="310"/>
      <c r="F11" s="310"/>
      <c r="G11" s="310"/>
      <c r="H11" s="310"/>
      <c r="I11" s="310"/>
      <c r="J11" s="310"/>
      <c r="K11" s="310"/>
      <c r="L11" s="310"/>
      <c r="M11" s="310"/>
      <c r="N11" s="310"/>
      <c r="O11" s="310"/>
      <c r="P11" s="310"/>
      <c r="Q11" s="310"/>
      <c r="R11" s="310"/>
      <c r="S11" s="310"/>
      <c r="T11" s="310"/>
      <c r="U11" s="310"/>
      <c r="V11" s="128"/>
      <c r="W11" s="238"/>
      <c r="X11" s="238"/>
      <c r="Y11" s="238"/>
      <c r="Z11" s="238"/>
      <c r="AA11" s="238"/>
      <c r="AB11" s="238"/>
      <c r="AC11" s="238"/>
      <c r="AD11" s="238"/>
      <c r="AE11" s="238"/>
      <c r="AF11" s="238"/>
      <c r="AG11" s="238"/>
      <c r="AH11" s="238"/>
      <c r="AI11" s="238"/>
      <c r="AJ11" s="238"/>
      <c r="AK11" s="238"/>
      <c r="AL11" s="238"/>
      <c r="AM11" s="238"/>
      <c r="AN11" s="238"/>
      <c r="AO11" s="238"/>
      <c r="AP11" s="238"/>
      <c r="AQ11" s="238"/>
      <c r="AR11" s="238"/>
      <c r="AS11" s="238"/>
      <c r="AT11" s="238"/>
    </row>
    <row r="12" spans="1:46" ht="15" customHeight="1">
      <c r="A12" s="346" t="s">
        <v>190</v>
      </c>
      <c r="B12" s="347" t="s">
        <v>62</v>
      </c>
      <c r="C12" s="270">
        <f>'1'!C6</f>
        <v>81393.5</v>
      </c>
      <c r="D12" s="270">
        <f>'1'!D6</f>
        <v>81527.899999999994</v>
      </c>
      <c r="E12" s="270">
        <f>'1'!E6</f>
        <v>81715.100000000006</v>
      </c>
      <c r="F12" s="270">
        <f>'1'!F6</f>
        <v>81752.2</v>
      </c>
      <c r="G12" s="270">
        <f>'1'!G6</f>
        <v>81714.2</v>
      </c>
      <c r="H12" s="270">
        <f>'1'!H6</f>
        <v>81677.552863601653</v>
      </c>
      <c r="I12" s="270">
        <f>'1'!I6</f>
        <v>81580.487475303322</v>
      </c>
      <c r="J12" s="270">
        <f>'1'!J6</f>
        <v>81478.469771275486</v>
      </c>
      <c r="K12" s="270">
        <f>'1'!K6</f>
        <v>81348</v>
      </c>
      <c r="L12" s="270">
        <f>'1'!L6</f>
        <v>81043.7</v>
      </c>
      <c r="M12" s="270">
        <f>'1'!M6</f>
        <v>80900</v>
      </c>
      <c r="N12" s="270">
        <f>'1'!N6</f>
        <v>79422</v>
      </c>
      <c r="O12" s="270">
        <f>'1'!O6</f>
        <v>79585</v>
      </c>
      <c r="P12" s="270">
        <f>'1'!P6</f>
        <v>79766</v>
      </c>
      <c r="Q12" s="270">
        <f>'1'!Q6</f>
        <v>80068</v>
      </c>
      <c r="R12" s="270">
        <f>'1'!R6</f>
        <v>80634</v>
      </c>
      <c r="S12" s="270">
        <f>'1'!S6</f>
        <v>81522</v>
      </c>
      <c r="T12" s="270">
        <f>'1'!T6</f>
        <v>81819</v>
      </c>
      <c r="U12" s="270">
        <f>'1'!U6</f>
        <v>81692</v>
      </c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</row>
    <row r="13" spans="1:46" ht="15" customHeight="1">
      <c r="A13" s="351" t="s">
        <v>40</v>
      </c>
      <c r="B13" s="347"/>
      <c r="C13" s="270"/>
      <c r="D13" s="270"/>
      <c r="E13" s="270"/>
      <c r="F13" s="270"/>
      <c r="G13" s="270"/>
      <c r="H13" s="270"/>
      <c r="I13" s="270"/>
      <c r="J13" s="270"/>
      <c r="K13" s="270"/>
      <c r="L13" s="270"/>
      <c r="M13" s="270"/>
      <c r="N13" s="270"/>
      <c r="O13" s="270"/>
      <c r="P13" s="270"/>
      <c r="Q13" s="270"/>
      <c r="R13" s="270"/>
      <c r="S13" s="270"/>
      <c r="T13" s="270"/>
      <c r="U13" s="270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</row>
    <row r="14" spans="1:46" ht="15" customHeight="1">
      <c r="A14" s="352" t="s">
        <v>114</v>
      </c>
      <c r="B14" s="347" t="s">
        <v>14</v>
      </c>
      <c r="C14" s="357">
        <v>16.756237408957077</v>
      </c>
      <c r="D14" s="357">
        <v>17.065878280005304</v>
      </c>
      <c r="E14" s="357">
        <v>17.237730955277183</v>
      </c>
      <c r="F14" s="357">
        <v>17.480552405757777</v>
      </c>
      <c r="G14" s="357">
        <v>17.699444149687864</v>
      </c>
      <c r="H14" s="357">
        <v>18.059392506474328</v>
      </c>
      <c r="I14" s="357">
        <v>18.756936215455127</v>
      </c>
      <c r="J14" s="357">
        <v>18.882288834324484</v>
      </c>
      <c r="K14" s="357">
        <v>19.411663470521713</v>
      </c>
      <c r="L14" s="357">
        <v>19.736265743049739</v>
      </c>
      <c r="M14" s="357">
        <v>20.018541409147094</v>
      </c>
      <c r="N14" s="357">
        <v>19.4255927273643</v>
      </c>
      <c r="O14" s="357">
        <v>19.53358630914985</v>
      </c>
      <c r="P14" s="357">
        <v>19.754030539327534</v>
      </c>
      <c r="Q14" s="357">
        <v>19.979018096891433</v>
      </c>
      <c r="R14" s="357">
        <v>20.414212190736034</v>
      </c>
      <c r="S14" s="357">
        <v>20.091509040504405</v>
      </c>
      <c r="T14" s="357">
        <v>20.519683692051967</v>
      </c>
      <c r="U14" s="357">
        <v>20.655380509958015</v>
      </c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</row>
    <row r="15" spans="1:46" ht="15" customHeight="1">
      <c r="A15" s="352" t="s">
        <v>115</v>
      </c>
      <c r="B15" s="347" t="s">
        <v>14</v>
      </c>
      <c r="C15" s="357">
        <v>31.526421819308847</v>
      </c>
      <c r="D15" s="357">
        <v>31.911321369582268</v>
      </c>
      <c r="E15" s="357">
        <v>32.16389827635065</v>
      </c>
      <c r="F15" s="357">
        <v>32.485281228800758</v>
      </c>
      <c r="G15" s="357">
        <v>32.780788702503557</v>
      </c>
      <c r="H15" s="357">
        <v>32.065320777387221</v>
      </c>
      <c r="I15" s="357">
        <v>32.789703552700601</v>
      </c>
      <c r="J15" s="357">
        <v>33.127769919797622</v>
      </c>
      <c r="K15" s="357">
        <v>33.525102030781333</v>
      </c>
      <c r="L15" s="357">
        <v>33.910100353266202</v>
      </c>
      <c r="M15" s="357">
        <v>34.098887515451175</v>
      </c>
      <c r="N15" s="357">
        <v>33.746742045554697</v>
      </c>
      <c r="O15" s="357">
        <v>34.062523559420001</v>
      </c>
      <c r="P15" s="357">
        <v>34.205049770578945</v>
      </c>
      <c r="Q15" s="357">
        <v>34.30166481409784</v>
      </c>
      <c r="R15" s="357">
        <v>34.348607924598504</v>
      </c>
      <c r="S15" s="357">
        <v>33.853438335663995</v>
      </c>
      <c r="T15" s="357">
        <v>33.576553123357655</v>
      </c>
      <c r="U15" s="357">
        <v>33.94415678209883</v>
      </c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</row>
    <row r="16" spans="1:46" ht="15" customHeight="1">
      <c r="A16" s="352" t="s">
        <v>116</v>
      </c>
      <c r="B16" s="347" t="s">
        <v>14</v>
      </c>
      <c r="C16" s="357">
        <v>51.717340771734079</v>
      </c>
      <c r="D16" s="357">
        <v>51.022800350412425</v>
      </c>
      <c r="E16" s="357">
        <v>50.59837076837217</v>
      </c>
      <c r="F16" s="357">
        <v>50.034166365441457</v>
      </c>
      <c r="G16" s="357">
        <v>49.519767147808579</v>
      </c>
      <c r="H16" s="357">
        <v>49.875286716138447</v>
      </c>
      <c r="I16" s="357">
        <v>48.453360231844279</v>
      </c>
      <c r="J16" s="357">
        <v>47.989941245877894</v>
      </c>
      <c r="K16" s="357">
        <v>47.063234498696957</v>
      </c>
      <c r="L16" s="357">
        <v>46.353633903684063</v>
      </c>
      <c r="M16" s="357">
        <v>45.882571075401728</v>
      </c>
      <c r="N16" s="357">
        <v>46.827665227080999</v>
      </c>
      <c r="O16" s="357">
        <v>46.403890131430153</v>
      </c>
      <c r="P16" s="357">
        <v>46.040919690093524</v>
      </c>
      <c r="Q16" s="357">
        <v>45.71931708901073</v>
      </c>
      <c r="R16" s="357">
        <v>45.237179884665466</v>
      </c>
      <c r="S16" s="357">
        <v>46.055052623831607</v>
      </c>
      <c r="T16" s="357">
        <v>45.903763184590375</v>
      </c>
      <c r="U16" s="357">
        <v>45.400462707943149</v>
      </c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</row>
    <row r="17" spans="1:46" ht="15" customHeight="1">
      <c r="A17" s="352" t="s">
        <v>17</v>
      </c>
      <c r="B17" s="347" t="s">
        <v>14</v>
      </c>
      <c r="C17" s="323">
        <f t="shared" ref="C17:D17" si="1">SUM(C14:C16)</f>
        <v>100</v>
      </c>
      <c r="D17" s="323">
        <f t="shared" si="1"/>
        <v>100</v>
      </c>
      <c r="E17" s="323">
        <f t="shared" ref="E17:T17" si="2">SUM(E14:E16)</f>
        <v>100</v>
      </c>
      <c r="F17" s="323">
        <f t="shared" si="2"/>
        <v>100</v>
      </c>
      <c r="G17" s="323">
        <f t="shared" si="2"/>
        <v>100</v>
      </c>
      <c r="H17" s="323">
        <f t="shared" si="2"/>
        <v>100</v>
      </c>
      <c r="I17" s="323">
        <f t="shared" si="2"/>
        <v>100</v>
      </c>
      <c r="J17" s="323">
        <f t="shared" si="2"/>
        <v>100</v>
      </c>
      <c r="K17" s="323">
        <f t="shared" si="2"/>
        <v>100</v>
      </c>
      <c r="L17" s="323">
        <f t="shared" si="2"/>
        <v>100</v>
      </c>
      <c r="M17" s="323">
        <f t="shared" si="2"/>
        <v>100</v>
      </c>
      <c r="N17" s="323">
        <f t="shared" si="2"/>
        <v>100</v>
      </c>
      <c r="O17" s="323">
        <f t="shared" si="2"/>
        <v>100</v>
      </c>
      <c r="P17" s="323">
        <f t="shared" si="2"/>
        <v>100</v>
      </c>
      <c r="Q17" s="323">
        <f t="shared" si="2"/>
        <v>100</v>
      </c>
      <c r="R17" s="323">
        <f t="shared" si="2"/>
        <v>100</v>
      </c>
      <c r="S17" s="323">
        <f t="shared" si="2"/>
        <v>100</v>
      </c>
      <c r="T17" s="323">
        <f t="shared" si="2"/>
        <v>100</v>
      </c>
      <c r="U17" s="323">
        <f>SUM(U14:U16)</f>
        <v>100</v>
      </c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</row>
    <row r="18" spans="1:46" ht="8.1" customHeight="1">
      <c r="A18" s="380"/>
      <c r="B18" s="246"/>
      <c r="C18" s="310"/>
      <c r="D18" s="310"/>
      <c r="E18" s="310"/>
      <c r="F18" s="310"/>
      <c r="G18" s="310"/>
      <c r="H18" s="310"/>
      <c r="I18" s="310"/>
      <c r="J18" s="310"/>
      <c r="K18" s="310"/>
      <c r="L18" s="310"/>
      <c r="M18" s="310"/>
      <c r="N18" s="310"/>
      <c r="O18" s="310"/>
      <c r="P18" s="310"/>
      <c r="Q18" s="310"/>
      <c r="R18" s="310"/>
      <c r="S18" s="310"/>
      <c r="T18" s="310"/>
      <c r="U18" s="310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</row>
    <row r="19" spans="1:46" ht="20.100000000000001" customHeight="1">
      <c r="A19" s="346" t="s">
        <v>143</v>
      </c>
      <c r="B19" s="347" t="s">
        <v>13</v>
      </c>
      <c r="C19" s="270">
        <v>277.92180644153223</v>
      </c>
      <c r="D19" s="270">
        <v>276.06758681718799</v>
      </c>
      <c r="E19" s="270">
        <v>281.26201906930271</v>
      </c>
      <c r="F19" s="270">
        <v>293.55602165165106</v>
      </c>
      <c r="G19" s="270">
        <v>288.69383153860605</v>
      </c>
      <c r="H19" s="270">
        <v>285.64754376857525</v>
      </c>
      <c r="I19" s="270">
        <v>286.32840264345532</v>
      </c>
      <c r="J19" s="270">
        <v>295.25031397623491</v>
      </c>
      <c r="K19" s="270">
        <v>291.61135011504433</v>
      </c>
      <c r="L19" s="270">
        <v>299.49721382414651</v>
      </c>
      <c r="M19" s="270">
        <v>305.89336500000002</v>
      </c>
      <c r="N19" s="270">
        <v>308.73958700000009</v>
      </c>
      <c r="O19" s="270">
        <v>326.93915199999998</v>
      </c>
      <c r="P19" s="270">
        <v>330.34285135974125</v>
      </c>
      <c r="Q19" s="270">
        <v>331.39088028843145</v>
      </c>
      <c r="R19" s="270">
        <v>333.22856800000005</v>
      </c>
      <c r="S19" s="270">
        <v>335.84441815536553</v>
      </c>
      <c r="T19" s="270">
        <v>352.69245475032909</v>
      </c>
      <c r="U19" s="270">
        <v>367.67013700000007</v>
      </c>
      <c r="W19" s="237"/>
      <c r="X19" s="237"/>
      <c r="Y19" s="237"/>
      <c r="Z19" s="237"/>
      <c r="AA19" s="237"/>
      <c r="AB19" s="237"/>
      <c r="AC19" s="237"/>
      <c r="AD19" s="237"/>
      <c r="AE19" s="237"/>
      <c r="AF19" s="237"/>
      <c r="AG19" s="237"/>
      <c r="AH19" s="237"/>
      <c r="AI19" s="237"/>
      <c r="AJ19" s="237"/>
      <c r="AK19" s="237"/>
      <c r="AL19" s="237"/>
      <c r="AM19" s="237"/>
      <c r="AN19" s="237"/>
      <c r="AO19" s="237"/>
      <c r="AP19" s="237"/>
      <c r="AQ19" s="237"/>
      <c r="AR19" s="237"/>
      <c r="AS19" s="237"/>
      <c r="AT19" s="237"/>
    </row>
    <row r="20" spans="1:46" s="148" customFormat="1" ht="15" customHeight="1">
      <c r="A20" s="346" t="s">
        <v>143</v>
      </c>
      <c r="B20" s="347" t="s">
        <v>56</v>
      </c>
      <c r="C20" s="270">
        <f t="shared" ref="C20:S20" si="3">C19*1000000*0.2778/1000</f>
        <v>77206.677829457651</v>
      </c>
      <c r="D20" s="270">
        <f t="shared" si="3"/>
        <v>76691.575617814815</v>
      </c>
      <c r="E20" s="270">
        <f t="shared" si="3"/>
        <v>78134.588897452297</v>
      </c>
      <c r="F20" s="270">
        <f t="shared" si="3"/>
        <v>81549.862814828666</v>
      </c>
      <c r="G20" s="270">
        <f t="shared" si="3"/>
        <v>80199.146401424747</v>
      </c>
      <c r="H20" s="270">
        <f t="shared" si="3"/>
        <v>79352.8876589102</v>
      </c>
      <c r="I20" s="270">
        <f t="shared" si="3"/>
        <v>79542.030254351877</v>
      </c>
      <c r="J20" s="270">
        <f t="shared" si="3"/>
        <v>82020.537222598068</v>
      </c>
      <c r="K20" s="270">
        <f t="shared" si="3"/>
        <v>81009.633061959321</v>
      </c>
      <c r="L20" s="270">
        <f t="shared" si="3"/>
        <v>83200.326000347894</v>
      </c>
      <c r="M20" s="270">
        <f t="shared" si="3"/>
        <v>84977.176796999993</v>
      </c>
      <c r="N20" s="270">
        <f t="shared" si="3"/>
        <v>85767.857268600012</v>
      </c>
      <c r="O20" s="270">
        <f t="shared" si="3"/>
        <v>90823.696425599992</v>
      </c>
      <c r="P20" s="270">
        <f t="shared" si="3"/>
        <v>91769.244107736129</v>
      </c>
      <c r="Q20" s="270">
        <f t="shared" si="3"/>
        <v>92060.386544126261</v>
      </c>
      <c r="R20" s="270">
        <f t="shared" si="3"/>
        <v>92570.896190400017</v>
      </c>
      <c r="S20" s="270">
        <f t="shared" si="3"/>
        <v>93297.579363560537</v>
      </c>
      <c r="T20" s="270">
        <f>T19*1000000*0.2778/1000</f>
        <v>97977.96392964141</v>
      </c>
      <c r="U20" s="270">
        <f>U19*1000000*0.2778/1000</f>
        <v>102138.76405860001</v>
      </c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</row>
    <row r="21" spans="1:46" ht="8.1" customHeight="1">
      <c r="A21" s="30"/>
      <c r="B21" s="358"/>
      <c r="C21" s="270"/>
      <c r="D21" s="270"/>
      <c r="E21" s="270"/>
      <c r="F21" s="270"/>
      <c r="G21" s="270"/>
      <c r="H21" s="270"/>
      <c r="I21" s="270"/>
      <c r="J21" s="270"/>
      <c r="K21" s="270"/>
      <c r="L21" s="270"/>
      <c r="M21" s="270"/>
      <c r="N21" s="270"/>
      <c r="O21" s="270"/>
      <c r="P21" s="270"/>
      <c r="Q21" s="270"/>
      <c r="R21" s="270"/>
      <c r="S21" s="270"/>
      <c r="T21" s="270"/>
      <c r="U21" s="270"/>
    </row>
    <row r="22" spans="1:46" ht="15" customHeight="1">
      <c r="A22" s="354" t="s">
        <v>144</v>
      </c>
      <c r="B22" s="347" t="s">
        <v>52</v>
      </c>
      <c r="C22" s="270">
        <f t="shared" ref="C22:T22" si="4">C19*1000000*0.2778/C5</f>
        <v>2047.325126076149</v>
      </c>
      <c r="D22" s="270">
        <f t="shared" si="4"/>
        <v>2017.5091578621737</v>
      </c>
      <c r="E22" s="270">
        <f t="shared" si="4"/>
        <v>2043.8564675364853</v>
      </c>
      <c r="F22" s="270">
        <f t="shared" si="4"/>
        <v>2120.7672435136051</v>
      </c>
      <c r="G22" s="270">
        <f t="shared" si="4"/>
        <v>2077.3751852412774</v>
      </c>
      <c r="H22" s="270">
        <f t="shared" si="4"/>
        <v>2040.0525458925199</v>
      </c>
      <c r="I22" s="270">
        <f t="shared" si="4"/>
        <v>2007.623176535888</v>
      </c>
      <c r="J22" s="270">
        <f t="shared" si="4"/>
        <v>2064.8642370121861</v>
      </c>
      <c r="K22" s="270">
        <f t="shared" si="4"/>
        <v>2021.4001662331402</v>
      </c>
      <c r="L22" s="270">
        <f t="shared" si="4"/>
        <v>2070.2263305966285</v>
      </c>
      <c r="M22" s="270">
        <f t="shared" si="4"/>
        <v>2108.5624872087537</v>
      </c>
      <c r="N22" s="270">
        <f t="shared" si="4"/>
        <v>2170.8435361208844</v>
      </c>
      <c r="O22" s="270">
        <f t="shared" si="4"/>
        <v>2287.3472290931068</v>
      </c>
      <c r="P22" s="270">
        <f t="shared" si="4"/>
        <v>2298.0803873422014</v>
      </c>
      <c r="Q22" s="270">
        <f t="shared" si="4"/>
        <v>2288.7498830054014</v>
      </c>
      <c r="R22" s="270">
        <f t="shared" si="4"/>
        <v>2270.3413005935158</v>
      </c>
      <c r="S22" s="270">
        <f t="shared" si="4"/>
        <v>2277.7729336806774</v>
      </c>
      <c r="T22" s="270">
        <f t="shared" si="4"/>
        <v>2372.1180498170011</v>
      </c>
      <c r="U22" s="270">
        <f>U19*1000000*0.2778/U5</f>
        <v>2468.4316317511725</v>
      </c>
      <c r="V22" s="128"/>
      <c r="W22" s="128"/>
      <c r="X22" s="128"/>
      <c r="Y22" s="128"/>
      <c r="Z22" s="128"/>
      <c r="AA22" s="128"/>
      <c r="AB22" s="128"/>
      <c r="AC22" s="128"/>
      <c r="AD22" s="128"/>
      <c r="AE22" s="128"/>
      <c r="AF22" s="128"/>
      <c r="AG22" s="128"/>
      <c r="AH22" s="128"/>
      <c r="AI22" s="128"/>
      <c r="AJ22" s="128"/>
      <c r="AK22" s="128"/>
      <c r="AL22" s="128"/>
      <c r="AM22" s="128"/>
      <c r="AN22" s="128"/>
      <c r="AO22" s="128"/>
      <c r="AP22" s="128"/>
      <c r="AQ22" s="128"/>
      <c r="AR22" s="128"/>
      <c r="AS22" s="128"/>
      <c r="AT22" s="128"/>
    </row>
    <row r="23" spans="1:46" ht="15" customHeight="1">
      <c r="A23" s="352" t="s">
        <v>59</v>
      </c>
      <c r="B23" s="347" t="s">
        <v>52</v>
      </c>
      <c r="C23" s="270">
        <v>827.8554136135258</v>
      </c>
      <c r="D23" s="270">
        <v>819.41260947366845</v>
      </c>
      <c r="E23" s="270">
        <v>853.01651752921816</v>
      </c>
      <c r="F23" s="270">
        <v>900.08495732338065</v>
      </c>
      <c r="G23" s="270">
        <v>889.64346192619746</v>
      </c>
      <c r="H23" s="270">
        <v>969.85493748086674</v>
      </c>
      <c r="I23" s="270">
        <v>977.34678552488049</v>
      </c>
      <c r="J23" s="270">
        <v>1005.6519040707832</v>
      </c>
      <c r="K23" s="270">
        <v>990.99744956113477</v>
      </c>
      <c r="L23" s="270">
        <v>1018.1429536130879</v>
      </c>
      <c r="M23" s="270">
        <v>1044.7618329813893</v>
      </c>
      <c r="N23" s="270">
        <v>1061.9456136983652</v>
      </c>
      <c r="O23" s="270">
        <v>1118.4121145011406</v>
      </c>
      <c r="P23" s="270">
        <v>1126.0070311366446</v>
      </c>
      <c r="Q23" s="270">
        <v>1094.8705767824579</v>
      </c>
      <c r="R23" s="270">
        <v>1091.2585183703875</v>
      </c>
      <c r="S23" s="270">
        <v>1091.286861506198</v>
      </c>
      <c r="T23" s="270">
        <v>1137.5840786107276</v>
      </c>
      <c r="U23" s="270">
        <v>1186.5493999631403</v>
      </c>
      <c r="V23" s="378"/>
      <c r="W23" s="378"/>
      <c r="X23" s="378"/>
      <c r="Y23" s="128"/>
      <c r="Z23" s="128"/>
      <c r="AA23" s="128"/>
      <c r="AB23" s="128"/>
      <c r="AC23" s="128"/>
      <c r="AD23" s="128"/>
      <c r="AE23" s="128"/>
      <c r="AF23" s="128"/>
      <c r="AG23" s="128"/>
      <c r="AH23" s="128"/>
      <c r="AI23" s="128"/>
      <c r="AJ23" s="128"/>
      <c r="AK23" s="128"/>
      <c r="AL23" s="128"/>
      <c r="AM23" s="128"/>
      <c r="AN23" s="128"/>
      <c r="AO23" s="128"/>
      <c r="AP23" s="128"/>
      <c r="AQ23" s="128"/>
      <c r="AR23" s="128"/>
      <c r="AS23" s="128"/>
      <c r="AT23" s="128"/>
    </row>
    <row r="24" spans="1:46" ht="15" customHeight="1">
      <c r="A24" s="352" t="s">
        <v>60</v>
      </c>
      <c r="B24" s="347" t="s">
        <v>52</v>
      </c>
      <c r="C24" s="270">
        <v>1857.2481151729105</v>
      </c>
      <c r="D24" s="270">
        <v>1842.3910473627518</v>
      </c>
      <c r="E24" s="270">
        <v>1880.8291778504552</v>
      </c>
      <c r="F24" s="270">
        <v>1965.8155447175461</v>
      </c>
      <c r="G24" s="270">
        <v>1936.1186448806204</v>
      </c>
      <c r="H24" s="270">
        <v>1942.1600359875063</v>
      </c>
      <c r="I24" s="270">
        <v>1950.3032477434381</v>
      </c>
      <c r="J24" s="270">
        <v>2012.7851588902429</v>
      </c>
      <c r="K24" s="270">
        <v>1990.4375835756068</v>
      </c>
      <c r="L24" s="270">
        <v>2052.9383538339966</v>
      </c>
      <c r="M24" s="270">
        <v>2099.7902131673131</v>
      </c>
      <c r="N24" s="270">
        <v>2137.6575065653315</v>
      </c>
      <c r="O24" s="270">
        <v>2258.9713638845265</v>
      </c>
      <c r="P24" s="270">
        <v>2279.307266725059</v>
      </c>
      <c r="Q24" s="270">
        <v>2277.1299891529261</v>
      </c>
      <c r="R24" s="270">
        <v>2273.7246147644287</v>
      </c>
      <c r="S24" s="270">
        <v>2264.190274820864</v>
      </c>
      <c r="T24" s="270">
        <v>2374.9981938414348</v>
      </c>
      <c r="U24" s="270">
        <v>2480.371271762283</v>
      </c>
      <c r="V24" s="378"/>
      <c r="W24" s="378"/>
      <c r="X24" s="378"/>
      <c r="Y24" s="377"/>
      <c r="Z24" s="377"/>
      <c r="AA24" s="377"/>
      <c r="AB24" s="128"/>
      <c r="AC24" s="128"/>
      <c r="AD24" s="128"/>
      <c r="AE24" s="128"/>
      <c r="AF24" s="128"/>
      <c r="AG24" s="128"/>
      <c r="AH24" s="128"/>
      <c r="AI24" s="128"/>
      <c r="AJ24" s="128"/>
      <c r="AK24" s="128"/>
      <c r="AL24" s="128"/>
      <c r="AM24" s="128"/>
      <c r="AN24" s="128"/>
      <c r="AO24" s="128"/>
      <c r="AP24" s="128"/>
      <c r="AQ24" s="128"/>
      <c r="AR24" s="128"/>
      <c r="AS24" s="128"/>
      <c r="AT24" s="128"/>
    </row>
    <row r="25" spans="1:46" ht="15" customHeight="1">
      <c r="A25" s="352" t="s">
        <v>61</v>
      </c>
      <c r="B25" s="347" t="s">
        <v>52</v>
      </c>
      <c r="C25" s="270">
        <v>3693.5953200900412</v>
      </c>
      <c r="D25" s="270">
        <v>3668.1630054249622</v>
      </c>
      <c r="E25" s="270">
        <v>3698.912926915491</v>
      </c>
      <c r="F25" s="270">
        <v>3839.6483248796976</v>
      </c>
      <c r="G25" s="270">
        <v>3772.5064226031823</v>
      </c>
      <c r="H25" s="270">
        <v>3584.3843462306713</v>
      </c>
      <c r="I25" s="270">
        <v>3518.3554604479286</v>
      </c>
      <c r="J25" s="270">
        <v>3633.2134846943104</v>
      </c>
      <c r="K25" s="270">
        <v>3588.6559104509356</v>
      </c>
      <c r="L25" s="270">
        <v>3702.8320613482829</v>
      </c>
      <c r="M25" s="270">
        <v>3790.8322022350098</v>
      </c>
      <c r="N25" s="270">
        <v>3951.9856523175185</v>
      </c>
      <c r="O25" s="270">
        <v>4182.0277810299322</v>
      </c>
      <c r="P25" s="270">
        <v>4218.1075101542256</v>
      </c>
      <c r="Q25" s="270">
        <v>4269.8007598579661</v>
      </c>
      <c r="R25" s="270">
        <v>4267.1301518052051</v>
      </c>
      <c r="S25" s="270">
        <v>4252.1378022479312</v>
      </c>
      <c r="T25" s="270">
        <v>4458.9997052473063</v>
      </c>
      <c r="U25" s="270">
        <v>4660.4981429268346</v>
      </c>
      <c r="V25" s="378"/>
      <c r="W25" s="378"/>
      <c r="X25" s="378"/>
      <c r="Y25" s="146"/>
      <c r="Z25" s="128"/>
      <c r="AA25" s="128"/>
      <c r="AB25" s="128"/>
      <c r="AC25" s="128"/>
      <c r="AD25" s="128"/>
      <c r="AE25" s="128"/>
      <c r="AF25" s="128"/>
      <c r="AG25" s="128"/>
      <c r="AH25" s="128"/>
      <c r="AI25" s="128"/>
      <c r="AJ25" s="128"/>
      <c r="AK25" s="128"/>
      <c r="AL25" s="128"/>
      <c r="AM25" s="128"/>
      <c r="AN25" s="128"/>
      <c r="AO25" s="128"/>
      <c r="AP25" s="128"/>
      <c r="AQ25" s="128"/>
      <c r="AR25" s="128"/>
      <c r="AS25" s="128"/>
      <c r="AT25" s="128"/>
    </row>
    <row r="26" spans="1:46" ht="8.1" customHeight="1">
      <c r="A26" s="380"/>
      <c r="B26" s="358"/>
      <c r="C26" s="310"/>
      <c r="D26" s="310"/>
      <c r="E26" s="310"/>
      <c r="F26" s="310"/>
      <c r="G26" s="310"/>
      <c r="H26" s="310"/>
      <c r="I26" s="310"/>
      <c r="J26" s="310"/>
      <c r="K26" s="310"/>
      <c r="L26" s="310"/>
      <c r="M26" s="310"/>
      <c r="N26" s="310"/>
      <c r="O26" s="310"/>
      <c r="P26" s="310"/>
      <c r="Q26" s="310"/>
      <c r="R26" s="310"/>
      <c r="S26" s="310"/>
      <c r="T26" s="310"/>
      <c r="U26" s="310"/>
      <c r="V26" s="128"/>
      <c r="W26" s="128"/>
      <c r="X26" s="128"/>
      <c r="Y26" s="128"/>
      <c r="Z26" s="128"/>
      <c r="AA26" s="128"/>
      <c r="AB26" s="128"/>
      <c r="AC26" s="128"/>
      <c r="AD26" s="128"/>
      <c r="AE26" s="128"/>
      <c r="AF26" s="128"/>
      <c r="AG26" s="128"/>
      <c r="AH26" s="128"/>
      <c r="AI26" s="128"/>
      <c r="AJ26" s="128"/>
      <c r="AK26" s="128"/>
      <c r="AL26" s="128"/>
      <c r="AM26" s="128"/>
    </row>
    <row r="27" spans="1:46" ht="15" customHeight="1">
      <c r="A27" s="346" t="s">
        <v>145</v>
      </c>
      <c r="B27" s="347" t="s">
        <v>52</v>
      </c>
      <c r="C27" s="270">
        <v>957.15701632676451</v>
      </c>
      <c r="D27" s="270">
        <v>950.27161445977708</v>
      </c>
      <c r="E27" s="270">
        <v>966.87941257391992</v>
      </c>
      <c r="F27" s="270">
        <v>1009.5153676205438</v>
      </c>
      <c r="G27" s="270">
        <v>994.17307226828518</v>
      </c>
      <c r="H27" s="270">
        <v>971.53850570702639</v>
      </c>
      <c r="I27" s="270">
        <v>975.01293159631439</v>
      </c>
      <c r="J27" s="270">
        <v>1006.6528918970157</v>
      </c>
      <c r="K27" s="270">
        <v>995.84050083541479</v>
      </c>
      <c r="L27" s="270">
        <v>1026.6106557369408</v>
      </c>
      <c r="M27" s="270">
        <v>1050.3977354388132</v>
      </c>
      <c r="N27" s="270">
        <v>1079.9140941136475</v>
      </c>
      <c r="O27" s="270">
        <v>1141.2019252833411</v>
      </c>
      <c r="P27" s="270">
        <v>1150.480707415893</v>
      </c>
      <c r="Q27" s="270">
        <v>1149.7631610751507</v>
      </c>
      <c r="R27" s="270">
        <v>1148.0237637551932</v>
      </c>
      <c r="S27" s="270">
        <v>1144.4466446304129</v>
      </c>
      <c r="T27" s="270">
        <v>1197.49647306422</v>
      </c>
      <c r="U27" s="270">
        <v>1250.2755934853658</v>
      </c>
      <c r="V27" s="244"/>
    </row>
    <row r="28" spans="1:46" ht="15" customHeight="1">
      <c r="A28" s="352" t="s">
        <v>59</v>
      </c>
      <c r="B28" s="347" t="s">
        <v>52</v>
      </c>
      <c r="C28" s="270">
        <v>827.85541361352591</v>
      </c>
      <c r="D28" s="270">
        <v>819.41260947366845</v>
      </c>
      <c r="E28" s="270">
        <v>853.01651752921805</v>
      </c>
      <c r="F28" s="270">
        <v>900.08495732338065</v>
      </c>
      <c r="G28" s="270">
        <v>889.64346192619746</v>
      </c>
      <c r="H28" s="270">
        <v>969.85493748086674</v>
      </c>
      <c r="I28" s="270">
        <v>977.34678552488049</v>
      </c>
      <c r="J28" s="270">
        <v>1005.6519040707831</v>
      </c>
      <c r="K28" s="270">
        <v>990.99744956113477</v>
      </c>
      <c r="L28" s="270">
        <v>1018.1429536130879</v>
      </c>
      <c r="M28" s="270">
        <v>1044.7618329813893</v>
      </c>
      <c r="N28" s="270">
        <v>1092.1630187031344</v>
      </c>
      <c r="O28" s="270">
        <v>1149.5630501488311</v>
      </c>
      <c r="P28" s="270">
        <v>1155.9490852107865</v>
      </c>
      <c r="Q28" s="270">
        <v>1123.274108029862</v>
      </c>
      <c r="R28" s="270">
        <v>1118.7040579248096</v>
      </c>
      <c r="S28" s="270">
        <v>1121.4689817981759</v>
      </c>
      <c r="T28" s="270">
        <v>1169.7012299158371</v>
      </c>
      <c r="U28" s="270">
        <v>1218.8254562973279</v>
      </c>
      <c r="V28" s="191"/>
      <c r="W28" s="149"/>
    </row>
    <row r="29" spans="1:46" ht="15" customHeight="1">
      <c r="A29" s="352" t="s">
        <v>60</v>
      </c>
      <c r="B29" s="347" t="s">
        <v>52</v>
      </c>
      <c r="C29" s="270">
        <v>928.62405758645502</v>
      </c>
      <c r="D29" s="270">
        <v>921.19552368137602</v>
      </c>
      <c r="E29" s="270">
        <v>940.41458892522746</v>
      </c>
      <c r="F29" s="270">
        <v>982.90777235877295</v>
      </c>
      <c r="G29" s="270">
        <v>968.0593224403101</v>
      </c>
      <c r="H29" s="270">
        <v>971.08001799375324</v>
      </c>
      <c r="I29" s="270">
        <v>975.15162387171915</v>
      </c>
      <c r="J29" s="270">
        <v>1006.3925794451214</v>
      </c>
      <c r="K29" s="270">
        <v>995.21879178780353</v>
      </c>
      <c r="L29" s="270">
        <v>1026.4691769169985</v>
      </c>
      <c r="M29" s="270">
        <v>1049.8951065836566</v>
      </c>
      <c r="N29" s="270">
        <v>1077.8413380987945</v>
      </c>
      <c r="O29" s="270">
        <v>1138.6935588727749</v>
      </c>
      <c r="P29" s="270">
        <v>1148.5088807702723</v>
      </c>
      <c r="Q29" s="270">
        <v>1147.229115598363</v>
      </c>
      <c r="R29" s="270">
        <v>1145.6872846753211</v>
      </c>
      <c r="S29" s="270">
        <v>1141.6119890619725</v>
      </c>
      <c r="T29" s="270">
        <v>1197.3545786511311</v>
      </c>
      <c r="U29" s="270">
        <v>1250.7404072503425</v>
      </c>
      <c r="V29" s="379"/>
      <c r="W29" s="379"/>
      <c r="X29" s="379"/>
      <c r="Y29" s="379"/>
      <c r="Z29" s="379"/>
      <c r="AA29" s="379"/>
      <c r="AB29" s="379"/>
      <c r="AC29" s="379"/>
      <c r="AD29" s="379"/>
      <c r="AE29" s="379"/>
      <c r="AF29" s="379"/>
      <c r="AG29" s="379"/>
      <c r="AH29" s="379"/>
      <c r="AI29" s="379"/>
      <c r="AJ29" s="379"/>
      <c r="AK29" s="379"/>
      <c r="AL29" s="379"/>
      <c r="AM29" s="379"/>
      <c r="AN29" s="379"/>
      <c r="AO29" s="379"/>
    </row>
    <row r="30" spans="1:46" ht="15" customHeight="1">
      <c r="A30" s="352" t="s">
        <v>61</v>
      </c>
      <c r="B30" s="347" t="s">
        <v>52</v>
      </c>
      <c r="C30" s="270">
        <v>1016.4437159069835</v>
      </c>
      <c r="D30" s="270">
        <v>1012.2258840456617</v>
      </c>
      <c r="E30" s="270">
        <v>1022.4928602714608</v>
      </c>
      <c r="F30" s="270">
        <v>1065.0226227349633</v>
      </c>
      <c r="G30" s="270">
        <v>1048.820851760097</v>
      </c>
      <c r="H30" s="270">
        <v>972.44287694930017</v>
      </c>
      <c r="I30" s="270">
        <v>974.01560906514896</v>
      </c>
      <c r="J30" s="270">
        <v>1007.2264394270524</v>
      </c>
      <c r="K30" s="270">
        <v>998.28093107750976</v>
      </c>
      <c r="L30" s="270">
        <v>1030.3194993777363</v>
      </c>
      <c r="M30" s="270">
        <v>1053.2302190697394</v>
      </c>
      <c r="N30" s="270">
        <v>1076.3266024662996</v>
      </c>
      <c r="O30" s="270">
        <v>1139.5235861607923</v>
      </c>
      <c r="P30" s="270">
        <v>1149.5994028354976</v>
      </c>
      <c r="Q30" s="270">
        <v>1163.2398988735349</v>
      </c>
      <c r="R30" s="270">
        <v>1163.0289763206224</v>
      </c>
      <c r="S30" s="270">
        <v>1156.5543011467805</v>
      </c>
      <c r="T30" s="270">
        <v>1210.0251609745071</v>
      </c>
      <c r="U30" s="270">
        <v>1264.2366150607154</v>
      </c>
      <c r="V30" s="379"/>
      <c r="W30" s="379"/>
      <c r="X30" s="379"/>
      <c r="Y30" s="379"/>
      <c r="Z30" s="379"/>
      <c r="AA30" s="379"/>
      <c r="AB30" s="379"/>
      <c r="AC30" s="379"/>
      <c r="AD30" s="379"/>
      <c r="AE30" s="379"/>
      <c r="AF30" s="379"/>
      <c r="AG30" s="379"/>
      <c r="AH30" s="379"/>
      <c r="AI30" s="379"/>
      <c r="AJ30" s="379"/>
      <c r="AK30" s="379"/>
      <c r="AL30" s="379"/>
      <c r="AM30" s="379"/>
      <c r="AN30" s="379"/>
      <c r="AO30" s="379"/>
    </row>
    <row r="31" spans="1:46" s="72" customFormat="1" ht="20.100000000000001" customHeight="1">
      <c r="A31" s="363"/>
      <c r="B31" s="381"/>
      <c r="C31" s="364" t="s">
        <v>45</v>
      </c>
      <c r="D31" s="364"/>
      <c r="E31" s="364"/>
      <c r="F31" s="364"/>
      <c r="G31" s="364"/>
      <c r="H31" s="364"/>
      <c r="I31" s="364"/>
      <c r="J31" s="364"/>
      <c r="K31" s="364"/>
      <c r="L31" s="364"/>
      <c r="M31" s="364"/>
      <c r="N31" s="364"/>
      <c r="O31" s="364"/>
      <c r="P31" s="364"/>
      <c r="Q31" s="364"/>
      <c r="R31" s="364"/>
      <c r="S31" s="364"/>
      <c r="T31" s="364"/>
      <c r="U31" s="364"/>
      <c r="V31" s="213"/>
      <c r="W31" s="128"/>
      <c r="X31" s="128"/>
      <c r="Y31" s="128"/>
      <c r="Z31" s="128"/>
      <c r="AA31" s="128"/>
      <c r="AB31" s="128"/>
      <c r="AC31" s="128"/>
      <c r="AD31" s="128"/>
      <c r="AE31" s="128"/>
      <c r="AF31" s="128"/>
      <c r="AG31" s="128"/>
      <c r="AH31" s="128"/>
      <c r="AI31" s="128"/>
      <c r="AJ31" s="128"/>
      <c r="AK31" s="128"/>
      <c r="AL31" s="128"/>
      <c r="AM31" s="128"/>
    </row>
    <row r="32" spans="1:46" ht="15" customHeight="1">
      <c r="A32" s="346" t="s">
        <v>140</v>
      </c>
      <c r="B32" s="347" t="s">
        <v>57</v>
      </c>
      <c r="C32" s="286">
        <f t="shared" ref="C32:U32" si="5">C5/$R5*100</f>
        <v>92.487859910727423</v>
      </c>
      <c r="D32" s="286">
        <f t="shared" si="5"/>
        <v>93.228527983518902</v>
      </c>
      <c r="E32" s="286">
        <f t="shared" si="5"/>
        <v>93.758277333594947</v>
      </c>
      <c r="F32" s="286">
        <f t="shared" si="5"/>
        <v>94.30764702997007</v>
      </c>
      <c r="G32" s="286">
        <f t="shared" si="5"/>
        <v>94.682886152940597</v>
      </c>
      <c r="H32" s="286">
        <f t="shared" si="5"/>
        <v>95.397734903760039</v>
      </c>
      <c r="I32" s="286">
        <f t="shared" si="5"/>
        <v>97.169765046353064</v>
      </c>
      <c r="J32" s="286">
        <f t="shared" si="5"/>
        <v>97.419924461666753</v>
      </c>
      <c r="K32" s="286">
        <f t="shared" si="5"/>
        <v>98.288124785402459</v>
      </c>
      <c r="L32" s="286">
        <f t="shared" si="5"/>
        <v>98.565262176877425</v>
      </c>
      <c r="M32" s="286">
        <f t="shared" si="5"/>
        <v>98.839947025064987</v>
      </c>
      <c r="N32" s="286">
        <f t="shared" si="5"/>
        <v>96.897532741452892</v>
      </c>
      <c r="O32" s="286">
        <f t="shared" si="5"/>
        <v>97.383136312355916</v>
      </c>
      <c r="P32" s="286">
        <f t="shared" si="5"/>
        <v>97.937411095305833</v>
      </c>
      <c r="Q32" s="286">
        <f t="shared" si="5"/>
        <v>98.648648648648646</v>
      </c>
      <c r="R32" s="286">
        <f t="shared" si="5"/>
        <v>100</v>
      </c>
      <c r="S32" s="286">
        <f t="shared" si="5"/>
        <v>100.45617305145436</v>
      </c>
      <c r="T32" s="286">
        <f t="shared" si="5"/>
        <v>101.29984794231619</v>
      </c>
      <c r="U32" s="286">
        <f t="shared" si="5"/>
        <v>101.48133614558297</v>
      </c>
      <c r="V32" s="128"/>
      <c r="W32" s="128"/>
      <c r="X32" s="128"/>
      <c r="Y32" s="128"/>
      <c r="Z32" s="128"/>
      <c r="AA32" s="128"/>
      <c r="AB32" s="128"/>
      <c r="AC32" s="128"/>
      <c r="AD32" s="128"/>
      <c r="AE32" s="128"/>
      <c r="AF32" s="128"/>
      <c r="AG32" s="128"/>
      <c r="AH32" s="128"/>
      <c r="AI32" s="128"/>
      <c r="AJ32" s="128"/>
      <c r="AK32" s="128"/>
      <c r="AL32" s="128"/>
      <c r="AM32" s="128"/>
    </row>
    <row r="33" spans="1:39" ht="15" customHeight="1">
      <c r="A33" s="351" t="s">
        <v>40</v>
      </c>
      <c r="B33" s="347"/>
      <c r="C33" s="286"/>
      <c r="D33" s="286"/>
      <c r="E33" s="286"/>
      <c r="F33" s="286"/>
      <c r="G33" s="286"/>
      <c r="H33" s="286"/>
      <c r="I33" s="286"/>
      <c r="J33" s="286"/>
      <c r="K33" s="286"/>
      <c r="L33" s="286"/>
      <c r="M33" s="286"/>
      <c r="N33" s="286"/>
      <c r="O33" s="286"/>
      <c r="P33" s="286"/>
      <c r="Q33" s="286"/>
      <c r="R33" s="286"/>
      <c r="S33" s="286"/>
      <c r="T33" s="286"/>
      <c r="U33" s="286"/>
      <c r="V33" s="128"/>
      <c r="W33" s="128"/>
      <c r="X33" s="128"/>
      <c r="Y33" s="128"/>
      <c r="Z33" s="128"/>
      <c r="AA33" s="128"/>
      <c r="AB33" s="128"/>
      <c r="AC33" s="128"/>
      <c r="AD33" s="128"/>
      <c r="AE33" s="128"/>
      <c r="AF33" s="128"/>
      <c r="AG33" s="128"/>
      <c r="AH33" s="128"/>
      <c r="AI33" s="128"/>
      <c r="AJ33" s="128"/>
      <c r="AK33" s="128"/>
      <c r="AL33" s="128"/>
      <c r="AM33" s="128"/>
    </row>
    <row r="34" spans="1:39" ht="15" customHeight="1">
      <c r="A34" s="352" t="s">
        <v>59</v>
      </c>
      <c r="B34" s="347" t="s">
        <v>57</v>
      </c>
      <c r="C34" s="286">
        <f t="shared" ref="C34:U34" si="6">C7/$R7*100</f>
        <v>86.600354783995627</v>
      </c>
      <c r="D34" s="286">
        <f t="shared" si="6"/>
        <v>87.545925633628244</v>
      </c>
      <c r="E34" s="286">
        <f t="shared" si="6"/>
        <v>88.043584519411752</v>
      </c>
      <c r="F34" s="286">
        <f t="shared" si="6"/>
        <v>88.73087457415545</v>
      </c>
      <c r="G34" s="286">
        <f t="shared" si="6"/>
        <v>89.361841202960207</v>
      </c>
      <c r="H34" s="286">
        <f t="shared" si="6"/>
        <v>91.627114479156461</v>
      </c>
      <c r="I34" s="286">
        <f t="shared" si="6"/>
        <v>93.319684858002887</v>
      </c>
      <c r="J34" s="286">
        <f t="shared" si="6"/>
        <v>93.584932316637676</v>
      </c>
      <c r="K34" s="286">
        <f t="shared" si="6"/>
        <v>95.20610602817608</v>
      </c>
      <c r="L34" s="286">
        <f t="shared" si="6"/>
        <v>96.164899368999983</v>
      </c>
      <c r="M34" s="286">
        <f t="shared" si="6"/>
        <v>97.09674403814995</v>
      </c>
      <c r="N34" s="286">
        <f t="shared" si="6"/>
        <v>97.03721447433918</v>
      </c>
      <c r="O34" s="286">
        <f t="shared" si="6"/>
        <v>97.234874492696022</v>
      </c>
      <c r="P34" s="286">
        <f t="shared" si="6"/>
        <v>97.876569030904534</v>
      </c>
      <c r="Q34" s="286">
        <f t="shared" si="6"/>
        <v>98.588574327752411</v>
      </c>
      <c r="R34" s="286">
        <f t="shared" si="6"/>
        <v>100</v>
      </c>
      <c r="S34" s="286">
        <f t="shared" si="6"/>
        <v>99.292240740740738</v>
      </c>
      <c r="T34" s="286">
        <f t="shared" si="6"/>
        <v>100.98658718373612</v>
      </c>
      <c r="U34" s="286">
        <f t="shared" si="6"/>
        <v>101.2147434940378</v>
      </c>
      <c r="V34" s="128"/>
      <c r="W34" s="128"/>
      <c r="X34" s="128"/>
      <c r="Y34" s="128"/>
      <c r="Z34" s="128"/>
      <c r="AA34" s="128"/>
      <c r="AB34" s="128"/>
      <c r="AC34" s="128"/>
      <c r="AD34" s="128"/>
      <c r="AE34" s="128"/>
      <c r="AF34" s="128"/>
      <c r="AG34" s="128"/>
      <c r="AH34" s="128"/>
      <c r="AI34" s="128"/>
      <c r="AJ34" s="128"/>
      <c r="AK34" s="128"/>
      <c r="AL34" s="128"/>
      <c r="AM34" s="128"/>
    </row>
    <row r="35" spans="1:39" ht="15" customHeight="1">
      <c r="A35" s="352" t="s">
        <v>60</v>
      </c>
      <c r="B35" s="347" t="s">
        <v>57</v>
      </c>
      <c r="C35" s="286">
        <f t="shared" ref="C35:U35" si="7">C8/$R8*100</f>
        <v>98.507812113393882</v>
      </c>
      <c r="D35" s="286">
        <f t="shared" si="7"/>
        <v>98.970304821802344</v>
      </c>
      <c r="E35" s="286">
        <f t="shared" si="7"/>
        <v>99.320551555997326</v>
      </c>
      <c r="F35" s="286">
        <f t="shared" si="7"/>
        <v>99.691714564359287</v>
      </c>
      <c r="G35" s="286">
        <f t="shared" si="7"/>
        <v>100.06096899415245</v>
      </c>
      <c r="H35" s="286">
        <f t="shared" si="7"/>
        <v>98.357908851010691</v>
      </c>
      <c r="I35" s="286">
        <f t="shared" si="7"/>
        <v>98.628329476834153</v>
      </c>
      <c r="J35" s="286">
        <f t="shared" si="7"/>
        <v>99.265039632207973</v>
      </c>
      <c r="K35" s="286">
        <f t="shared" si="7"/>
        <v>99.408834592892021</v>
      </c>
      <c r="L35" s="286">
        <f t="shared" si="7"/>
        <v>99.892641476532702</v>
      </c>
      <c r="M35" s="286">
        <f t="shared" si="7"/>
        <v>99.992003780039013</v>
      </c>
      <c r="N35" s="286">
        <f t="shared" si="7"/>
        <v>99.933301365984278</v>
      </c>
      <c r="O35" s="286">
        <f t="shared" si="7"/>
        <v>100.54602781366633</v>
      </c>
      <c r="P35" s="286">
        <f t="shared" si="7"/>
        <v>100.58424099977668</v>
      </c>
      <c r="Q35" s="286">
        <f t="shared" si="7"/>
        <v>100.5055026168349</v>
      </c>
      <c r="R35" s="286">
        <f t="shared" si="7"/>
        <v>100</v>
      </c>
      <c r="S35" s="286">
        <f t="shared" si="7"/>
        <v>99.253452046274901</v>
      </c>
      <c r="T35" s="286">
        <f t="shared" si="7"/>
        <v>97.967047398961256</v>
      </c>
      <c r="U35" s="286">
        <f t="shared" si="7"/>
        <v>98.730928249242638</v>
      </c>
      <c r="V35" s="128"/>
      <c r="W35" s="128"/>
      <c r="X35" s="128"/>
      <c r="Y35" s="128"/>
      <c r="Z35" s="128"/>
      <c r="AA35" s="128"/>
      <c r="AB35" s="128"/>
      <c r="AC35" s="128"/>
      <c r="AD35" s="128"/>
      <c r="AE35" s="128"/>
      <c r="AF35" s="128"/>
      <c r="AG35" s="128"/>
      <c r="AH35" s="128"/>
      <c r="AI35" s="128"/>
      <c r="AJ35" s="128"/>
      <c r="AK35" s="128"/>
      <c r="AL35" s="128"/>
      <c r="AM35" s="128"/>
    </row>
    <row r="36" spans="1:39" ht="15" customHeight="1">
      <c r="A36" s="352" t="s">
        <v>61</v>
      </c>
      <c r="B36" s="347" t="s">
        <v>57</v>
      </c>
      <c r="C36" s="286">
        <f t="shared" ref="C36:U36" si="8">C9/$R9*100</f>
        <v>124.84852013332817</v>
      </c>
      <c r="D36" s="286">
        <f t="shared" si="8"/>
        <v>122.59434025743812</v>
      </c>
      <c r="E36" s="286">
        <f t="shared" si="8"/>
        <v>121.25798568893859</v>
      </c>
      <c r="F36" s="286">
        <f t="shared" si="8"/>
        <v>119.57040063376868</v>
      </c>
      <c r="G36" s="286">
        <f t="shared" si="8"/>
        <v>117.98109499272333</v>
      </c>
      <c r="H36" s="286">
        <f t="shared" si="8"/>
        <v>116.52680217657709</v>
      </c>
      <c r="I36" s="286">
        <f t="shared" si="8"/>
        <v>113.27432627665497</v>
      </c>
      <c r="J36" s="286">
        <f t="shared" si="8"/>
        <v>111.92000861428488</v>
      </c>
      <c r="K36" s="286">
        <f t="shared" si="8"/>
        <v>108.98702543622156</v>
      </c>
      <c r="L36" s="286">
        <f t="shared" si="8"/>
        <v>106.67024931619744</v>
      </c>
      <c r="M36" s="286">
        <f t="shared" si="8"/>
        <v>104.94910879118839</v>
      </c>
      <c r="N36" s="286">
        <f t="shared" si="8"/>
        <v>105.14293438784659</v>
      </c>
      <c r="O36" s="286">
        <f t="shared" si="8"/>
        <v>103.93694717041112</v>
      </c>
      <c r="P36" s="286">
        <f t="shared" si="8"/>
        <v>102.79412896908096</v>
      </c>
      <c r="Q36" s="286">
        <f t="shared" si="8"/>
        <v>101.68594285210386</v>
      </c>
      <c r="R36" s="286">
        <f t="shared" si="8"/>
        <v>100</v>
      </c>
      <c r="S36" s="286">
        <f t="shared" si="8"/>
        <v>102.24931752602595</v>
      </c>
      <c r="T36" s="286">
        <f t="shared" si="8"/>
        <v>101.19914952784643</v>
      </c>
      <c r="U36" s="286">
        <f t="shared" si="8"/>
        <v>99.719757453688629</v>
      </c>
      <c r="V36" s="128"/>
      <c r="W36" s="128"/>
      <c r="X36" s="128"/>
      <c r="Y36" s="128"/>
      <c r="Z36" s="128"/>
      <c r="AA36" s="128"/>
      <c r="AB36" s="128"/>
      <c r="AC36" s="128"/>
      <c r="AD36" s="128"/>
      <c r="AE36" s="128"/>
      <c r="AF36" s="128"/>
      <c r="AG36" s="128"/>
      <c r="AH36" s="128"/>
      <c r="AI36" s="128"/>
      <c r="AJ36" s="128"/>
      <c r="AK36" s="128"/>
      <c r="AL36" s="128"/>
      <c r="AM36" s="128"/>
    </row>
    <row r="37" spans="1:39" ht="8.1" customHeight="1">
      <c r="A37" s="352"/>
      <c r="B37" s="358"/>
      <c r="C37" s="286"/>
      <c r="D37" s="286"/>
      <c r="E37" s="286"/>
      <c r="F37" s="286"/>
      <c r="G37" s="286"/>
      <c r="H37" s="286"/>
      <c r="I37" s="286"/>
      <c r="J37" s="286"/>
      <c r="K37" s="286"/>
      <c r="L37" s="286"/>
      <c r="M37" s="286"/>
      <c r="N37" s="286"/>
      <c r="O37" s="286"/>
      <c r="P37" s="286"/>
      <c r="Q37" s="286"/>
      <c r="R37" s="286"/>
      <c r="S37" s="286"/>
      <c r="T37" s="286"/>
      <c r="U37" s="286"/>
      <c r="V37" s="128"/>
      <c r="W37" s="128"/>
      <c r="X37" s="128"/>
      <c r="Y37" s="128"/>
      <c r="Z37" s="128"/>
      <c r="AA37" s="128"/>
      <c r="AB37" s="128"/>
      <c r="AC37" s="128"/>
      <c r="AD37" s="128"/>
      <c r="AE37" s="128"/>
      <c r="AF37" s="128"/>
      <c r="AG37" s="128"/>
      <c r="AH37" s="128"/>
      <c r="AI37" s="128"/>
      <c r="AJ37" s="128"/>
      <c r="AK37" s="128"/>
      <c r="AL37" s="128"/>
      <c r="AM37" s="128"/>
    </row>
    <row r="38" spans="1:39" ht="15" customHeight="1">
      <c r="A38" s="346" t="s">
        <v>190</v>
      </c>
      <c r="B38" s="347" t="s">
        <v>57</v>
      </c>
      <c r="C38" s="286">
        <f>C12/$R12*100</f>
        <v>100.94191036039388</v>
      </c>
      <c r="D38" s="286">
        <f t="shared" ref="D38:U38" si="9">D12/$R12*100</f>
        <v>101.10858942877694</v>
      </c>
      <c r="E38" s="286">
        <f t="shared" si="9"/>
        <v>101.34074955973908</v>
      </c>
      <c r="F38" s="286">
        <f t="shared" si="9"/>
        <v>101.38675992757398</v>
      </c>
      <c r="G38" s="286">
        <f t="shared" si="9"/>
        <v>101.33963340526329</v>
      </c>
      <c r="H38" s="286">
        <f t="shared" si="9"/>
        <v>101.29418466602382</v>
      </c>
      <c r="I38" s="286">
        <f t="shared" si="9"/>
        <v>101.17380692425444</v>
      </c>
      <c r="J38" s="286">
        <f t="shared" si="9"/>
        <v>101.0472874609662</v>
      </c>
      <c r="K38" s="286">
        <f t="shared" si="9"/>
        <v>100.88548255078503</v>
      </c>
      <c r="L38" s="286">
        <f t="shared" si="9"/>
        <v>100.5080983208076</v>
      </c>
      <c r="M38" s="286">
        <f t="shared" si="9"/>
        <v>100.32988565617482</v>
      </c>
      <c r="N38" s="286">
        <f t="shared" si="9"/>
        <v>98.496911972617013</v>
      </c>
      <c r="O38" s="286">
        <f t="shared" si="9"/>
        <v>98.699059949897062</v>
      </c>
      <c r="P38" s="286">
        <f t="shared" si="9"/>
        <v>98.923531016692706</v>
      </c>
      <c r="Q38" s="286">
        <f t="shared" si="9"/>
        <v>99.298062851898706</v>
      </c>
      <c r="R38" s="286">
        <f t="shared" si="9"/>
        <v>100</v>
      </c>
      <c r="S38" s="286">
        <f t="shared" si="9"/>
        <v>101.10127241610239</v>
      </c>
      <c r="T38" s="286">
        <f t="shared" si="9"/>
        <v>101.46960339310959</v>
      </c>
      <c r="U38" s="286">
        <f t="shared" si="9"/>
        <v>101.31210159486072</v>
      </c>
      <c r="V38" s="128"/>
      <c r="W38" s="128"/>
      <c r="X38" s="128"/>
      <c r="Y38" s="128"/>
      <c r="Z38" s="128"/>
      <c r="AA38" s="128"/>
      <c r="AB38" s="128"/>
      <c r="AC38" s="128"/>
      <c r="AD38" s="128"/>
      <c r="AE38" s="128"/>
      <c r="AF38" s="128"/>
      <c r="AG38" s="128"/>
      <c r="AH38" s="128"/>
      <c r="AI38" s="128"/>
      <c r="AJ38" s="128"/>
      <c r="AK38" s="128"/>
      <c r="AL38" s="128"/>
      <c r="AM38" s="128"/>
    </row>
    <row r="39" spans="1:39" ht="15" customHeight="1">
      <c r="A39" s="351" t="s">
        <v>40</v>
      </c>
      <c r="B39" s="347"/>
      <c r="C39" s="286"/>
      <c r="D39" s="286"/>
      <c r="E39" s="286"/>
      <c r="F39" s="286"/>
      <c r="G39" s="286"/>
      <c r="H39" s="286"/>
      <c r="I39" s="286"/>
      <c r="J39" s="286"/>
      <c r="K39" s="286"/>
      <c r="L39" s="286"/>
      <c r="M39" s="286"/>
      <c r="N39" s="286"/>
      <c r="O39" s="286"/>
      <c r="P39" s="286"/>
      <c r="Q39" s="286"/>
      <c r="R39" s="286"/>
      <c r="S39" s="286"/>
      <c r="T39" s="286"/>
      <c r="U39" s="286"/>
      <c r="V39" s="128"/>
      <c r="W39" s="128"/>
      <c r="X39" s="128"/>
      <c r="Y39" s="128"/>
      <c r="Z39" s="128"/>
      <c r="AA39" s="128"/>
      <c r="AB39" s="128"/>
      <c r="AC39" s="128"/>
      <c r="AD39" s="128"/>
      <c r="AE39" s="128"/>
      <c r="AF39" s="128"/>
      <c r="AG39" s="128"/>
      <c r="AH39" s="128"/>
      <c r="AI39" s="128"/>
      <c r="AJ39" s="128"/>
      <c r="AK39" s="128"/>
      <c r="AL39" s="128"/>
      <c r="AM39" s="128"/>
    </row>
    <row r="40" spans="1:39" ht="15" customHeight="1">
      <c r="A40" s="352" t="s">
        <v>114</v>
      </c>
      <c r="B40" s="347" t="s">
        <v>57</v>
      </c>
      <c r="C40" s="286">
        <f t="shared" ref="C40:U40" si="10">C14/$R14*100</f>
        <v>82.081234643779467</v>
      </c>
      <c r="D40" s="286">
        <f t="shared" si="10"/>
        <v>83.598025339179131</v>
      </c>
      <c r="E40" s="286">
        <f t="shared" si="10"/>
        <v>84.439853932250514</v>
      </c>
      <c r="F40" s="286">
        <f t="shared" si="10"/>
        <v>85.629326483098126</v>
      </c>
      <c r="G40" s="286">
        <f t="shared" si="10"/>
        <v>86.701578215787663</v>
      </c>
      <c r="H40" s="286">
        <f t="shared" si="10"/>
        <v>88.464802549028448</v>
      </c>
      <c r="I40" s="286">
        <f t="shared" si="10"/>
        <v>91.881753947708162</v>
      </c>
      <c r="J40" s="286">
        <f t="shared" si="10"/>
        <v>92.495799778613375</v>
      </c>
      <c r="K40" s="286">
        <f t="shared" si="10"/>
        <v>95.088966888130628</v>
      </c>
      <c r="L40" s="286">
        <f t="shared" si="10"/>
        <v>96.679046728073359</v>
      </c>
      <c r="M40" s="286">
        <f t="shared" si="10"/>
        <v>98.06178765121048</v>
      </c>
      <c r="N40" s="286">
        <f t="shared" si="10"/>
        <v>95.157200022539342</v>
      </c>
      <c r="O40" s="286">
        <f t="shared" si="10"/>
        <v>95.686211775608896</v>
      </c>
      <c r="P40" s="286">
        <f t="shared" si="10"/>
        <v>96.766068436831034</v>
      </c>
      <c r="Q40" s="286">
        <f t="shared" si="10"/>
        <v>97.868180805712939</v>
      </c>
      <c r="R40" s="286">
        <f t="shared" si="10"/>
        <v>100</v>
      </c>
      <c r="S40" s="286">
        <f t="shared" si="10"/>
        <v>98.419223101942322</v>
      </c>
      <c r="T40" s="286">
        <f t="shared" si="10"/>
        <v>100.51665722061904</v>
      </c>
      <c r="U40" s="286">
        <f t="shared" si="10"/>
        <v>101.18137460788921</v>
      </c>
      <c r="V40" s="128"/>
      <c r="W40" s="128"/>
      <c r="X40" s="128"/>
      <c r="Y40" s="128"/>
      <c r="Z40" s="128"/>
      <c r="AA40" s="128"/>
      <c r="AB40" s="128"/>
      <c r="AC40" s="128"/>
      <c r="AD40" s="128"/>
      <c r="AE40" s="128"/>
      <c r="AF40" s="128"/>
      <c r="AG40" s="128"/>
      <c r="AH40" s="128"/>
      <c r="AI40" s="128"/>
      <c r="AJ40" s="128"/>
      <c r="AK40" s="128"/>
      <c r="AL40" s="128"/>
      <c r="AM40" s="128"/>
    </row>
    <row r="41" spans="1:39" ht="15" customHeight="1">
      <c r="A41" s="352" t="s">
        <v>115</v>
      </c>
      <c r="B41" s="347" t="s">
        <v>57</v>
      </c>
      <c r="C41" s="286">
        <f t="shared" ref="C41:U41" si="11">C15/$R15*100</f>
        <v>91.78369582987213</v>
      </c>
      <c r="D41" s="286">
        <f t="shared" si="11"/>
        <v>92.904263950473549</v>
      </c>
      <c r="E41" s="286">
        <f t="shared" si="11"/>
        <v>93.639597700600589</v>
      </c>
      <c r="F41" s="286">
        <f t="shared" si="11"/>
        <v>94.575248289863481</v>
      </c>
      <c r="G41" s="286">
        <f t="shared" si="11"/>
        <v>95.435566921557353</v>
      </c>
      <c r="H41" s="286">
        <f t="shared" si="11"/>
        <v>93.352606451406956</v>
      </c>
      <c r="I41" s="286">
        <f t="shared" si="11"/>
        <v>95.461520957938134</v>
      </c>
      <c r="J41" s="286">
        <f t="shared" si="11"/>
        <v>96.445742408307069</v>
      </c>
      <c r="K41" s="286">
        <f t="shared" si="11"/>
        <v>97.602505767846793</v>
      </c>
      <c r="L41" s="286">
        <f t="shared" si="11"/>
        <v>98.72336144656893</v>
      </c>
      <c r="M41" s="286">
        <f t="shared" si="11"/>
        <v>99.272982446055707</v>
      </c>
      <c r="N41" s="286">
        <f t="shared" si="11"/>
        <v>98.247772135729591</v>
      </c>
      <c r="O41" s="286">
        <f t="shared" si="11"/>
        <v>99.167115110439084</v>
      </c>
      <c r="P41" s="286">
        <f t="shared" si="11"/>
        <v>99.582055394108849</v>
      </c>
      <c r="Q41" s="286">
        <f t="shared" si="11"/>
        <v>99.863333295475286</v>
      </c>
      <c r="R41" s="286">
        <f t="shared" si="11"/>
        <v>100</v>
      </c>
      <c r="S41" s="286">
        <f t="shared" si="11"/>
        <v>98.558399833782204</v>
      </c>
      <c r="T41" s="286">
        <f t="shared" si="11"/>
        <v>97.752296678410815</v>
      </c>
      <c r="U41" s="286">
        <f t="shared" si="11"/>
        <v>98.822510817941961</v>
      </c>
      <c r="V41" s="128"/>
      <c r="W41" s="128"/>
      <c r="X41" s="128"/>
      <c r="Y41" s="128"/>
      <c r="Z41" s="128"/>
      <c r="AA41" s="128"/>
      <c r="AB41" s="128"/>
      <c r="AC41" s="128"/>
      <c r="AD41" s="128"/>
      <c r="AE41" s="128"/>
      <c r="AF41" s="128"/>
      <c r="AG41" s="128"/>
      <c r="AH41" s="128"/>
      <c r="AI41" s="128"/>
      <c r="AJ41" s="128"/>
      <c r="AK41" s="128"/>
      <c r="AL41" s="128"/>
      <c r="AM41" s="128"/>
    </row>
    <row r="42" spans="1:39" ht="15" customHeight="1">
      <c r="A42" s="352" t="s">
        <v>116</v>
      </c>
      <c r="B42" s="347" t="s">
        <v>57</v>
      </c>
      <c r="C42" s="286">
        <f t="shared" ref="C42:U42" si="12">C16/$R16*100</f>
        <v>114.32485602239157</v>
      </c>
      <c r="D42" s="286">
        <f t="shared" si="12"/>
        <v>112.78952507759701</v>
      </c>
      <c r="E42" s="286">
        <f t="shared" si="12"/>
        <v>111.85129333299587</v>
      </c>
      <c r="F42" s="286">
        <f t="shared" si="12"/>
        <v>110.60407941654664</v>
      </c>
      <c r="G42" s="286">
        <f t="shared" si="12"/>
        <v>109.46696340059614</v>
      </c>
      <c r="H42" s="286">
        <f t="shared" si="12"/>
        <v>110.25286466419453</v>
      </c>
      <c r="I42" s="286">
        <f t="shared" si="12"/>
        <v>107.10959515022518</v>
      </c>
      <c r="J42" s="286">
        <f t="shared" si="12"/>
        <v>106.08517455825218</v>
      </c>
      <c r="K42" s="286">
        <f t="shared" si="12"/>
        <v>104.03662345594292</v>
      </c>
      <c r="L42" s="286">
        <f t="shared" si="12"/>
        <v>102.46800092725729</v>
      </c>
      <c r="M42" s="286">
        <f t="shared" si="12"/>
        <v>101.42668307878988</v>
      </c>
      <c r="N42" s="286">
        <f t="shared" si="12"/>
        <v>103.51588084507159</v>
      </c>
      <c r="O42" s="286">
        <f t="shared" si="12"/>
        <v>102.57909588913208</v>
      </c>
      <c r="P42" s="286">
        <f t="shared" si="12"/>
        <v>101.77672394140669</v>
      </c>
      <c r="Q42" s="286">
        <f t="shared" si="12"/>
        <v>101.06579854353099</v>
      </c>
      <c r="R42" s="286">
        <f t="shared" si="12"/>
        <v>100</v>
      </c>
      <c r="S42" s="286">
        <f t="shared" si="12"/>
        <v>101.80796579550571</v>
      </c>
      <c r="T42" s="286">
        <f t="shared" si="12"/>
        <v>101.47352974173987</v>
      </c>
      <c r="U42" s="286">
        <f t="shared" si="12"/>
        <v>100.3609482812456</v>
      </c>
      <c r="V42" s="128"/>
      <c r="W42" s="128"/>
      <c r="X42" s="128"/>
      <c r="Y42" s="128"/>
      <c r="Z42" s="128"/>
      <c r="AA42" s="128"/>
      <c r="AB42" s="128"/>
      <c r="AC42" s="128"/>
      <c r="AD42" s="128"/>
      <c r="AE42" s="128"/>
      <c r="AF42" s="128"/>
      <c r="AG42" s="128"/>
      <c r="AH42" s="128"/>
      <c r="AI42" s="128"/>
      <c r="AJ42" s="128"/>
      <c r="AK42" s="128"/>
      <c r="AL42" s="128"/>
      <c r="AM42" s="128"/>
    </row>
    <row r="43" spans="1:39" ht="8.1" customHeight="1">
      <c r="A43" s="352"/>
      <c r="B43" s="358"/>
      <c r="C43" s="286"/>
      <c r="D43" s="286"/>
      <c r="E43" s="286"/>
      <c r="F43" s="286"/>
      <c r="G43" s="286"/>
      <c r="H43" s="286"/>
      <c r="I43" s="286"/>
      <c r="J43" s="286"/>
      <c r="K43" s="286"/>
      <c r="L43" s="286"/>
      <c r="M43" s="286"/>
      <c r="N43" s="286"/>
      <c r="O43" s="286"/>
      <c r="P43" s="286"/>
      <c r="Q43" s="286"/>
      <c r="R43" s="286"/>
      <c r="S43" s="286"/>
      <c r="T43" s="286"/>
      <c r="U43" s="286"/>
      <c r="V43" s="128"/>
      <c r="W43" s="128"/>
      <c r="X43" s="128"/>
      <c r="Y43" s="128"/>
      <c r="Z43" s="128"/>
      <c r="AA43" s="128"/>
      <c r="AB43" s="128"/>
      <c r="AC43" s="128"/>
      <c r="AD43" s="128"/>
      <c r="AE43" s="128"/>
      <c r="AF43" s="128"/>
      <c r="AG43" s="128"/>
      <c r="AH43" s="128"/>
      <c r="AI43" s="128"/>
      <c r="AJ43" s="128"/>
      <c r="AK43" s="128"/>
      <c r="AL43" s="128"/>
      <c r="AM43" s="128"/>
    </row>
    <row r="44" spans="1:39" ht="15" customHeight="1">
      <c r="A44" s="346" t="s">
        <v>143</v>
      </c>
      <c r="B44" s="347" t="s">
        <v>57</v>
      </c>
      <c r="C44" s="286">
        <f t="shared" ref="C44:U44" si="13">C20*100/$R20</f>
        <v>83.402755084771769</v>
      </c>
      <c r="D44" s="286">
        <f t="shared" si="13"/>
        <v>82.846314310358864</v>
      </c>
      <c r="E44" s="286">
        <f t="shared" si="13"/>
        <v>84.405133916760306</v>
      </c>
      <c r="F44" s="286">
        <f t="shared" si="13"/>
        <v>88.094494242657802</v>
      </c>
      <c r="G44" s="286">
        <f t="shared" si="13"/>
        <v>86.635378614538809</v>
      </c>
      <c r="H44" s="286">
        <f t="shared" si="13"/>
        <v>85.721204962407427</v>
      </c>
      <c r="I44" s="286">
        <f t="shared" si="13"/>
        <v>85.925526842421036</v>
      </c>
      <c r="J44" s="286">
        <f t="shared" si="13"/>
        <v>88.602941743048532</v>
      </c>
      <c r="K44" s="286">
        <f t="shared" si="13"/>
        <v>87.510909363282536</v>
      </c>
      <c r="L44" s="286">
        <f t="shared" si="13"/>
        <v>89.877412258407091</v>
      </c>
      <c r="M44" s="286">
        <f t="shared" si="13"/>
        <v>91.796860886189052</v>
      </c>
      <c r="N44" s="286">
        <f t="shared" si="13"/>
        <v>92.650995937419154</v>
      </c>
      <c r="O44" s="286">
        <f t="shared" si="13"/>
        <v>98.112581992069764</v>
      </c>
      <c r="P44" s="286">
        <f t="shared" si="13"/>
        <v>99.134012831619287</v>
      </c>
      <c r="Q44" s="286">
        <f t="shared" si="13"/>
        <v>99.448520358684064</v>
      </c>
      <c r="R44" s="286">
        <f t="shared" si="13"/>
        <v>100</v>
      </c>
      <c r="S44" s="286">
        <f t="shared" si="13"/>
        <v>100.78500176952578</v>
      </c>
      <c r="T44" s="286">
        <f t="shared" si="13"/>
        <v>105.84100182860942</v>
      </c>
      <c r="U44" s="286">
        <f t="shared" si="13"/>
        <v>110.33571917519387</v>
      </c>
      <c r="V44" s="128"/>
      <c r="W44" s="128"/>
      <c r="X44" s="128"/>
      <c r="Y44" s="128"/>
      <c r="Z44" s="128"/>
      <c r="AA44" s="128"/>
      <c r="AB44" s="128"/>
      <c r="AC44" s="128"/>
      <c r="AD44" s="128"/>
      <c r="AE44" s="128"/>
      <c r="AF44" s="128"/>
      <c r="AG44" s="128"/>
      <c r="AH44" s="128"/>
      <c r="AI44" s="128"/>
      <c r="AJ44" s="128"/>
      <c r="AK44" s="128"/>
      <c r="AL44" s="128"/>
      <c r="AM44" s="128"/>
    </row>
    <row r="45" spans="1:39" ht="8.1" customHeight="1">
      <c r="A45" s="382"/>
      <c r="B45" s="358"/>
      <c r="C45" s="286"/>
      <c r="D45" s="286"/>
      <c r="E45" s="286"/>
      <c r="F45" s="286"/>
      <c r="G45" s="286"/>
      <c r="H45" s="286"/>
      <c r="I45" s="286"/>
      <c r="J45" s="286"/>
      <c r="K45" s="286"/>
      <c r="L45" s="286"/>
      <c r="M45" s="286"/>
      <c r="N45" s="286"/>
      <c r="O45" s="286"/>
      <c r="P45" s="286"/>
      <c r="Q45" s="286"/>
      <c r="R45" s="286"/>
      <c r="S45" s="286"/>
      <c r="T45" s="286"/>
      <c r="U45" s="21"/>
      <c r="V45" s="128"/>
      <c r="W45" s="128"/>
      <c r="X45" s="128"/>
      <c r="Y45" s="128"/>
      <c r="Z45" s="128"/>
      <c r="AA45" s="128"/>
      <c r="AB45" s="128"/>
      <c r="AC45" s="128"/>
      <c r="AD45" s="128"/>
      <c r="AE45" s="128"/>
      <c r="AF45" s="128"/>
      <c r="AG45" s="128"/>
      <c r="AH45" s="128"/>
      <c r="AI45" s="128"/>
      <c r="AJ45" s="128"/>
      <c r="AK45" s="128"/>
      <c r="AL45" s="128"/>
      <c r="AM45" s="128"/>
    </row>
    <row r="46" spans="1:39" ht="15" customHeight="1">
      <c r="A46" s="346" t="s">
        <v>165</v>
      </c>
      <c r="B46" s="347" t="s">
        <v>57</v>
      </c>
      <c r="C46" s="286">
        <f t="shared" ref="C46:U46" si="14">C22*100/$R22</f>
        <v>90.176975837991151</v>
      </c>
      <c r="D46" s="286">
        <f t="shared" si="14"/>
        <v>88.863694517416988</v>
      </c>
      <c r="E46" s="286">
        <f t="shared" si="14"/>
        <v>90.024194468125884</v>
      </c>
      <c r="F46" s="286">
        <f t="shared" si="14"/>
        <v>93.411825039662148</v>
      </c>
      <c r="G46" s="286">
        <f t="shared" si="14"/>
        <v>91.500567985007677</v>
      </c>
      <c r="H46" s="286">
        <f t="shared" si="14"/>
        <v>89.856646018781689</v>
      </c>
      <c r="I46" s="286">
        <f t="shared" si="14"/>
        <v>88.428254201738412</v>
      </c>
      <c r="J46" s="286">
        <f t="shared" si="14"/>
        <v>90.949507744601505</v>
      </c>
      <c r="K46" s="286">
        <f t="shared" si="14"/>
        <v>89.035078809723586</v>
      </c>
      <c r="L46" s="286">
        <f t="shared" si="14"/>
        <v>91.185687810701722</v>
      </c>
      <c r="M46" s="286">
        <f t="shared" si="14"/>
        <v>92.874251402532749</v>
      </c>
      <c r="N46" s="286">
        <f t="shared" si="14"/>
        <v>95.617497490504164</v>
      </c>
      <c r="O46" s="286">
        <f t="shared" si="14"/>
        <v>100.74904722453603</v>
      </c>
      <c r="P46" s="286">
        <f t="shared" si="14"/>
        <v>101.22180249909712</v>
      </c>
      <c r="Q46" s="286">
        <f t="shared" si="14"/>
        <v>100.81082885674824</v>
      </c>
      <c r="R46" s="286">
        <f t="shared" si="14"/>
        <v>100</v>
      </c>
      <c r="S46" s="286">
        <f t="shared" si="14"/>
        <v>100.32733550172473</v>
      </c>
      <c r="T46" s="286">
        <f t="shared" si="14"/>
        <v>104.48288322098878</v>
      </c>
      <c r="U46" s="286">
        <f t="shared" si="14"/>
        <v>108.7251344591173</v>
      </c>
      <c r="V46" s="128"/>
      <c r="W46" s="128"/>
      <c r="X46" s="128"/>
      <c r="Y46" s="128"/>
      <c r="Z46" s="128"/>
      <c r="AA46" s="128"/>
      <c r="AB46" s="128"/>
      <c r="AC46" s="128"/>
      <c r="AD46" s="128"/>
      <c r="AE46" s="128"/>
      <c r="AF46" s="128"/>
      <c r="AG46" s="128"/>
      <c r="AH46" s="128"/>
      <c r="AI46" s="128"/>
      <c r="AJ46" s="128"/>
      <c r="AK46" s="128"/>
      <c r="AL46" s="128"/>
      <c r="AM46" s="128"/>
    </row>
    <row r="47" spans="1:39" ht="15" customHeight="1">
      <c r="A47" s="352" t="s">
        <v>59</v>
      </c>
      <c r="B47" s="347" t="s">
        <v>57</v>
      </c>
      <c r="C47" s="286">
        <f>H23*100/$R23</f>
        <v>88.874901882019969</v>
      </c>
      <c r="D47" s="286">
        <f t="shared" ref="D47:U47" si="15">D23*100/$R23</f>
        <v>75.088770963027571</v>
      </c>
      <c r="E47" s="286">
        <f t="shared" si="15"/>
        <v>78.168142852443069</v>
      </c>
      <c r="F47" s="286">
        <f t="shared" si="15"/>
        <v>82.481368270784031</v>
      </c>
      <c r="G47" s="286">
        <f t="shared" si="15"/>
        <v>81.52453767368813</v>
      </c>
      <c r="H47" s="286">
        <f t="shared" si="15"/>
        <v>88.874901882019969</v>
      </c>
      <c r="I47" s="286">
        <f t="shared" si="15"/>
        <v>89.561434717081056</v>
      </c>
      <c r="J47" s="286">
        <f t="shared" si="15"/>
        <v>92.155239765968247</v>
      </c>
      <c r="K47" s="286">
        <f t="shared" si="15"/>
        <v>90.812344909895785</v>
      </c>
      <c r="L47" s="286">
        <f t="shared" si="15"/>
        <v>93.299886000753929</v>
      </c>
      <c r="M47" s="286">
        <f t="shared" si="15"/>
        <v>95.739168619876324</v>
      </c>
      <c r="N47" s="286">
        <f t="shared" si="15"/>
        <v>97.313844136969834</v>
      </c>
      <c r="O47" s="286">
        <f t="shared" si="15"/>
        <v>102.48828262722773</v>
      </c>
      <c r="P47" s="286">
        <f t="shared" si="15"/>
        <v>103.18426039121768</v>
      </c>
      <c r="Q47" s="286">
        <f t="shared" si="15"/>
        <v>100.33099933253804</v>
      </c>
      <c r="R47" s="286">
        <f t="shared" si="15"/>
        <v>100</v>
      </c>
      <c r="S47" s="286">
        <f t="shared" si="15"/>
        <v>100.0025972888489</v>
      </c>
      <c r="T47" s="286">
        <f t="shared" si="15"/>
        <v>104.24514993106487</v>
      </c>
      <c r="U47" s="286">
        <f t="shared" si="15"/>
        <v>108.73220048124379</v>
      </c>
      <c r="V47" s="128"/>
      <c r="W47" s="128"/>
      <c r="X47" s="128"/>
      <c r="Y47" s="128"/>
      <c r="Z47" s="128"/>
      <c r="AA47" s="128"/>
      <c r="AB47" s="128"/>
      <c r="AC47" s="128"/>
      <c r="AD47" s="128"/>
      <c r="AE47" s="128"/>
      <c r="AF47" s="128"/>
      <c r="AG47" s="128"/>
      <c r="AH47" s="128"/>
      <c r="AI47" s="128"/>
      <c r="AJ47" s="128"/>
      <c r="AK47" s="128"/>
      <c r="AL47" s="128"/>
      <c r="AM47" s="128"/>
    </row>
    <row r="48" spans="1:39" ht="15" customHeight="1">
      <c r="A48" s="352" t="s">
        <v>60</v>
      </c>
      <c r="B48" s="347" t="s">
        <v>57</v>
      </c>
      <c r="C48" s="286">
        <f>C24*100/$R24</f>
        <v>81.683072044559466</v>
      </c>
      <c r="D48" s="286">
        <f t="shared" ref="D48:U48" si="16">D24*100/$R24</f>
        <v>81.029647803396557</v>
      </c>
      <c r="E48" s="286">
        <f t="shared" si="16"/>
        <v>82.720183686154982</v>
      </c>
      <c r="F48" s="286">
        <f t="shared" si="16"/>
        <v>86.457943585275217</v>
      </c>
      <c r="G48" s="286">
        <f t="shared" si="16"/>
        <v>85.151853144766775</v>
      </c>
      <c r="H48" s="286">
        <f t="shared" si="16"/>
        <v>85.417557754184116</v>
      </c>
      <c r="I48" s="286">
        <f t="shared" si="16"/>
        <v>85.775701906868832</v>
      </c>
      <c r="J48" s="286">
        <f t="shared" si="16"/>
        <v>88.52370009192073</v>
      </c>
      <c r="K48" s="286">
        <f t="shared" si="16"/>
        <v>87.540838087897811</v>
      </c>
      <c r="L48" s="286">
        <f t="shared" si="16"/>
        <v>90.289665709877227</v>
      </c>
      <c r="M48" s="286">
        <f t="shared" si="16"/>
        <v>92.350243276266937</v>
      </c>
      <c r="N48" s="286">
        <f t="shared" si="16"/>
        <v>94.015673344276365</v>
      </c>
      <c r="O48" s="286">
        <f t="shared" si="16"/>
        <v>99.351141700094104</v>
      </c>
      <c r="P48" s="286">
        <f t="shared" si="16"/>
        <v>100.24552894068083</v>
      </c>
      <c r="Q48" s="286">
        <f t="shared" si="16"/>
        <v>100.14977074912171</v>
      </c>
      <c r="R48" s="286">
        <f t="shared" si="16"/>
        <v>100</v>
      </c>
      <c r="S48" s="286">
        <f t="shared" si="16"/>
        <v>99.580673055934156</v>
      </c>
      <c r="T48" s="286">
        <f t="shared" si="16"/>
        <v>104.45408289198201</v>
      </c>
      <c r="U48" s="286">
        <f t="shared" si="16"/>
        <v>109.08846461246866</v>
      </c>
      <c r="V48" s="128"/>
      <c r="W48" s="128"/>
      <c r="X48" s="128"/>
      <c r="Y48" s="128"/>
      <c r="Z48" s="128"/>
      <c r="AA48" s="128"/>
      <c r="AB48" s="128"/>
      <c r="AC48" s="128"/>
      <c r="AD48" s="128"/>
      <c r="AE48" s="128"/>
      <c r="AF48" s="128"/>
      <c r="AG48" s="128"/>
      <c r="AH48" s="128"/>
      <c r="AI48" s="128"/>
      <c r="AJ48" s="128"/>
      <c r="AK48" s="128"/>
      <c r="AL48" s="128"/>
      <c r="AM48" s="128"/>
    </row>
    <row r="49" spans="1:46" ht="15" customHeight="1">
      <c r="A49" s="352" t="s">
        <v>61</v>
      </c>
      <c r="B49" s="347" t="s">
        <v>57</v>
      </c>
      <c r="C49" s="286">
        <f>C25*100/$R25</f>
        <v>86.559237442698333</v>
      </c>
      <c r="D49" s="286">
        <f t="shared" ref="D49:U49" si="17">D25*100/$R25</f>
        <v>85.963232311373247</v>
      </c>
      <c r="E49" s="286">
        <f t="shared" si="17"/>
        <v>86.683855315513867</v>
      </c>
      <c r="F49" s="286">
        <f t="shared" si="17"/>
        <v>89.981982931908902</v>
      </c>
      <c r="G49" s="286">
        <f t="shared" si="17"/>
        <v>88.40851552201255</v>
      </c>
      <c r="H49" s="286">
        <f t="shared" si="17"/>
        <v>83.999883263797358</v>
      </c>
      <c r="I49" s="286">
        <f t="shared" si="17"/>
        <v>82.452499344541721</v>
      </c>
      <c r="J49" s="286">
        <f t="shared" si="17"/>
        <v>85.14419189106016</v>
      </c>
      <c r="K49" s="286">
        <f t="shared" si="17"/>
        <v>84.099987175988957</v>
      </c>
      <c r="L49" s="286">
        <f t="shared" si="17"/>
        <v>86.77570005175032</v>
      </c>
      <c r="M49" s="286">
        <f t="shared" si="17"/>
        <v>88.837979329768089</v>
      </c>
      <c r="N49" s="286">
        <f t="shared" si="17"/>
        <v>92.614603063973462</v>
      </c>
      <c r="O49" s="286">
        <f t="shared" si="17"/>
        <v>98.005629832048356</v>
      </c>
      <c r="P49" s="286">
        <f t="shared" si="17"/>
        <v>98.851156634389497</v>
      </c>
      <c r="Q49" s="286">
        <f t="shared" si="17"/>
        <v>100.06258557760727</v>
      </c>
      <c r="R49" s="286">
        <f t="shared" si="17"/>
        <v>100</v>
      </c>
      <c r="S49" s="286">
        <f t="shared" si="17"/>
        <v>99.64865497362598</v>
      </c>
      <c r="T49" s="286">
        <f t="shared" si="17"/>
        <v>104.49645421199376</v>
      </c>
      <c r="U49" s="286">
        <f t="shared" si="17"/>
        <v>109.21856088582663</v>
      </c>
      <c r="V49" s="128"/>
      <c r="W49" s="128"/>
      <c r="X49" s="128"/>
      <c r="Y49" s="128"/>
      <c r="Z49" s="128"/>
      <c r="AA49" s="128"/>
      <c r="AB49" s="128"/>
      <c r="AC49" s="128"/>
      <c r="AD49" s="128"/>
      <c r="AE49" s="128"/>
      <c r="AF49" s="128"/>
      <c r="AG49" s="128"/>
      <c r="AH49" s="128"/>
      <c r="AI49" s="128"/>
      <c r="AJ49" s="128"/>
      <c r="AK49" s="128"/>
      <c r="AL49" s="128"/>
      <c r="AM49" s="128"/>
    </row>
    <row r="50" spans="1:46" ht="8.1" customHeight="1">
      <c r="A50" s="382"/>
      <c r="B50" s="358"/>
      <c r="C50" s="286"/>
      <c r="D50" s="286"/>
      <c r="E50" s="286"/>
      <c r="F50" s="286"/>
      <c r="G50" s="286"/>
      <c r="H50" s="286"/>
      <c r="I50" s="286"/>
      <c r="J50" s="286"/>
      <c r="K50" s="286"/>
      <c r="L50" s="286"/>
      <c r="M50" s="286"/>
      <c r="N50" s="286"/>
      <c r="O50" s="286"/>
      <c r="P50" s="286"/>
      <c r="Q50" s="286"/>
      <c r="R50" s="286"/>
      <c r="S50" s="286"/>
      <c r="T50" s="286"/>
      <c r="U50" s="21"/>
      <c r="V50" s="128"/>
      <c r="W50" s="128"/>
      <c r="X50" s="128"/>
      <c r="Y50" s="128"/>
      <c r="Z50" s="128"/>
      <c r="AA50" s="128"/>
      <c r="AB50" s="128"/>
      <c r="AC50" s="128"/>
      <c r="AD50" s="128"/>
      <c r="AE50" s="128"/>
      <c r="AF50" s="128"/>
      <c r="AG50" s="128"/>
      <c r="AH50" s="128"/>
      <c r="AI50" s="128"/>
      <c r="AJ50" s="128"/>
      <c r="AK50" s="128"/>
      <c r="AL50" s="128"/>
      <c r="AM50" s="128"/>
    </row>
    <row r="51" spans="1:46" ht="15" customHeight="1">
      <c r="A51" s="346" t="s">
        <v>166</v>
      </c>
      <c r="B51" s="347" t="s">
        <v>57</v>
      </c>
      <c r="C51" s="286">
        <f t="shared" ref="C51:U51" si="18">C27/$R27*100</f>
        <v>83.374320858646485</v>
      </c>
      <c r="D51" s="286">
        <f t="shared" si="18"/>
        <v>82.774559591992457</v>
      </c>
      <c r="E51" s="286">
        <f t="shared" si="18"/>
        <v>84.221201955894287</v>
      </c>
      <c r="F51" s="286">
        <f t="shared" si="18"/>
        <v>87.935058444993558</v>
      </c>
      <c r="G51" s="286">
        <f t="shared" si="18"/>
        <v>86.598649231470489</v>
      </c>
      <c r="H51" s="286">
        <f t="shared" si="18"/>
        <v>84.627037904609011</v>
      </c>
      <c r="I51" s="286">
        <f t="shared" si="18"/>
        <v>84.929681978623933</v>
      </c>
      <c r="J51" s="286">
        <f t="shared" si="18"/>
        <v>87.685719031132919</v>
      </c>
      <c r="K51" s="286">
        <f t="shared" si="18"/>
        <v>86.743892615777753</v>
      </c>
      <c r="L51" s="286">
        <f t="shared" si="18"/>
        <v>89.42416421580775</v>
      </c>
      <c r="M51" s="286">
        <f t="shared" si="18"/>
        <v>91.496166595276335</v>
      </c>
      <c r="N51" s="286">
        <f t="shared" si="18"/>
        <v>94.067224756850109</v>
      </c>
      <c r="O51" s="286">
        <f t="shared" si="18"/>
        <v>99.405775499843514</v>
      </c>
      <c r="P51" s="286">
        <f t="shared" si="18"/>
        <v>100.21401505249885</v>
      </c>
      <c r="Q51" s="286">
        <f t="shared" si="18"/>
        <v>100.15151230966404</v>
      </c>
      <c r="R51" s="286">
        <f t="shared" si="18"/>
        <v>100</v>
      </c>
      <c r="S51" s="286">
        <f t="shared" si="18"/>
        <v>99.688410707363801</v>
      </c>
      <c r="T51" s="286">
        <f t="shared" si="18"/>
        <v>104.30938024725214</v>
      </c>
      <c r="U51" s="286">
        <f t="shared" si="18"/>
        <v>108.90676943791706</v>
      </c>
      <c r="V51" s="128"/>
      <c r="W51" s="128"/>
      <c r="X51" s="128"/>
      <c r="Y51" s="128"/>
      <c r="Z51" s="128"/>
      <c r="AA51" s="128"/>
      <c r="AB51" s="128"/>
      <c r="AC51" s="128"/>
      <c r="AD51" s="128"/>
      <c r="AE51" s="128"/>
      <c r="AF51" s="128"/>
      <c r="AG51" s="128"/>
      <c r="AH51" s="128"/>
      <c r="AI51" s="128"/>
      <c r="AJ51" s="128"/>
      <c r="AK51" s="128"/>
      <c r="AL51" s="128"/>
      <c r="AM51" s="128"/>
    </row>
    <row r="52" spans="1:46" ht="15" customHeight="1">
      <c r="A52" s="382" t="s">
        <v>59</v>
      </c>
      <c r="B52" s="347" t="s">
        <v>57</v>
      </c>
      <c r="C52" s="286">
        <f t="shared" ref="C52:U52" si="19">C28/$R28*100</f>
        <v>74.001288164556541</v>
      </c>
      <c r="D52" s="286">
        <f t="shared" si="19"/>
        <v>73.246593115401296</v>
      </c>
      <c r="E52" s="286">
        <f t="shared" si="19"/>
        <v>76.250417747796448</v>
      </c>
      <c r="F52" s="286">
        <f t="shared" si="19"/>
        <v>80.457825369207441</v>
      </c>
      <c r="G52" s="286">
        <f t="shared" si="19"/>
        <v>79.524469016093633</v>
      </c>
      <c r="H52" s="286">
        <f t="shared" si="19"/>
        <v>86.694504289181069</v>
      </c>
      <c r="I52" s="286">
        <f t="shared" si="19"/>
        <v>87.364194185355316</v>
      </c>
      <c r="J52" s="286">
        <f t="shared" si="19"/>
        <v>89.894364550376466</v>
      </c>
      <c r="K52" s="286">
        <f t="shared" si="19"/>
        <v>88.584415381439669</v>
      </c>
      <c r="L52" s="286">
        <f t="shared" si="19"/>
        <v>91.010928797535428</v>
      </c>
      <c r="M52" s="286">
        <f t="shared" si="19"/>
        <v>93.390367683068675</v>
      </c>
      <c r="N52" s="286">
        <f t="shared" si="19"/>
        <v>97.627519178672799</v>
      </c>
      <c r="O52" s="286">
        <f t="shared" si="19"/>
        <v>102.75845895126766</v>
      </c>
      <c r="P52" s="286">
        <f t="shared" si="19"/>
        <v>103.32930116970043</v>
      </c>
      <c r="Q52" s="286">
        <f t="shared" si="19"/>
        <v>100.40851287457826</v>
      </c>
      <c r="R52" s="286">
        <f t="shared" si="19"/>
        <v>100</v>
      </c>
      <c r="S52" s="286">
        <f t="shared" si="19"/>
        <v>100.24715418289402</v>
      </c>
      <c r="T52" s="286">
        <f t="shared" si="19"/>
        <v>104.55859363607092</v>
      </c>
      <c r="U52" s="286">
        <f t="shared" si="19"/>
        <v>108.94976626421138</v>
      </c>
      <c r="V52" s="128"/>
      <c r="W52" s="128"/>
      <c r="X52" s="128"/>
      <c r="Y52" s="128"/>
      <c r="Z52" s="128"/>
      <c r="AA52" s="128"/>
      <c r="AB52" s="128"/>
      <c r="AC52" s="128"/>
      <c r="AD52" s="128"/>
      <c r="AE52" s="128"/>
      <c r="AF52" s="128"/>
      <c r="AG52" s="128"/>
      <c r="AH52" s="128"/>
      <c r="AI52" s="128"/>
      <c r="AJ52" s="128"/>
      <c r="AK52" s="128"/>
      <c r="AL52" s="128"/>
      <c r="AM52" s="128"/>
    </row>
    <row r="53" spans="1:46" ht="15" customHeight="1">
      <c r="A53" s="382" t="s">
        <v>60</v>
      </c>
      <c r="B53" s="347" t="s">
        <v>57</v>
      </c>
      <c r="C53" s="286">
        <f t="shared" ref="C53:U53" si="20">C29/$R29*100</f>
        <v>81.053885297297327</v>
      </c>
      <c r="D53" s="286">
        <f t="shared" si="20"/>
        <v>80.405494239419411</v>
      </c>
      <c r="E53" s="286">
        <f t="shared" si="20"/>
        <v>82.083008295909792</v>
      </c>
      <c r="F53" s="286">
        <f t="shared" si="20"/>
        <v>85.791977052212943</v>
      </c>
      <c r="G53" s="286">
        <f t="shared" si="20"/>
        <v>84.495947139244947</v>
      </c>
      <c r="H53" s="286">
        <f t="shared" si="20"/>
        <v>84.759605084466813</v>
      </c>
      <c r="I53" s="286">
        <f t="shared" si="20"/>
        <v>85.11499053147557</v>
      </c>
      <c r="J53" s="286">
        <f t="shared" si="20"/>
        <v>87.841821490610798</v>
      </c>
      <c r="K53" s="286">
        <f t="shared" si="20"/>
        <v>86.866530256538624</v>
      </c>
      <c r="L53" s="286">
        <f t="shared" si="20"/>
        <v>89.594184263631078</v>
      </c>
      <c r="M53" s="286">
        <f t="shared" si="20"/>
        <v>91.638889654011365</v>
      </c>
      <c r="N53" s="286">
        <f t="shared" si="20"/>
        <v>94.078144404321151</v>
      </c>
      <c r="O53" s="286">
        <f t="shared" si="20"/>
        <v>99.389560668422007</v>
      </c>
      <c r="P53" s="286">
        <f t="shared" si="20"/>
        <v>100.24627977744825</v>
      </c>
      <c r="Q53" s="286">
        <f t="shared" si="20"/>
        <v>100.13457694291152</v>
      </c>
      <c r="R53" s="286">
        <f t="shared" si="20"/>
        <v>100</v>
      </c>
      <c r="S53" s="286">
        <f t="shared" si="20"/>
        <v>99.644292498672229</v>
      </c>
      <c r="T53" s="286">
        <f t="shared" si="20"/>
        <v>104.5097204679593</v>
      </c>
      <c r="U53" s="286">
        <f t="shared" si="20"/>
        <v>109.16944125855362</v>
      </c>
      <c r="V53" s="128"/>
      <c r="W53" s="128"/>
      <c r="X53" s="128"/>
      <c r="Y53" s="128"/>
      <c r="Z53" s="128"/>
      <c r="AA53" s="128"/>
      <c r="AB53" s="128"/>
      <c r="AC53" s="128"/>
      <c r="AD53" s="128"/>
      <c r="AE53" s="128"/>
      <c r="AF53" s="128"/>
      <c r="AG53" s="128"/>
      <c r="AH53" s="128"/>
      <c r="AI53" s="128"/>
      <c r="AJ53" s="128"/>
      <c r="AK53" s="128"/>
      <c r="AL53" s="128"/>
      <c r="AM53" s="128"/>
    </row>
    <row r="54" spans="1:46" ht="15" customHeight="1">
      <c r="A54" s="382" t="s">
        <v>61</v>
      </c>
      <c r="B54" s="347" t="s">
        <v>57</v>
      </c>
      <c r="C54" s="286">
        <f t="shared" ref="C54:T54" si="21">C30/$R30*100</f>
        <v>87.396250360212136</v>
      </c>
      <c r="D54" s="286">
        <f t="shared" si="21"/>
        <v>87.033591136134561</v>
      </c>
      <c r="E54" s="286">
        <f t="shared" si="21"/>
        <v>87.916370192790566</v>
      </c>
      <c r="F54" s="286">
        <f t="shared" si="21"/>
        <v>91.573180412433601</v>
      </c>
      <c r="G54" s="286">
        <f t="shared" si="21"/>
        <v>90.18011357534391</v>
      </c>
      <c r="H54" s="286">
        <f t="shared" si="21"/>
        <v>83.612953481669607</v>
      </c>
      <c r="I54" s="286">
        <f t="shared" si="21"/>
        <v>83.748180732913539</v>
      </c>
      <c r="J54" s="286">
        <f t="shared" si="21"/>
        <v>86.603726986539115</v>
      </c>
      <c r="K54" s="286">
        <f t="shared" si="21"/>
        <v>85.834570883666856</v>
      </c>
      <c r="L54" s="286">
        <f t="shared" si="21"/>
        <v>88.589323254633939</v>
      </c>
      <c r="M54" s="286">
        <f t="shared" si="21"/>
        <v>90.559241473222428</v>
      </c>
      <c r="N54" s="286">
        <f t="shared" si="21"/>
        <v>92.545123499105259</v>
      </c>
      <c r="O54" s="286">
        <f t="shared" si="21"/>
        <v>97.978950598961674</v>
      </c>
      <c r="P54" s="286">
        <f t="shared" si="21"/>
        <v>98.845293302355131</v>
      </c>
      <c r="Q54" s="286">
        <f t="shared" si="21"/>
        <v>100.01813562320518</v>
      </c>
      <c r="R54" s="286">
        <f t="shared" si="21"/>
        <v>100</v>
      </c>
      <c r="S54" s="286">
        <f t="shared" si="21"/>
        <v>99.443292015447</v>
      </c>
      <c r="T54" s="286">
        <f t="shared" si="21"/>
        <v>104.04084383198797</v>
      </c>
      <c r="U54" s="286">
        <f>H30/$R30*100</f>
        <v>83.612953481669607</v>
      </c>
      <c r="V54" s="128"/>
      <c r="W54" s="128"/>
      <c r="X54" s="128"/>
      <c r="Y54" s="128"/>
      <c r="Z54" s="128"/>
      <c r="AA54" s="128"/>
      <c r="AB54" s="128"/>
      <c r="AC54" s="128"/>
      <c r="AD54" s="128"/>
      <c r="AE54" s="128"/>
      <c r="AF54" s="128"/>
      <c r="AG54" s="128"/>
      <c r="AH54" s="128"/>
      <c r="AI54" s="128"/>
      <c r="AJ54" s="128"/>
      <c r="AK54" s="128"/>
      <c r="AL54" s="128"/>
      <c r="AM54" s="128"/>
    </row>
    <row r="55" spans="1:46" ht="15" customHeight="1">
      <c r="A55" s="382"/>
      <c r="B55" s="358"/>
      <c r="C55" s="286"/>
      <c r="D55" s="286"/>
      <c r="E55" s="286"/>
      <c r="F55" s="286"/>
      <c r="G55" s="286"/>
      <c r="H55" s="286"/>
      <c r="I55" s="286"/>
      <c r="J55" s="286"/>
      <c r="K55" s="286"/>
      <c r="L55" s="286"/>
      <c r="M55" s="286"/>
      <c r="N55" s="286"/>
      <c r="O55" s="286"/>
      <c r="P55" s="286"/>
      <c r="Q55" s="286"/>
      <c r="R55" s="286"/>
      <c r="S55" s="286"/>
      <c r="T55" s="286"/>
      <c r="U55" s="286"/>
      <c r="V55" s="128"/>
      <c r="W55" s="128"/>
      <c r="X55" s="128"/>
      <c r="Y55" s="128"/>
      <c r="Z55" s="128"/>
      <c r="AA55" s="128"/>
      <c r="AB55" s="128"/>
      <c r="AC55" s="128"/>
      <c r="AD55" s="128"/>
      <c r="AE55" s="128"/>
      <c r="AF55" s="128"/>
      <c r="AG55" s="128"/>
      <c r="AH55" s="128"/>
      <c r="AI55" s="128"/>
      <c r="AJ55" s="128"/>
      <c r="AK55" s="128"/>
      <c r="AL55" s="128"/>
      <c r="AM55" s="128"/>
    </row>
    <row r="56" spans="1:46" ht="15" customHeight="1">
      <c r="A56" s="299" t="s">
        <v>15</v>
      </c>
      <c r="C56" s="67"/>
      <c r="D56" s="67"/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</row>
    <row r="57" spans="1:46" s="47" customFormat="1" ht="15" customHeight="1">
      <c r="A57" s="96" t="s">
        <v>302</v>
      </c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6"/>
      <c r="AP57" s="46"/>
      <c r="AQ57" s="46"/>
      <c r="AR57" s="46"/>
      <c r="AS57" s="46"/>
      <c r="AT57" s="46"/>
    </row>
    <row r="58" spans="1:46" s="47" customFormat="1" ht="15" customHeight="1">
      <c r="A58" s="96" t="s">
        <v>303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</row>
    <row r="59" spans="1:46" ht="15" customHeight="1">
      <c r="A59" s="383" t="s">
        <v>279</v>
      </c>
    </row>
  </sheetData>
  <pageMargins left="0.59055118110236227" right="0.19685039370078741" top="0.78740157480314965" bottom="0.78740157480314965" header="0.11811023622047245" footer="0.11811023622047245"/>
  <pageSetup paperSize="9" scale="70" orientation="portrait" r:id="rId1"/>
  <headerFooter alignWithMargins="0">
    <oddFooter>&amp;L&amp;"MetaNormalLF-Roman,Standard"Statistisches Bundesamt, Private Haushalte und Umwelt, 2020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6"/>
  <sheetViews>
    <sheetView zoomScaleNormal="100" workbookViewId="0"/>
  </sheetViews>
  <sheetFormatPr baseColWidth="10" defaultRowHeight="12.75"/>
  <cols>
    <col min="1" max="1" width="35.7109375" customWidth="1"/>
    <col min="2" max="2" width="9.7109375" customWidth="1"/>
    <col min="3" max="3" width="12.7109375" customWidth="1"/>
    <col min="4" max="7" width="11.42578125" hidden="1" customWidth="1"/>
    <col min="8" max="8" width="12.7109375" customWidth="1"/>
    <col min="9" max="12" width="11.42578125" hidden="1" customWidth="1"/>
    <col min="13" max="13" width="12.7109375" customWidth="1"/>
    <col min="14" max="17" width="11.42578125" hidden="1" customWidth="1"/>
    <col min="18" max="21" width="12.7109375" customWidth="1"/>
  </cols>
  <sheetData>
    <row r="1" spans="1:28" ht="20.100000000000001" customHeight="1">
      <c r="A1" s="248" t="s">
        <v>309</v>
      </c>
      <c r="G1" s="176"/>
    </row>
    <row r="2" spans="1:28" s="160" customFormat="1" ht="20.100000000000001" customHeight="1"/>
    <row r="3" spans="1:28" ht="15" customHeight="1"/>
    <row r="4" spans="1:28" s="162" customFormat="1" ht="24.95" customHeight="1">
      <c r="A4" s="384" t="s">
        <v>304</v>
      </c>
      <c r="B4" s="161" t="s">
        <v>12</v>
      </c>
      <c r="C4" s="166">
        <v>2000</v>
      </c>
      <c r="D4" s="161">
        <v>2001</v>
      </c>
      <c r="E4" s="161">
        <v>2002</v>
      </c>
      <c r="F4" s="161">
        <v>2003</v>
      </c>
      <c r="G4" s="161">
        <v>2004</v>
      </c>
      <c r="H4" s="161">
        <v>2005</v>
      </c>
      <c r="I4" s="161">
        <v>2006</v>
      </c>
      <c r="J4" s="161">
        <v>2007</v>
      </c>
      <c r="K4" s="161">
        <v>2008</v>
      </c>
      <c r="L4" s="161">
        <v>2009</v>
      </c>
      <c r="M4" s="161">
        <v>2010</v>
      </c>
      <c r="N4" s="161">
        <v>2011</v>
      </c>
      <c r="O4" s="161">
        <v>2012</v>
      </c>
      <c r="P4" s="161">
        <v>2013</v>
      </c>
      <c r="Q4" s="165">
        <v>2014</v>
      </c>
      <c r="R4" s="164">
        <v>2015</v>
      </c>
      <c r="S4" s="165">
        <v>2016</v>
      </c>
      <c r="T4" s="163">
        <v>2017</v>
      </c>
      <c r="U4" s="163">
        <v>2018</v>
      </c>
      <c r="V4" s="52"/>
    </row>
    <row r="5" spans="1:28" s="46" customFormat="1" ht="20.100000000000001" customHeight="1">
      <c r="A5" s="171" t="s">
        <v>131</v>
      </c>
      <c r="B5" s="51" t="s">
        <v>62</v>
      </c>
      <c r="C5" s="65">
        <f>'1'!C5</f>
        <v>37711</v>
      </c>
      <c r="D5" s="65">
        <f>'1'!D5</f>
        <v>38013</v>
      </c>
      <c r="E5" s="65">
        <f>'1'!E5</f>
        <v>38229</v>
      </c>
      <c r="F5" s="65">
        <f>'1'!F5</f>
        <v>38453</v>
      </c>
      <c r="G5" s="65">
        <f>'1'!G5</f>
        <v>38606</v>
      </c>
      <c r="H5" s="65">
        <f>'1'!H5</f>
        <v>38897.472429659123</v>
      </c>
      <c r="I5" s="65">
        <f>'1'!I5</f>
        <v>39620</v>
      </c>
      <c r="J5" s="65">
        <f>'1'!J5</f>
        <v>39722</v>
      </c>
      <c r="K5" s="65">
        <f>'1'!K5</f>
        <v>40076</v>
      </c>
      <c r="L5" s="65">
        <f>'1'!L5</f>
        <v>40189</v>
      </c>
      <c r="M5" s="65">
        <f>'1'!M5</f>
        <v>40301</v>
      </c>
      <c r="N5" s="65">
        <f>'1'!N5</f>
        <v>39509</v>
      </c>
      <c r="O5" s="65">
        <f>'1'!O5</f>
        <v>39707</v>
      </c>
      <c r="P5" s="65">
        <f>'1'!P5</f>
        <v>39933</v>
      </c>
      <c r="Q5" s="65">
        <f>'1'!Q5</f>
        <v>40223</v>
      </c>
      <c r="R5" s="65">
        <f>'1'!R5</f>
        <v>40774</v>
      </c>
      <c r="S5" s="65">
        <f>'1'!S5</f>
        <v>40960</v>
      </c>
      <c r="T5" s="65">
        <f>'1'!T5</f>
        <v>41304</v>
      </c>
      <c r="U5" s="65">
        <f>'1'!U5</f>
        <v>41378</v>
      </c>
    </row>
    <row r="6" spans="1:28" s="148" customFormat="1" ht="15" customHeight="1">
      <c r="A6" s="227" t="s">
        <v>40</v>
      </c>
      <c r="B6" s="147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</row>
    <row r="7" spans="1:28" s="46" customFormat="1" ht="15" customHeight="1">
      <c r="A7" s="172" t="s">
        <v>114</v>
      </c>
      <c r="B7" s="51" t="s">
        <v>14</v>
      </c>
      <c r="C7" s="203">
        <v>35.841001299355625</v>
      </c>
      <c r="D7" s="203">
        <v>36.232341567358532</v>
      </c>
      <c r="E7" s="203">
        <v>36.438305998064294</v>
      </c>
      <c r="F7" s="203">
        <v>36.72275245104413</v>
      </c>
      <c r="G7" s="203">
        <v>36.983888514738645</v>
      </c>
      <c r="H7" s="202">
        <v>37.921409644277368</v>
      </c>
      <c r="I7" s="202">
        <v>38.621908127208485</v>
      </c>
      <c r="J7" s="202">
        <v>38.731685212224967</v>
      </c>
      <c r="K7" s="202">
        <v>39.402634993512322</v>
      </c>
      <c r="L7" s="202">
        <v>39.799447610042549</v>
      </c>
      <c r="M7" s="202">
        <v>40.185107069303491</v>
      </c>
      <c r="N7" s="202">
        <v>40.160469766382349</v>
      </c>
      <c r="O7" s="202">
        <v>40.242274661898406</v>
      </c>
      <c r="P7" s="202">
        <v>40.507850649838481</v>
      </c>
      <c r="Q7" s="202">
        <v>40.802525918007113</v>
      </c>
      <c r="R7" s="202">
        <v>41.386667974689757</v>
      </c>
      <c r="S7" s="202">
        <v>41.09375</v>
      </c>
      <c r="T7" s="202">
        <v>41.794983536703469</v>
      </c>
      <c r="U7" s="202">
        <v>41.889409831311326</v>
      </c>
    </row>
    <row r="8" spans="1:28" s="46" customFormat="1" ht="15" customHeight="1">
      <c r="A8" s="172" t="s">
        <v>115</v>
      </c>
      <c r="B8" s="147" t="s">
        <v>14</v>
      </c>
      <c r="C8" s="203">
        <v>33.716952613295852</v>
      </c>
      <c r="D8" s="203">
        <v>33.87525320285166</v>
      </c>
      <c r="E8" s="203">
        <v>33.995134583693009</v>
      </c>
      <c r="F8" s="203">
        <v>34.12217512287728</v>
      </c>
      <c r="G8" s="203">
        <v>34.248562399627005</v>
      </c>
      <c r="H8" s="202">
        <v>33.665644183173228</v>
      </c>
      <c r="I8" s="202">
        <v>33.758202927814231</v>
      </c>
      <c r="J8" s="202">
        <v>33.976134132218924</v>
      </c>
      <c r="K8" s="202">
        <v>34.025351831520112</v>
      </c>
      <c r="L8" s="202">
        <v>34.190947771778347</v>
      </c>
      <c r="M8" s="202">
        <v>34.224957197091882</v>
      </c>
      <c r="N8" s="202">
        <v>34.204864714368874</v>
      </c>
      <c r="O8" s="202">
        <v>34.414586848666481</v>
      </c>
      <c r="P8" s="202">
        <v>34.42766634112138</v>
      </c>
      <c r="Q8" s="202">
        <v>34.400716008253987</v>
      </c>
      <c r="R8" s="202">
        <v>34.227694118801196</v>
      </c>
      <c r="S8" s="202">
        <v>33.97216796875</v>
      </c>
      <c r="T8" s="202">
        <v>33.531861320937438</v>
      </c>
      <c r="U8" s="202">
        <v>33.793320121803852</v>
      </c>
      <c r="V8" s="128"/>
      <c r="W8" s="128"/>
      <c r="X8" s="128"/>
      <c r="Y8" s="128"/>
      <c r="Z8" s="128"/>
      <c r="AA8" s="128"/>
      <c r="AB8" s="128"/>
    </row>
    <row r="9" spans="1:28" s="46" customFormat="1" ht="15" customHeight="1">
      <c r="A9" s="172" t="s">
        <v>116</v>
      </c>
      <c r="B9" s="51" t="s">
        <v>14</v>
      </c>
      <c r="C9" s="203">
        <v>30.442046087348519</v>
      </c>
      <c r="D9" s="203">
        <v>29.892405229789809</v>
      </c>
      <c r="E9" s="203">
        <v>29.566559418242694</v>
      </c>
      <c r="F9" s="203">
        <v>29.155072426078586</v>
      </c>
      <c r="G9" s="203">
        <v>28.767549085634357</v>
      </c>
      <c r="H9" s="202">
        <v>28.412946172549404</v>
      </c>
      <c r="I9" s="202">
        <v>27.619888944977284</v>
      </c>
      <c r="J9" s="202">
        <v>27.289663158954735</v>
      </c>
      <c r="K9" s="202">
        <v>26.574508433975446</v>
      </c>
      <c r="L9" s="202">
        <v>26.009604618179107</v>
      </c>
      <c r="M9" s="202">
        <v>25.589935733604626</v>
      </c>
      <c r="N9" s="202">
        <v>25.63719658811916</v>
      </c>
      <c r="O9" s="202">
        <v>25.343138489435109</v>
      </c>
      <c r="P9" s="202">
        <v>25.064483009040142</v>
      </c>
      <c r="Q9" s="202">
        <v>24.79427193396813</v>
      </c>
      <c r="R9" s="202">
        <v>24.38318536322166</v>
      </c>
      <c r="S9" s="202">
        <v>24.931640625</v>
      </c>
      <c r="T9" s="202">
        <v>24.675576215378655</v>
      </c>
      <c r="U9" s="202">
        <v>24.314853303687947</v>
      </c>
      <c r="V9" s="128"/>
      <c r="W9" s="128"/>
      <c r="X9" s="128"/>
      <c r="Y9" s="128"/>
      <c r="Z9" s="128"/>
      <c r="AA9" s="128"/>
      <c r="AB9" s="128"/>
    </row>
    <row r="10" spans="1:28" s="46" customFormat="1" ht="15" customHeight="1">
      <c r="A10" s="172" t="s">
        <v>17</v>
      </c>
      <c r="B10" s="51" t="s">
        <v>14</v>
      </c>
      <c r="C10" s="362">
        <f>SUM(C7:C9)</f>
        <v>99.999999999999986</v>
      </c>
      <c r="D10" s="362">
        <f t="shared" ref="D10:U10" si="0">SUM(D7:D9)</f>
        <v>100</v>
      </c>
      <c r="E10" s="362">
        <f t="shared" si="0"/>
        <v>100</v>
      </c>
      <c r="F10" s="362">
        <f t="shared" si="0"/>
        <v>100</v>
      </c>
      <c r="G10" s="362">
        <f t="shared" si="0"/>
        <v>100</v>
      </c>
      <c r="H10" s="362">
        <f t="shared" si="0"/>
        <v>100</v>
      </c>
      <c r="I10" s="362">
        <f t="shared" si="0"/>
        <v>100</v>
      </c>
      <c r="J10" s="362">
        <f t="shared" si="0"/>
        <v>99.997482503398629</v>
      </c>
      <c r="K10" s="362">
        <f t="shared" si="0"/>
        <v>100.00249525900787</v>
      </c>
      <c r="L10" s="362">
        <f t="shared" si="0"/>
        <v>100</v>
      </c>
      <c r="M10" s="362">
        <f t="shared" si="0"/>
        <v>100</v>
      </c>
      <c r="N10" s="362">
        <f t="shared" si="0"/>
        <v>100.00253106887038</v>
      </c>
      <c r="O10" s="362">
        <f t="shared" si="0"/>
        <v>99.999999999999986</v>
      </c>
      <c r="P10" s="362">
        <f t="shared" si="0"/>
        <v>100</v>
      </c>
      <c r="Q10" s="362">
        <f t="shared" si="0"/>
        <v>99.997513860229233</v>
      </c>
      <c r="R10" s="362">
        <f t="shared" si="0"/>
        <v>99.99754745671261</v>
      </c>
      <c r="S10" s="362">
        <f t="shared" si="0"/>
        <v>99.99755859375</v>
      </c>
      <c r="T10" s="362">
        <f t="shared" si="0"/>
        <v>100.00242107301956</v>
      </c>
      <c r="U10" s="362">
        <f t="shared" si="0"/>
        <v>99.997583256803125</v>
      </c>
      <c r="V10" s="128"/>
      <c r="W10" s="128"/>
      <c r="X10" s="128"/>
      <c r="Y10" s="128"/>
      <c r="Z10" s="128"/>
      <c r="AA10" s="128"/>
      <c r="AB10" s="128"/>
    </row>
    <row r="11" spans="1:28" s="46" customFormat="1" ht="8.1" customHeight="1">
      <c r="A11" s="126"/>
      <c r="B11" s="54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128"/>
      <c r="W11" s="128"/>
      <c r="X11" s="128"/>
      <c r="Y11" s="128"/>
      <c r="Z11" s="128"/>
      <c r="AA11" s="128"/>
      <c r="AB11" s="128"/>
    </row>
    <row r="12" spans="1:28" s="46" customFormat="1" ht="15" customHeight="1">
      <c r="A12" s="171" t="s">
        <v>190</v>
      </c>
      <c r="B12" s="51" t="s">
        <v>62</v>
      </c>
      <c r="C12" s="65">
        <f>'1'!C6</f>
        <v>81393.5</v>
      </c>
      <c r="D12" s="65">
        <f>'1'!D6</f>
        <v>81527.899999999994</v>
      </c>
      <c r="E12" s="65">
        <f>'1'!E6</f>
        <v>81715.100000000006</v>
      </c>
      <c r="F12" s="65">
        <f>'1'!F6</f>
        <v>81752.2</v>
      </c>
      <c r="G12" s="65">
        <f>'1'!G6</f>
        <v>81714.2</v>
      </c>
      <c r="H12" s="65">
        <f>'1'!H6</f>
        <v>81677.552863601653</v>
      </c>
      <c r="I12" s="65">
        <f>'1'!I6</f>
        <v>81580.487475303322</v>
      </c>
      <c r="J12" s="65">
        <f>'1'!J6</f>
        <v>81478.469771275486</v>
      </c>
      <c r="K12" s="65">
        <f>'1'!K6</f>
        <v>81348</v>
      </c>
      <c r="L12" s="65">
        <f>'1'!L6</f>
        <v>81043.7</v>
      </c>
      <c r="M12" s="65">
        <f>'1'!M6</f>
        <v>80900</v>
      </c>
      <c r="N12" s="65">
        <f>'1'!N6</f>
        <v>79422</v>
      </c>
      <c r="O12" s="65">
        <f>'1'!O6</f>
        <v>79585</v>
      </c>
      <c r="P12" s="65">
        <f>'1'!P6</f>
        <v>79766</v>
      </c>
      <c r="Q12" s="65">
        <f>'1'!Q6</f>
        <v>80068</v>
      </c>
      <c r="R12" s="65">
        <f>'1'!R6</f>
        <v>80634</v>
      </c>
      <c r="S12" s="65">
        <f>'1'!S6</f>
        <v>81522</v>
      </c>
      <c r="T12" s="65">
        <f>'1'!T6</f>
        <v>81819</v>
      </c>
      <c r="U12" s="65">
        <f>'1'!U6</f>
        <v>81692</v>
      </c>
    </row>
    <row r="13" spans="1:28" s="46" customFormat="1" ht="15" customHeight="1">
      <c r="A13" s="227" t="s">
        <v>40</v>
      </c>
      <c r="B13" s="51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8" s="46" customFormat="1" ht="15" customHeight="1">
      <c r="A14" s="172" t="s">
        <v>114</v>
      </c>
      <c r="B14" s="51" t="s">
        <v>14</v>
      </c>
      <c r="C14" s="202">
        <v>16.756237408957077</v>
      </c>
      <c r="D14" s="202">
        <v>17.065878280005304</v>
      </c>
      <c r="E14" s="202">
        <v>17.237730955277183</v>
      </c>
      <c r="F14" s="202">
        <v>17.480552405757777</v>
      </c>
      <c r="G14" s="202">
        <v>17.699444149687864</v>
      </c>
      <c r="H14" s="202">
        <v>18.059392506474328</v>
      </c>
      <c r="I14" s="202">
        <v>18.756936215455127</v>
      </c>
      <c r="J14" s="202">
        <v>18.882288834324484</v>
      </c>
      <c r="K14" s="202">
        <v>19.411663470521713</v>
      </c>
      <c r="L14" s="202">
        <v>19.736265743049739</v>
      </c>
      <c r="M14" s="202">
        <v>20.018541409147094</v>
      </c>
      <c r="N14" s="202">
        <v>19.4255927273643</v>
      </c>
      <c r="O14" s="202">
        <v>19.53358630914985</v>
      </c>
      <c r="P14" s="202">
        <v>19.754030539327534</v>
      </c>
      <c r="Q14" s="202">
        <v>19.979018096891433</v>
      </c>
      <c r="R14" s="202">
        <v>20.414212190736034</v>
      </c>
      <c r="S14" s="202">
        <v>20.091509040504405</v>
      </c>
      <c r="T14" s="202">
        <v>20.519683692051967</v>
      </c>
      <c r="U14" s="202">
        <v>20.655380509958015</v>
      </c>
    </row>
    <row r="15" spans="1:28" s="46" customFormat="1" ht="15" customHeight="1">
      <c r="A15" s="172" t="s">
        <v>115</v>
      </c>
      <c r="B15" s="51" t="s">
        <v>14</v>
      </c>
      <c r="C15" s="202">
        <v>31.526421819308847</v>
      </c>
      <c r="D15" s="202">
        <v>31.911321369582268</v>
      </c>
      <c r="E15" s="202">
        <v>32.16389827635065</v>
      </c>
      <c r="F15" s="202">
        <v>32.485281228800758</v>
      </c>
      <c r="G15" s="202">
        <v>32.780788702503557</v>
      </c>
      <c r="H15" s="202">
        <v>32.065320777387221</v>
      </c>
      <c r="I15" s="202">
        <v>32.789703552700601</v>
      </c>
      <c r="J15" s="202">
        <v>33.127769919797622</v>
      </c>
      <c r="K15" s="202">
        <v>33.525102030781333</v>
      </c>
      <c r="L15" s="202">
        <v>33.910100353266202</v>
      </c>
      <c r="M15" s="202">
        <v>34.098887515451175</v>
      </c>
      <c r="N15" s="202">
        <v>33.746742045554697</v>
      </c>
      <c r="O15" s="202">
        <v>34.062523559420001</v>
      </c>
      <c r="P15" s="202">
        <v>34.205049770578945</v>
      </c>
      <c r="Q15" s="202">
        <v>34.30166481409784</v>
      </c>
      <c r="R15" s="202">
        <v>34.348607924598504</v>
      </c>
      <c r="S15" s="202">
        <v>33.853438335663995</v>
      </c>
      <c r="T15" s="202">
        <v>33.576553123357655</v>
      </c>
      <c r="U15" s="202">
        <v>33.94415678209883</v>
      </c>
    </row>
    <row r="16" spans="1:28" s="46" customFormat="1" ht="15" customHeight="1">
      <c r="A16" s="172" t="s">
        <v>116</v>
      </c>
      <c r="B16" s="51" t="s">
        <v>14</v>
      </c>
      <c r="C16" s="202">
        <v>51.717340771734079</v>
      </c>
      <c r="D16" s="202">
        <v>51.022800350412425</v>
      </c>
      <c r="E16" s="202">
        <v>50.59837076837217</v>
      </c>
      <c r="F16" s="202">
        <v>50.034166365441457</v>
      </c>
      <c r="G16" s="202">
        <v>49.519767147808579</v>
      </c>
      <c r="H16" s="202">
        <v>49.875286716138447</v>
      </c>
      <c r="I16" s="202">
        <v>48.453360231844279</v>
      </c>
      <c r="J16" s="202">
        <v>47.989941245877894</v>
      </c>
      <c r="K16" s="202">
        <v>47.063234498696957</v>
      </c>
      <c r="L16" s="202">
        <v>46.353633903684063</v>
      </c>
      <c r="M16" s="202">
        <v>45.882571075401728</v>
      </c>
      <c r="N16" s="202">
        <v>46.827665227080999</v>
      </c>
      <c r="O16" s="202">
        <v>46.403890131430153</v>
      </c>
      <c r="P16" s="202">
        <v>46.040919690093524</v>
      </c>
      <c r="Q16" s="202">
        <v>45.71931708901073</v>
      </c>
      <c r="R16" s="202">
        <v>45.237179884665466</v>
      </c>
      <c r="S16" s="202">
        <v>46.055052623831607</v>
      </c>
      <c r="T16" s="202">
        <v>45.903763184590375</v>
      </c>
      <c r="U16" s="202">
        <v>45.400462707943149</v>
      </c>
    </row>
    <row r="17" spans="1:21" s="46" customFormat="1" ht="15" customHeight="1">
      <c r="A17" s="172" t="s">
        <v>17</v>
      </c>
      <c r="B17" s="51" t="s">
        <v>14</v>
      </c>
      <c r="C17" s="362">
        <f t="shared" ref="C17:D17" si="1">SUM(C14:C16)</f>
        <v>100</v>
      </c>
      <c r="D17" s="362">
        <f t="shared" si="1"/>
        <v>100</v>
      </c>
      <c r="E17" s="362">
        <f t="shared" ref="E17:T17" si="2">SUM(E14:E16)</f>
        <v>100</v>
      </c>
      <c r="F17" s="362">
        <f t="shared" si="2"/>
        <v>100</v>
      </c>
      <c r="G17" s="362">
        <f t="shared" si="2"/>
        <v>100</v>
      </c>
      <c r="H17" s="362">
        <f t="shared" si="2"/>
        <v>100</v>
      </c>
      <c r="I17" s="362">
        <f t="shared" si="2"/>
        <v>100</v>
      </c>
      <c r="J17" s="362">
        <f t="shared" si="2"/>
        <v>100</v>
      </c>
      <c r="K17" s="362">
        <f t="shared" si="2"/>
        <v>100</v>
      </c>
      <c r="L17" s="362">
        <f t="shared" si="2"/>
        <v>100</v>
      </c>
      <c r="M17" s="362">
        <f t="shared" si="2"/>
        <v>100</v>
      </c>
      <c r="N17" s="362">
        <f t="shared" si="2"/>
        <v>100</v>
      </c>
      <c r="O17" s="362">
        <f t="shared" si="2"/>
        <v>100</v>
      </c>
      <c r="P17" s="362">
        <f t="shared" si="2"/>
        <v>100</v>
      </c>
      <c r="Q17" s="362">
        <f t="shared" si="2"/>
        <v>100</v>
      </c>
      <c r="R17" s="362">
        <f t="shared" si="2"/>
        <v>100</v>
      </c>
      <c r="S17" s="362">
        <f t="shared" si="2"/>
        <v>100</v>
      </c>
      <c r="T17" s="362">
        <f t="shared" si="2"/>
        <v>100</v>
      </c>
      <c r="U17" s="362">
        <f>SUM(U14:U16)</f>
        <v>100</v>
      </c>
    </row>
    <row r="18" spans="1:21" s="46" customFormat="1" ht="8.1" customHeight="1">
      <c r="A18" s="126"/>
      <c r="B18" s="408"/>
      <c r="C18" s="87"/>
      <c r="D18" s="87"/>
      <c r="E18" s="87"/>
      <c r="F18" s="87"/>
      <c r="G18" s="87"/>
      <c r="H18" s="87"/>
      <c r="I18" s="87"/>
      <c r="J18" s="87"/>
      <c r="K18" s="87"/>
      <c r="L18" s="87"/>
      <c r="M18" s="87"/>
      <c r="N18" s="87"/>
      <c r="O18" s="87"/>
      <c r="P18" s="87"/>
      <c r="Q18" s="87"/>
      <c r="R18" s="87"/>
      <c r="S18" s="87"/>
      <c r="T18" s="87"/>
      <c r="U18" s="87"/>
    </row>
    <row r="19" spans="1:21" ht="15" customHeight="1">
      <c r="A19" s="171" t="s">
        <v>213</v>
      </c>
      <c r="B19" s="167" t="s">
        <v>13</v>
      </c>
      <c r="C19" s="169">
        <v>476.9662334274006</v>
      </c>
      <c r="D19" s="169">
        <v>482.82010875040982</v>
      </c>
      <c r="E19" s="169">
        <v>494.72280303626866</v>
      </c>
      <c r="F19" s="169">
        <v>499.27709292904746</v>
      </c>
      <c r="G19" s="169">
        <v>503.05012414271408</v>
      </c>
      <c r="H19" s="169">
        <v>514.41832754442044</v>
      </c>
      <c r="I19" s="169">
        <v>518.07547515417605</v>
      </c>
      <c r="J19" s="169">
        <v>516.38158481297364</v>
      </c>
      <c r="K19" s="169">
        <v>510.03916583625869</v>
      </c>
      <c r="L19" s="169">
        <v>508.1721882166222</v>
      </c>
      <c r="M19" s="169">
        <v>507.98160964073168</v>
      </c>
      <c r="N19" s="169">
        <v>499.5489059855833</v>
      </c>
      <c r="O19" s="169">
        <v>496.72944453487668</v>
      </c>
      <c r="P19" s="169">
        <v>487.81323216593341</v>
      </c>
      <c r="Q19" s="169">
        <v>476.33685580066918</v>
      </c>
      <c r="R19" s="169">
        <v>469.4884874607842</v>
      </c>
      <c r="S19" s="169">
        <v>467.02239297230153</v>
      </c>
      <c r="T19" s="169">
        <v>467.26232666999914</v>
      </c>
      <c r="U19" s="169">
        <v>463.71031824352252</v>
      </c>
    </row>
    <row r="20" spans="1:21" s="190" customFormat="1" ht="15" customHeight="1">
      <c r="A20" s="171" t="s">
        <v>214</v>
      </c>
      <c r="B20" s="167" t="s">
        <v>56</v>
      </c>
      <c r="C20" s="169">
        <f>C19*1000000*0.2778/1000</f>
        <v>132501.21964613188</v>
      </c>
      <c r="D20" s="169">
        <f t="shared" ref="D20:G20" si="3">D19*1000000*0.2778/1000</f>
        <v>134127.42621086384</v>
      </c>
      <c r="E20" s="169">
        <f t="shared" si="3"/>
        <v>137433.99468347544</v>
      </c>
      <c r="F20" s="169">
        <f t="shared" si="3"/>
        <v>138699.17641568938</v>
      </c>
      <c r="G20" s="169">
        <f t="shared" si="3"/>
        <v>139747.32448684596</v>
      </c>
      <c r="H20" s="169">
        <v>142905.41139183997</v>
      </c>
      <c r="I20" s="169">
        <v>143921.3669978301</v>
      </c>
      <c r="J20" s="169">
        <v>143450.80426104405</v>
      </c>
      <c r="K20" s="169">
        <v>141688.88026931268</v>
      </c>
      <c r="L20" s="169">
        <v>141170.23388657763</v>
      </c>
      <c r="M20" s="169">
        <v>141117.29115819526</v>
      </c>
      <c r="N20" s="169">
        <v>138774.68608279503</v>
      </c>
      <c r="O20" s="169">
        <v>137991.43969178872</v>
      </c>
      <c r="P20" s="169">
        <v>135514.5158956963</v>
      </c>
      <c r="Q20" s="169">
        <v>132326.37854142589</v>
      </c>
      <c r="R20" s="169">
        <v>130423.90181660585</v>
      </c>
      <c r="S20" s="169">
        <v>129738.82076770537</v>
      </c>
      <c r="T20" s="169">
        <v>129805.47434892575</v>
      </c>
      <c r="U20" s="169">
        <v>128818.72640805056</v>
      </c>
    </row>
    <row r="21" spans="1:21" s="160" customFormat="1" ht="8.1" customHeight="1">
      <c r="B21" s="409"/>
    </row>
    <row r="22" spans="1:21" ht="15" customHeight="1">
      <c r="A22" s="385" t="s">
        <v>216</v>
      </c>
      <c r="B22" s="167" t="s">
        <v>95</v>
      </c>
      <c r="C22" s="169">
        <v>3513.5960236040378</v>
      </c>
      <c r="D22" s="169">
        <v>3528.4620053893095</v>
      </c>
      <c r="E22" s="169">
        <v>3595.0193487529214</v>
      </c>
      <c r="F22" s="169">
        <v>3606.9793362205646</v>
      </c>
      <c r="G22" s="169">
        <v>3619.8343388811572</v>
      </c>
      <c r="H22" s="169">
        <v>3673.8996769074206</v>
      </c>
      <c r="I22" s="169">
        <v>3632.5433366438692</v>
      </c>
      <c r="J22" s="169">
        <v>3611.4600403072445</v>
      </c>
      <c r="K22" s="169">
        <v>3535.4163302969951</v>
      </c>
      <c r="L22" s="169">
        <v>3512.658535583807</v>
      </c>
      <c r="M22" s="169">
        <v>3501.5828678741291</v>
      </c>
      <c r="N22" s="169">
        <v>3512.393978304101</v>
      </c>
      <c r="O22" s="169">
        <v>3475.2421409773774</v>
      </c>
      <c r="P22" s="169">
        <v>3393.5470887660908</v>
      </c>
      <c r="Q22" s="169">
        <v>3289.9005156736584</v>
      </c>
      <c r="R22" s="169">
        <v>3198.7811006451784</v>
      </c>
      <c r="S22" s="169">
        <v>3167.5290111503055</v>
      </c>
      <c r="T22" s="169">
        <v>3142.6092325124259</v>
      </c>
      <c r="U22" s="169">
        <v>3113.2930470563492</v>
      </c>
    </row>
    <row r="23" spans="1:21" ht="15" customHeight="1">
      <c r="A23" s="172" t="s">
        <v>59</v>
      </c>
      <c r="B23" s="167" t="s">
        <v>95</v>
      </c>
      <c r="C23" s="169">
        <v>2085.5890962791932</v>
      </c>
      <c r="D23" s="169">
        <v>2102.3912294860543</v>
      </c>
      <c r="E23" s="169">
        <v>2164.3369181958451</v>
      </c>
      <c r="F23" s="169">
        <v>2181.7595048910498</v>
      </c>
      <c r="G23" s="169">
        <v>2168.3463299258719</v>
      </c>
      <c r="H23" s="169">
        <v>2257.2953635103004</v>
      </c>
      <c r="I23" s="169">
        <v>2218.4402793270806</v>
      </c>
      <c r="J23" s="169">
        <v>2208.3946902327862</v>
      </c>
      <c r="K23" s="169">
        <v>2146.4230758239923</v>
      </c>
      <c r="L23" s="169">
        <v>2135.0184941806065</v>
      </c>
      <c r="M23" s="169">
        <v>2244.9178617903167</v>
      </c>
      <c r="N23" s="169">
        <v>2251.7575936720773</v>
      </c>
      <c r="O23" s="169">
        <v>2229.00204055514</v>
      </c>
      <c r="P23" s="169">
        <v>2177.0468353688216</v>
      </c>
      <c r="Q23" s="169">
        <v>2125.8311631569509</v>
      </c>
      <c r="R23" s="169">
        <v>2073.3297167624087</v>
      </c>
      <c r="S23" s="169">
        <v>2039.0417065987301</v>
      </c>
      <c r="T23" s="169">
        <v>2025.5471061654205</v>
      </c>
      <c r="U23" s="169">
        <v>1943.4256725156106</v>
      </c>
    </row>
    <row r="24" spans="1:21" ht="15" customHeight="1">
      <c r="A24" s="172" t="s">
        <v>60</v>
      </c>
      <c r="B24" s="167" t="s">
        <v>95</v>
      </c>
      <c r="C24" s="169">
        <v>3265.3820972094104</v>
      </c>
      <c r="D24" s="169">
        <v>3270.3173669260591</v>
      </c>
      <c r="E24" s="169">
        <v>3339.0791678880437</v>
      </c>
      <c r="F24" s="169">
        <v>3347.4993497869423</v>
      </c>
      <c r="G24" s="169">
        <v>3345.1993598882709</v>
      </c>
      <c r="H24" s="169">
        <v>3715.702859577631</v>
      </c>
      <c r="I24" s="169">
        <v>3685.821055908742</v>
      </c>
      <c r="J24" s="169">
        <v>3666.0652790755776</v>
      </c>
      <c r="K24" s="169">
        <v>3600.0071650442846</v>
      </c>
      <c r="L24" s="169">
        <v>3582.1715974750946</v>
      </c>
      <c r="M24" s="169">
        <v>3591.7432099015391</v>
      </c>
      <c r="N24" s="169">
        <v>3593.1546662957194</v>
      </c>
      <c r="O24" s="169">
        <v>3554.8978803044724</v>
      </c>
      <c r="P24" s="169">
        <v>3473.478053235136</v>
      </c>
      <c r="Q24" s="169">
        <v>3380.1512934101193</v>
      </c>
      <c r="R24" s="169">
        <v>3300.9922343559097</v>
      </c>
      <c r="S24" s="169">
        <v>3254.9741839742869</v>
      </c>
      <c r="T24" s="169">
        <v>3238.3606062572999</v>
      </c>
      <c r="U24" s="169">
        <v>3220.6797401436415</v>
      </c>
    </row>
    <row r="25" spans="1:21" ht="15" customHeight="1">
      <c r="A25" s="172" t="s">
        <v>61</v>
      </c>
      <c r="B25" s="167" t="s">
        <v>95</v>
      </c>
      <c r="C25" s="169">
        <v>5241.0186189292872</v>
      </c>
      <c r="D25" s="169">
        <v>5290.7138411273236</v>
      </c>
      <c r="E25" s="169">
        <v>5375.6007046146487</v>
      </c>
      <c r="F25" s="169">
        <v>5406.2453913363588</v>
      </c>
      <c r="G25" s="169">
        <v>5493.7637525690616</v>
      </c>
      <c r="H25" s="169">
        <v>5514.0084862813565</v>
      </c>
      <c r="I25" s="169">
        <v>5543.7653689528388</v>
      </c>
      <c r="J25" s="169">
        <v>5533.7601290663724</v>
      </c>
      <c r="K25" s="169">
        <v>5511.143809647594</v>
      </c>
      <c r="L25" s="169">
        <v>5528.2407381574558</v>
      </c>
      <c r="M25" s="169">
        <v>5353.3059063429564</v>
      </c>
      <c r="N25" s="169">
        <v>5378.3251156955448</v>
      </c>
      <c r="O25" s="169">
        <v>5344.8770862860747</v>
      </c>
      <c r="P25" s="169">
        <v>5248.715128069286</v>
      </c>
      <c r="Q25" s="169">
        <v>5079.2638906363154</v>
      </c>
      <c r="R25" s="169">
        <v>4964.5325031251259</v>
      </c>
      <c r="S25" s="169">
        <v>4907.3958790475845</v>
      </c>
      <c r="T25" s="169">
        <v>4903.5298912155768</v>
      </c>
      <c r="U25" s="169">
        <v>4978.4573845711357</v>
      </c>
    </row>
    <row r="26" spans="1:21" ht="15" customHeight="1">
      <c r="A26" s="222" t="s">
        <v>94</v>
      </c>
      <c r="B26" s="167"/>
      <c r="C26" s="229"/>
      <c r="D26" s="229"/>
      <c r="E26" s="229"/>
      <c r="F26" s="229"/>
      <c r="G26" s="229"/>
    </row>
    <row r="27" spans="1:21" ht="15" customHeight="1">
      <c r="A27" s="224" t="s">
        <v>151</v>
      </c>
      <c r="B27" s="167" t="s">
        <v>95</v>
      </c>
      <c r="C27" s="169">
        <v>2626.5413274641351</v>
      </c>
      <c r="D27" s="169">
        <v>2662.3313077105204</v>
      </c>
      <c r="E27" s="169">
        <v>2727.9290590912651</v>
      </c>
      <c r="F27" s="169">
        <v>2763.6959637603486</v>
      </c>
      <c r="G27" s="169">
        <v>2789.379889136404</v>
      </c>
      <c r="H27" s="169">
        <v>2811.653127276435</v>
      </c>
      <c r="I27" s="169">
        <v>2796.4285714285716</v>
      </c>
      <c r="J27" s="169">
        <v>2800.7527504342793</v>
      </c>
      <c r="K27" s="169">
        <v>2757.1923735200517</v>
      </c>
      <c r="L27" s="169">
        <v>2737.1975201603555</v>
      </c>
      <c r="M27" s="169">
        <v>2862.0580134487973</v>
      </c>
      <c r="N27" s="169">
        <v>2855.773221969122</v>
      </c>
      <c r="O27" s="169">
        <v>2874.0776185559221</v>
      </c>
      <c r="P27" s="169">
        <v>2834.6612081007033</v>
      </c>
      <c r="Q27" s="169">
        <v>2708.4601519513799</v>
      </c>
      <c r="R27" s="169">
        <v>2638.8345228460003</v>
      </c>
      <c r="S27" s="169">
        <v>2608.975586201519</v>
      </c>
      <c r="T27" s="169">
        <v>2600.173153501436</v>
      </c>
      <c r="U27" s="169">
        <v>2588.4815230257527</v>
      </c>
    </row>
    <row r="28" spans="1:21" ht="15" customHeight="1">
      <c r="A28" s="386" t="s">
        <v>59</v>
      </c>
      <c r="B28" s="167" t="s">
        <v>95</v>
      </c>
      <c r="C28" s="169">
        <v>1533.0121225265484</v>
      </c>
      <c r="D28" s="169">
        <v>1560.6249244671274</v>
      </c>
      <c r="E28" s="169">
        <v>1623.0862144509454</v>
      </c>
      <c r="F28" s="169">
        <v>1651.5910324668257</v>
      </c>
      <c r="G28" s="169">
        <v>1647.4236013096556</v>
      </c>
      <c r="H28" s="169">
        <v>1735.7294470987729</v>
      </c>
      <c r="I28" s="169">
        <v>1716.282248112705</v>
      </c>
      <c r="J28" s="169">
        <v>1720.6877601583606</v>
      </c>
      <c r="K28" s="169">
        <v>1681.5872036339636</v>
      </c>
      <c r="L28" s="169">
        <v>1675.3055059693102</v>
      </c>
      <c r="M28" s="169">
        <v>1773.386449128205</v>
      </c>
      <c r="N28" s="169">
        <v>1764.555863103305</v>
      </c>
      <c r="O28" s="169">
        <v>1775.2637910043595</v>
      </c>
      <c r="P28" s="169">
        <v>1755.6509328551256</v>
      </c>
      <c r="Q28" s="169">
        <v>1680.76873824367</v>
      </c>
      <c r="R28" s="169">
        <v>1646.4810597930959</v>
      </c>
      <c r="S28" s="169">
        <v>1618.9478644000599</v>
      </c>
      <c r="T28" s="169">
        <v>1618.5051729416798</v>
      </c>
      <c r="U28" s="169">
        <v>1550.8849226738748</v>
      </c>
    </row>
    <row r="29" spans="1:21" ht="15" customHeight="1">
      <c r="A29" s="386" t="s">
        <v>60</v>
      </c>
      <c r="B29" s="167" t="s">
        <v>95</v>
      </c>
      <c r="C29" s="169">
        <v>2557.1228633663522</v>
      </c>
      <c r="D29" s="169">
        <v>2603.3653821284552</v>
      </c>
      <c r="E29" s="169">
        <v>2681.8028751945435</v>
      </c>
      <c r="F29" s="169">
        <v>2727.0881022546473</v>
      </c>
      <c r="G29" s="169">
        <v>2752.4989240335085</v>
      </c>
      <c r="H29" s="169">
        <v>2808.2807829039548</v>
      </c>
      <c r="I29" s="169">
        <v>2807.6790918520974</v>
      </c>
      <c r="J29" s="169">
        <v>2818.0253191959264</v>
      </c>
      <c r="K29" s="169">
        <v>2785.8565927879104</v>
      </c>
      <c r="L29" s="169">
        <v>2773.1760988692063</v>
      </c>
      <c r="M29" s="169">
        <v>2907.9863511901758</v>
      </c>
      <c r="N29" s="169">
        <v>2891.3886363541328</v>
      </c>
      <c r="O29" s="169">
        <v>2913.1874018566255</v>
      </c>
      <c r="P29" s="169">
        <v>2876.4791730779907</v>
      </c>
      <c r="Q29" s="169">
        <v>2757.5613563643869</v>
      </c>
      <c r="R29" s="169">
        <v>2699.5960426014562</v>
      </c>
      <c r="S29" s="169">
        <v>2655.6517854143326</v>
      </c>
      <c r="T29" s="169">
        <v>2654.5228061063863</v>
      </c>
      <c r="U29" s="169">
        <v>2655.5984000933995</v>
      </c>
    </row>
    <row r="30" spans="1:21" ht="15" customHeight="1">
      <c r="A30" s="386" t="s">
        <v>61</v>
      </c>
      <c r="B30" s="167" t="s">
        <v>95</v>
      </c>
      <c r="C30" s="169">
        <v>3990.8964237132404</v>
      </c>
      <c r="D30" s="169">
        <v>4064.5231795869172</v>
      </c>
      <c r="E30" s="169">
        <v>4142.5903624409484</v>
      </c>
      <c r="F30" s="169">
        <v>4207.3107604432626</v>
      </c>
      <c r="G30" s="169">
        <v>4301.3996980847896</v>
      </c>
      <c r="H30" s="169">
        <v>4251.6331462169201</v>
      </c>
      <c r="I30" s="169">
        <v>4293.0860994112754</v>
      </c>
      <c r="J30" s="169">
        <v>4312.1632013003118</v>
      </c>
      <c r="K30" s="169">
        <v>4315.3159363120403</v>
      </c>
      <c r="L30" s="169">
        <v>4314.7906625068063</v>
      </c>
      <c r="M30" s="169">
        <v>4510.2250280619237</v>
      </c>
      <c r="N30" s="169">
        <v>4517.6390649077011</v>
      </c>
      <c r="O30" s="169">
        <v>4565.7710461264605</v>
      </c>
      <c r="P30" s="169">
        <v>4521.0591329548097</v>
      </c>
      <c r="Q30" s="169">
        <v>4331.5483015862092</v>
      </c>
      <c r="R30" s="169">
        <v>4237.9068341828179</v>
      </c>
      <c r="S30" s="169">
        <v>4177.1940841760461</v>
      </c>
      <c r="T30" s="169">
        <v>4189.0459615689888</v>
      </c>
      <c r="U30" s="169">
        <v>4282.7630638131686</v>
      </c>
    </row>
    <row r="31" spans="1:21" s="160" customFormat="1" ht="15" customHeight="1">
      <c r="B31" s="409"/>
      <c r="C31" s="229"/>
      <c r="D31" s="229"/>
      <c r="E31" s="229"/>
      <c r="F31" s="229"/>
      <c r="G31" s="229"/>
    </row>
    <row r="32" spans="1:21" ht="15" customHeight="1">
      <c r="A32" s="168" t="s">
        <v>215</v>
      </c>
      <c r="B32" s="167" t="s">
        <v>95</v>
      </c>
      <c r="C32" s="169">
        <v>1627.9091038735512</v>
      </c>
      <c r="D32" s="169">
        <v>1645.1720970473157</v>
      </c>
      <c r="E32" s="169">
        <v>1681.8677904509134</v>
      </c>
      <c r="F32" s="169">
        <v>1696.5803539927902</v>
      </c>
      <c r="G32" s="169">
        <v>1710.196324345658</v>
      </c>
      <c r="H32" s="169">
        <v>1749.6289541201911</v>
      </c>
      <c r="I32" s="169">
        <v>1764.1640967320659</v>
      </c>
      <c r="J32" s="169">
        <v>1760.597672780747</v>
      </c>
      <c r="K32" s="169">
        <v>1741.7623084687107</v>
      </c>
      <c r="L32" s="169">
        <v>1741.9026264420015</v>
      </c>
      <c r="M32" s="169">
        <v>1744.3422887292368</v>
      </c>
      <c r="N32" s="169">
        <v>1747.3078754349553</v>
      </c>
      <c r="O32" s="169">
        <v>1733.8875377494342</v>
      </c>
      <c r="P32" s="169">
        <v>1698.9007333412269</v>
      </c>
      <c r="Q32" s="169">
        <v>1652.6749580534781</v>
      </c>
      <c r="R32" s="169">
        <v>1617.4802417913766</v>
      </c>
      <c r="S32" s="169">
        <v>1591.4577754189711</v>
      </c>
      <c r="T32" s="169">
        <v>1586.495488198655</v>
      </c>
      <c r="U32" s="169">
        <v>1576.8830045543084</v>
      </c>
    </row>
    <row r="33" spans="1:21" ht="15" customHeight="1">
      <c r="A33" s="172" t="s">
        <v>59</v>
      </c>
      <c r="B33" s="167" t="s">
        <v>95</v>
      </c>
      <c r="C33" s="169">
        <v>2188.0635120165775</v>
      </c>
      <c r="D33" s="169">
        <v>2222.6154746477914</v>
      </c>
      <c r="E33" s="169">
        <v>2305.5145117739635</v>
      </c>
      <c r="F33" s="169">
        <v>2324.3022232038111</v>
      </c>
      <c r="G33" s="169">
        <v>2290.5925494733356</v>
      </c>
      <c r="H33" s="169">
        <v>2257.2953635103004</v>
      </c>
      <c r="I33" s="169">
        <v>2218.4402793270806</v>
      </c>
      <c r="J33" s="169">
        <v>2208.3946902327862</v>
      </c>
      <c r="K33" s="169">
        <v>2146.4230758239923</v>
      </c>
      <c r="L33" s="169">
        <v>2135.0184941806065</v>
      </c>
      <c r="M33" s="169">
        <v>2244.9178617903167</v>
      </c>
      <c r="N33" s="169">
        <v>2315.830810137079</v>
      </c>
      <c r="O33" s="169">
        <v>2291.0860418133652</v>
      </c>
      <c r="P33" s="169">
        <v>2234.9374632814661</v>
      </c>
      <c r="Q33" s="169">
        <v>2180.9802494050055</v>
      </c>
      <c r="R33" s="169">
        <v>2125.4746959702111</v>
      </c>
      <c r="S33" s="169">
        <v>2095.4362296519826</v>
      </c>
      <c r="T33" s="169">
        <v>2082.7339146901932</v>
      </c>
      <c r="U33" s="169">
        <v>1996.2899835079456</v>
      </c>
    </row>
    <row r="34" spans="1:21" ht="15" customHeight="1">
      <c r="A34" s="172" t="s">
        <v>60</v>
      </c>
      <c r="B34" s="167" t="s">
        <v>95</v>
      </c>
      <c r="C34" s="169">
        <v>1835.4364312518669</v>
      </c>
      <c r="D34" s="169">
        <v>1844.1729894641589</v>
      </c>
      <c r="E34" s="169">
        <v>1876.4471844715367</v>
      </c>
      <c r="F34" s="169">
        <v>1882.3685217561892</v>
      </c>
      <c r="G34" s="169">
        <v>1878.2051301802883</v>
      </c>
      <c r="H34" s="169">
        <v>1857.8514297888155</v>
      </c>
      <c r="I34" s="169">
        <v>1842.910527954371</v>
      </c>
      <c r="J34" s="169">
        <v>1833.0326395377888</v>
      </c>
      <c r="K34" s="169">
        <v>1800.0035825221423</v>
      </c>
      <c r="L34" s="169">
        <v>1791.0857987375473</v>
      </c>
      <c r="M34" s="169">
        <v>1795.8716049507696</v>
      </c>
      <c r="N34" s="169">
        <v>1811.7264443071542</v>
      </c>
      <c r="O34" s="169">
        <v>1791.93919120442</v>
      </c>
      <c r="P34" s="169">
        <v>1750.2337001860669</v>
      </c>
      <c r="Q34" s="169">
        <v>1702.9365900934213</v>
      </c>
      <c r="R34" s="169">
        <v>1663.3082147045195</v>
      </c>
      <c r="S34" s="169">
        <v>1641.1684096674471</v>
      </c>
      <c r="T34" s="169">
        <v>1632.6184623130318</v>
      </c>
      <c r="U34" s="169">
        <v>1624.0448902426449</v>
      </c>
    </row>
    <row r="35" spans="1:21" ht="15" customHeight="1">
      <c r="A35" s="172" t="s">
        <v>61</v>
      </c>
      <c r="B35" s="167" t="s">
        <v>95</v>
      </c>
      <c r="C35" s="169">
        <v>1442.2804824304103</v>
      </c>
      <c r="D35" s="169">
        <v>1459.9671517180282</v>
      </c>
      <c r="E35" s="169">
        <v>1485.9807323775622</v>
      </c>
      <c r="F35" s="169">
        <v>1499.5575528418367</v>
      </c>
      <c r="G35" s="169">
        <v>1527.359620599992</v>
      </c>
      <c r="H35" s="169">
        <v>1495.9495851947415</v>
      </c>
      <c r="I35" s="169">
        <v>1534.7266821264932</v>
      </c>
      <c r="J35" s="169">
        <v>1534.110102509396</v>
      </c>
      <c r="K35" s="169">
        <v>1533.0725237755485</v>
      </c>
      <c r="L35" s="169">
        <v>1538.2426573523862</v>
      </c>
      <c r="M35" s="169">
        <v>1487.3418953127755</v>
      </c>
      <c r="N35" s="169">
        <v>1464.7913499739232</v>
      </c>
      <c r="O35" s="169">
        <v>1456.3780596056638</v>
      </c>
      <c r="P35" s="169">
        <v>1430.4803190427633</v>
      </c>
      <c r="Q35" s="169">
        <v>1383.765366769087</v>
      </c>
      <c r="R35" s="169">
        <v>1353.1096895597225</v>
      </c>
      <c r="S35" s="169">
        <v>1334.7803094109452</v>
      </c>
      <c r="T35" s="169">
        <v>1330.6559628113625</v>
      </c>
      <c r="U35" s="169">
        <v>1350.4882780924315</v>
      </c>
    </row>
    <row r="36" spans="1:21" ht="15" customHeight="1">
      <c r="A36" s="222" t="s">
        <v>94</v>
      </c>
      <c r="B36" s="156"/>
      <c r="C36" s="229"/>
      <c r="D36" s="229"/>
      <c r="E36" s="229"/>
      <c r="F36" s="229"/>
      <c r="G36" s="229"/>
    </row>
    <row r="37" spans="1:21" ht="15" customHeight="1">
      <c r="A37" s="224" t="s">
        <v>151</v>
      </c>
      <c r="B37" s="167" t="s">
        <v>95</v>
      </c>
      <c r="C37" s="169">
        <v>1227.9497907949788</v>
      </c>
      <c r="D37" s="169">
        <v>1253.990773794404</v>
      </c>
      <c r="E37" s="169">
        <v>1290.4910340287408</v>
      </c>
      <c r="F37" s="169">
        <v>1315.5585816313287</v>
      </c>
      <c r="G37" s="169">
        <v>1334.9184075210862</v>
      </c>
      <c r="H37" s="169">
        <v>1358.4040898860771</v>
      </c>
      <c r="I37" s="169">
        <v>1378.1850342573105</v>
      </c>
      <c r="J37" s="169">
        <v>1387.2464115101027</v>
      </c>
      <c r="K37" s="169">
        <v>1381.3881232318622</v>
      </c>
      <c r="L37" s="169">
        <v>1381.0782586903297</v>
      </c>
      <c r="M37" s="169">
        <v>1452.1988744381631</v>
      </c>
      <c r="N37" s="169">
        <v>1420.6592631764499</v>
      </c>
      <c r="O37" s="169">
        <v>1433.9511214424829</v>
      </c>
      <c r="P37" s="169">
        <v>1419.1074646225886</v>
      </c>
      <c r="Q37" s="169">
        <v>1360.5895517783435</v>
      </c>
      <c r="R37" s="169">
        <v>1334.340352704814</v>
      </c>
      <c r="S37" s="169">
        <v>1310.8244527272147</v>
      </c>
      <c r="T37" s="169">
        <v>1312.6553991783915</v>
      </c>
      <c r="U37" s="169">
        <v>1311.0659547842697</v>
      </c>
    </row>
    <row r="38" spans="1:21" ht="15" customHeight="1">
      <c r="A38" s="386" t="s">
        <v>59</v>
      </c>
      <c r="B38" s="167" t="s">
        <v>95</v>
      </c>
      <c r="C38" s="169">
        <v>1533.0121225265484</v>
      </c>
      <c r="D38" s="169">
        <v>1560.6249244671274</v>
      </c>
      <c r="E38" s="169">
        <v>1623.0862144509454</v>
      </c>
      <c r="F38" s="169">
        <v>1651.5910324668257</v>
      </c>
      <c r="G38" s="169">
        <v>1647.4236013096556</v>
      </c>
      <c r="H38" s="169">
        <v>1735.7294470987729</v>
      </c>
      <c r="I38" s="169">
        <v>1716.282248112705</v>
      </c>
      <c r="J38" s="169">
        <v>1720.6877601583606</v>
      </c>
      <c r="K38" s="169">
        <v>1681.5872036339636</v>
      </c>
      <c r="L38" s="169">
        <v>1675.3055059693102</v>
      </c>
      <c r="M38" s="169">
        <v>1773.386449128205</v>
      </c>
      <c r="N38" s="169">
        <v>1814.7658724306546</v>
      </c>
      <c r="O38" s="169">
        <v>1824.7099007113509</v>
      </c>
      <c r="P38" s="169">
        <v>1802.3360722132711</v>
      </c>
      <c r="Q38" s="169">
        <v>1724.3718529758773</v>
      </c>
      <c r="R38" s="169">
        <v>1687.8906435823153</v>
      </c>
      <c r="S38" s="169">
        <v>1663.7236982466457</v>
      </c>
      <c r="T38" s="169">
        <v>1664.200059592127</v>
      </c>
      <c r="U38" s="169">
        <v>1593.0714925154837</v>
      </c>
    </row>
    <row r="39" spans="1:21" ht="15" customHeight="1">
      <c r="A39" s="386" t="s">
        <v>60</v>
      </c>
      <c r="B39" s="167" t="s">
        <v>95</v>
      </c>
      <c r="C39" s="169">
        <v>1278.5614316831761</v>
      </c>
      <c r="D39" s="169">
        <v>1301.6826910642276</v>
      </c>
      <c r="E39" s="169">
        <v>1340.9014375972718</v>
      </c>
      <c r="F39" s="169">
        <v>1363.5440511273237</v>
      </c>
      <c r="G39" s="169">
        <v>1376.2494620167543</v>
      </c>
      <c r="H39" s="169">
        <v>1404.1403914519774</v>
      </c>
      <c r="I39" s="169">
        <v>1403.8395459260487</v>
      </c>
      <c r="J39" s="169">
        <v>1409.0126595979632</v>
      </c>
      <c r="K39" s="169">
        <v>1392.9282963939552</v>
      </c>
      <c r="L39" s="169">
        <v>1386.5880494346031</v>
      </c>
      <c r="M39" s="169">
        <v>1453.9931755950879</v>
      </c>
      <c r="N39" s="169">
        <v>1457.8847112786266</v>
      </c>
      <c r="O39" s="169">
        <v>1468.4682521070783</v>
      </c>
      <c r="P39" s="169">
        <v>1449.4148831357652</v>
      </c>
      <c r="Q39" s="169">
        <v>1389.2727649012934</v>
      </c>
      <c r="R39" s="169">
        <v>1360.2759277375137</v>
      </c>
      <c r="S39" s="169">
        <v>1338.988136605567</v>
      </c>
      <c r="T39" s="169">
        <v>1338.2768223854634</v>
      </c>
      <c r="U39" s="169">
        <v>1339.0996187705016</v>
      </c>
    </row>
    <row r="40" spans="1:21" ht="15" customHeight="1">
      <c r="A40" s="386" t="s">
        <v>61</v>
      </c>
      <c r="B40" s="167" t="s">
        <v>95</v>
      </c>
      <c r="C40" s="169">
        <v>1098.2582657756043</v>
      </c>
      <c r="D40" s="169">
        <v>1121.6010745969595</v>
      </c>
      <c r="E40" s="169">
        <v>1145.1388968372999</v>
      </c>
      <c r="F40" s="169">
        <v>1167.0030069456193</v>
      </c>
      <c r="G40" s="169">
        <v>1195.8621642300257</v>
      </c>
      <c r="H40" s="169">
        <v>1161.769775001329</v>
      </c>
      <c r="I40" s="169">
        <v>1161.769775001329</v>
      </c>
      <c r="J40" s="169">
        <v>1161.769775001329</v>
      </c>
      <c r="K40" s="169">
        <v>1161.769775001329</v>
      </c>
      <c r="L40" s="169">
        <v>1161.769775001329</v>
      </c>
      <c r="M40" s="169">
        <v>1161.769775001329</v>
      </c>
      <c r="N40" s="169">
        <v>1161.769775001329</v>
      </c>
      <c r="O40" s="169">
        <v>1161.769775001329</v>
      </c>
      <c r="P40" s="169">
        <v>1161.769775001329</v>
      </c>
      <c r="Q40" s="169">
        <v>1161.769775001329</v>
      </c>
      <c r="R40" s="169">
        <v>1161.769775001329</v>
      </c>
      <c r="S40" s="169">
        <v>1161.769775001329</v>
      </c>
      <c r="T40" s="169">
        <v>1161.769775001329</v>
      </c>
      <c r="U40" s="169">
        <v>1161.769775001329</v>
      </c>
    </row>
    <row r="41" spans="1:21" ht="15" customHeight="1"/>
    <row r="42" spans="1:21" ht="15" customHeight="1">
      <c r="A42" s="387" t="s">
        <v>15</v>
      </c>
    </row>
    <row r="43" spans="1:21" ht="15" customHeight="1">
      <c r="A43" s="96" t="s">
        <v>302</v>
      </c>
      <c r="T43" s="169"/>
    </row>
    <row r="44" spans="1:21" ht="15" customHeight="1">
      <c r="A44" s="96" t="s">
        <v>303</v>
      </c>
    </row>
    <row r="45" spans="1:21" ht="15" customHeight="1">
      <c r="A45" s="383" t="s">
        <v>279</v>
      </c>
    </row>
    <row r="46" spans="1:21" ht="15" customHeight="1">
      <c r="A46" s="96" t="s">
        <v>212</v>
      </c>
    </row>
  </sheetData>
  <pageMargins left="0.59055118110236227" right="0.19685039370078741" top="0.78740157480314965" bottom="0.78740157480314965" header="0.31496062992125984" footer="0.11811023622047245"/>
  <pageSetup paperSize="9" scale="70" orientation="portrait" r:id="rId1"/>
  <headerFooter>
    <oddFooter>&amp;L&amp;"MetaNormalLF-Roman,Standard"Statistisches Bundesamt, Private Haushalte und Umwelt, 2020</oddFooter>
  </headerFooter>
  <colBreaks count="1" manualBreakCount="1">
    <brk id="21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8"/>
  <sheetViews>
    <sheetView zoomScaleNormal="100" workbookViewId="0"/>
  </sheetViews>
  <sheetFormatPr baseColWidth="10" defaultRowHeight="12.95" customHeight="1"/>
  <cols>
    <col min="1" max="1" width="35.7109375" style="103" customWidth="1"/>
    <col min="2" max="2" width="11.7109375" style="157" customWidth="1"/>
    <col min="3" max="3" width="11.7109375" style="104" customWidth="1"/>
    <col min="4" max="6" width="11.7109375" style="105" hidden="1" customWidth="1"/>
    <col min="7" max="7" width="11.7109375" style="104" hidden="1" customWidth="1"/>
    <col min="8" max="8" width="11.7109375" style="104" customWidth="1"/>
    <col min="9" max="12" width="11.7109375" style="104" hidden="1" customWidth="1"/>
    <col min="13" max="13" width="11.7109375" style="104" customWidth="1"/>
    <col min="14" max="16" width="11.7109375" style="104" hidden="1" customWidth="1"/>
    <col min="17" max="17" width="11.28515625" style="104" hidden="1" customWidth="1"/>
    <col min="18" max="19" width="11.7109375" style="104" customWidth="1"/>
    <col min="20" max="20" width="11.7109375" style="103" customWidth="1"/>
    <col min="21" max="16384" width="11.42578125" style="103"/>
  </cols>
  <sheetData>
    <row r="1" spans="1:33" s="157" customFormat="1" ht="20.100000000000001" customHeight="1">
      <c r="A1" s="248" t="s">
        <v>311</v>
      </c>
      <c r="C1" s="217"/>
      <c r="D1" s="105"/>
      <c r="E1" s="105"/>
      <c r="F1" s="105"/>
      <c r="G1" s="104"/>
      <c r="H1" s="104"/>
      <c r="I1" s="104"/>
      <c r="J1" s="104"/>
      <c r="K1" s="104"/>
      <c r="L1" s="104"/>
      <c r="M1" s="179"/>
      <c r="N1" s="104"/>
      <c r="O1" s="104"/>
      <c r="P1" s="104"/>
      <c r="Q1" s="104"/>
      <c r="R1" s="180"/>
      <c r="S1" s="104"/>
    </row>
    <row r="2" spans="1:33" s="100" customFormat="1" ht="20.100000000000001" customHeight="1">
      <c r="A2" s="388" t="s">
        <v>141</v>
      </c>
      <c r="C2" s="101"/>
      <c r="D2" s="102"/>
      <c r="E2" s="102"/>
      <c r="F2" s="102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33" ht="15" customHeight="1">
      <c r="C3" s="401"/>
      <c r="D3" s="401"/>
      <c r="E3" s="401"/>
      <c r="F3" s="401"/>
      <c r="G3" s="401"/>
      <c r="H3" s="401"/>
      <c r="I3" s="401"/>
      <c r="J3" s="401"/>
      <c r="K3" s="401"/>
      <c r="L3" s="401"/>
    </row>
    <row r="4" spans="1:33" s="111" customFormat="1" ht="24.95" customHeight="1">
      <c r="A4" s="106" t="s">
        <v>182</v>
      </c>
      <c r="B4" s="107" t="s">
        <v>12</v>
      </c>
      <c r="C4" s="108">
        <v>2000</v>
      </c>
      <c r="D4" s="108">
        <v>2001</v>
      </c>
      <c r="E4" s="108">
        <v>2002</v>
      </c>
      <c r="F4" s="108">
        <v>2003</v>
      </c>
      <c r="G4" s="108">
        <v>2004</v>
      </c>
      <c r="H4" s="108">
        <v>2005</v>
      </c>
      <c r="I4" s="108">
        <v>2006</v>
      </c>
      <c r="J4" s="109">
        <v>2007</v>
      </c>
      <c r="K4" s="109">
        <v>2008</v>
      </c>
      <c r="L4" s="108">
        <v>2009</v>
      </c>
      <c r="M4" s="108">
        <v>2010</v>
      </c>
      <c r="N4" s="108">
        <v>2011</v>
      </c>
      <c r="O4" s="108">
        <v>2012</v>
      </c>
      <c r="P4" s="108">
        <v>2013</v>
      </c>
      <c r="Q4" s="110">
        <v>2014</v>
      </c>
      <c r="R4" s="108">
        <v>2015</v>
      </c>
      <c r="S4" s="108">
        <v>2016</v>
      </c>
      <c r="T4" s="109">
        <v>2017</v>
      </c>
      <c r="U4" s="109">
        <v>2018</v>
      </c>
    </row>
    <row r="5" spans="1:33" s="111" customFormat="1" ht="20.100000000000001" customHeight="1">
      <c r="A5" s="118"/>
      <c r="B5" s="118"/>
      <c r="C5" s="339" t="s">
        <v>179</v>
      </c>
      <c r="D5" s="328"/>
      <c r="E5" s="328"/>
      <c r="F5" s="328"/>
      <c r="G5" s="328"/>
      <c r="H5" s="328"/>
      <c r="I5" s="328"/>
      <c r="J5" s="328"/>
      <c r="K5" s="328"/>
      <c r="L5" s="328"/>
      <c r="M5" s="328"/>
      <c r="N5" s="328"/>
      <c r="O5" s="328"/>
      <c r="P5" s="328"/>
      <c r="Q5" s="328"/>
      <c r="R5" s="328"/>
      <c r="S5" s="328"/>
      <c r="T5" s="328"/>
      <c r="U5" s="328"/>
      <c r="V5" s="218"/>
    </row>
    <row r="6" spans="1:33" ht="15" customHeight="1">
      <c r="A6" s="188" t="s">
        <v>55</v>
      </c>
      <c r="B6" s="167" t="s">
        <v>53</v>
      </c>
      <c r="C6" s="122">
        <v>145675.77577487205</v>
      </c>
      <c r="D6" s="122">
        <v>143555.90016530483</v>
      </c>
      <c r="E6" s="122">
        <v>140359.7449306671</v>
      </c>
      <c r="F6" s="122">
        <v>134715.79113963843</v>
      </c>
      <c r="G6" s="122">
        <v>128384.17349028969</v>
      </c>
      <c r="H6" s="122">
        <v>123205.65285436998</v>
      </c>
      <c r="I6" s="122">
        <v>124152.4171604166</v>
      </c>
      <c r="J6" s="122">
        <v>98792.490352449619</v>
      </c>
      <c r="K6" s="122">
        <v>124919.56258716682</v>
      </c>
      <c r="L6" s="122">
        <v>122647.48367405699</v>
      </c>
      <c r="M6" s="122">
        <v>122543.38771756279</v>
      </c>
      <c r="N6" s="122">
        <v>123593.80719643625</v>
      </c>
      <c r="O6" s="122">
        <v>116433.66867551758</v>
      </c>
      <c r="P6" s="122">
        <v>124020.08213365061</v>
      </c>
      <c r="Q6" s="122">
        <v>111927.37704392071</v>
      </c>
      <c r="R6" s="122">
        <v>115185.50326775671</v>
      </c>
      <c r="S6" s="122">
        <v>117760.07328387813</v>
      </c>
      <c r="T6" s="122">
        <v>114742.50171974089</v>
      </c>
      <c r="U6" s="122">
        <v>121084.33835864274</v>
      </c>
      <c r="V6" s="112"/>
      <c r="W6" s="112"/>
      <c r="X6" s="112"/>
      <c r="Y6" s="112"/>
      <c r="Z6" s="112"/>
      <c r="AA6" s="112"/>
      <c r="AB6" s="112"/>
      <c r="AC6" s="112"/>
      <c r="AD6" s="112"/>
      <c r="AE6" s="112"/>
      <c r="AF6" s="112"/>
      <c r="AG6" s="112"/>
    </row>
    <row r="7" spans="1:33" ht="15" customHeight="1">
      <c r="A7" s="223" t="s">
        <v>54</v>
      </c>
      <c r="B7" s="167" t="s">
        <v>53</v>
      </c>
      <c r="C7" s="122">
        <v>131127.0540918867</v>
      </c>
      <c r="D7" s="122">
        <v>129578.52741222573</v>
      </c>
      <c r="E7" s="122">
        <v>126158.19395294659</v>
      </c>
      <c r="F7" s="122">
        <v>119435.76717328223</v>
      </c>
      <c r="G7" s="122">
        <v>113682.56021391624</v>
      </c>
      <c r="H7" s="122">
        <v>108765.89811819862</v>
      </c>
      <c r="I7" s="122">
        <v>109563.67934050188</v>
      </c>
      <c r="J7" s="122">
        <v>85046.168143093615</v>
      </c>
      <c r="K7" s="122">
        <v>110208.9164236006</v>
      </c>
      <c r="L7" s="122">
        <v>107473.10361355699</v>
      </c>
      <c r="M7" s="122">
        <v>106942.20006443896</v>
      </c>
      <c r="N7" s="122">
        <v>107810.53240839069</v>
      </c>
      <c r="O7" s="122">
        <v>99519.726250520936</v>
      </c>
      <c r="P7" s="122">
        <v>106732.16340807085</v>
      </c>
      <c r="Q7" s="122">
        <v>96405.329467979347</v>
      </c>
      <c r="R7" s="122">
        <v>99513.788915441037</v>
      </c>
      <c r="S7" s="122">
        <v>102239.2876181137</v>
      </c>
      <c r="T7" s="122">
        <v>98371.234547645072</v>
      </c>
      <c r="U7" s="122">
        <v>104065.69211344066</v>
      </c>
      <c r="V7" s="112"/>
      <c r="W7" s="112"/>
      <c r="X7" s="112"/>
      <c r="Y7" s="112"/>
      <c r="Z7" s="112"/>
      <c r="AA7" s="112"/>
      <c r="AB7" s="112"/>
      <c r="AC7" s="112"/>
      <c r="AD7" s="112"/>
      <c r="AE7" s="112"/>
      <c r="AF7" s="112"/>
      <c r="AG7" s="112"/>
    </row>
    <row r="8" spans="1:33" ht="15" customHeight="1">
      <c r="A8" s="223" t="s">
        <v>177</v>
      </c>
      <c r="B8" s="167" t="s">
        <v>53</v>
      </c>
      <c r="C8" s="122">
        <v>13170.744633387847</v>
      </c>
      <c r="D8" s="122">
        <v>12954.226482586824</v>
      </c>
      <c r="E8" s="122">
        <v>13193.362626539201</v>
      </c>
      <c r="F8" s="122">
        <v>14009.896817225635</v>
      </c>
      <c r="G8" s="122">
        <v>13462.926735611383</v>
      </c>
      <c r="H8" s="122">
        <v>13306.35904216058</v>
      </c>
      <c r="I8" s="122">
        <v>13467.712682458608</v>
      </c>
      <c r="J8" s="122">
        <v>13071.293785049365</v>
      </c>
      <c r="K8" s="122">
        <v>13684.364027304809</v>
      </c>
      <c r="L8" s="122">
        <v>14052.497614394186</v>
      </c>
      <c r="M8" s="122">
        <v>14425.389400006023</v>
      </c>
      <c r="N8" s="122">
        <v>14630.85975862023</v>
      </c>
      <c r="O8" s="122">
        <v>15651.395446122409</v>
      </c>
      <c r="P8" s="122">
        <v>15786.759584322092</v>
      </c>
      <c r="Q8" s="122">
        <v>15016.541435000858</v>
      </c>
      <c r="R8" s="122">
        <v>15160.51688819114</v>
      </c>
      <c r="S8" s="122">
        <v>14997.199484892788</v>
      </c>
      <c r="T8" s="122">
        <v>15856.180710414057</v>
      </c>
      <c r="U8" s="122">
        <v>16492.556921801177</v>
      </c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</row>
    <row r="9" spans="1:33" ht="15" customHeight="1">
      <c r="A9" s="223" t="s">
        <v>178</v>
      </c>
      <c r="B9" s="167" t="s">
        <v>53</v>
      </c>
      <c r="C9" s="122">
        <v>1198.7490474097053</v>
      </c>
      <c r="D9" s="122">
        <v>842.88226829185453</v>
      </c>
      <c r="E9" s="122">
        <v>828.07234898270599</v>
      </c>
      <c r="F9" s="122">
        <v>1074.397146741376</v>
      </c>
      <c r="G9" s="122">
        <v>1047.6185384297548</v>
      </c>
      <c r="H9" s="122">
        <v>943.88169169744708</v>
      </c>
      <c r="I9" s="122">
        <v>948.16113534602891</v>
      </c>
      <c r="J9" s="122">
        <v>308.93266660857859</v>
      </c>
      <c r="K9" s="122">
        <v>850.09899370333937</v>
      </c>
      <c r="L9" s="122">
        <v>852.27782207369921</v>
      </c>
      <c r="M9" s="122">
        <v>925.66260660365697</v>
      </c>
      <c r="N9" s="122">
        <v>851.20107687542122</v>
      </c>
      <c r="O9" s="122">
        <v>966.81098958034431</v>
      </c>
      <c r="P9" s="122">
        <v>1225.7804478475769</v>
      </c>
      <c r="Q9" s="122">
        <v>213.39745164047207</v>
      </c>
      <c r="R9" s="122">
        <v>198.21329322724807</v>
      </c>
      <c r="S9" s="122">
        <v>210.6020099743771</v>
      </c>
      <c r="T9" s="122">
        <v>202.10229078450615</v>
      </c>
      <c r="U9" s="122">
        <v>213.10515250360831</v>
      </c>
      <c r="V9" s="112"/>
      <c r="W9" s="112"/>
      <c r="X9" s="112"/>
      <c r="Y9" s="112"/>
      <c r="Z9" s="112"/>
      <c r="AA9" s="112"/>
      <c r="AB9" s="112"/>
      <c r="AC9" s="112"/>
      <c r="AD9" s="112"/>
      <c r="AE9" s="112"/>
      <c r="AF9" s="112"/>
      <c r="AG9" s="112"/>
    </row>
    <row r="10" spans="1:33" ht="15" customHeight="1">
      <c r="A10" s="223" t="s">
        <v>136</v>
      </c>
      <c r="B10" s="167" t="s">
        <v>53</v>
      </c>
      <c r="C10" s="122">
        <v>179.22800218777226</v>
      </c>
      <c r="D10" s="122">
        <v>180.26400220041836</v>
      </c>
      <c r="E10" s="122">
        <v>180.11600219861177</v>
      </c>
      <c r="F10" s="122">
        <v>195.73000238920631</v>
      </c>
      <c r="G10" s="122">
        <v>191.06800233229893</v>
      </c>
      <c r="H10" s="122">
        <v>189.5140023133298</v>
      </c>
      <c r="I10" s="122">
        <v>172.86400211008919</v>
      </c>
      <c r="J10" s="122">
        <v>366.09575769805554</v>
      </c>
      <c r="K10" s="122">
        <v>176.18314255806166</v>
      </c>
      <c r="L10" s="122">
        <v>269.60462403212631</v>
      </c>
      <c r="M10" s="122">
        <v>250.13564651415561</v>
      </c>
      <c r="N10" s="122">
        <v>301.21395254989619</v>
      </c>
      <c r="O10" s="122">
        <v>295.73598929388925</v>
      </c>
      <c r="P10" s="122">
        <v>275.37869341007962</v>
      </c>
      <c r="Q10" s="122">
        <v>292.10868930004676</v>
      </c>
      <c r="R10" s="122">
        <v>312.98417089726252</v>
      </c>
      <c r="S10" s="122">
        <v>312.98417089726252</v>
      </c>
      <c r="T10" s="122">
        <v>312.98417089726252</v>
      </c>
      <c r="U10" s="122">
        <v>312.98417089726252</v>
      </c>
      <c r="V10" s="151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</row>
    <row r="11" spans="1:33" ht="15" customHeight="1">
      <c r="A11" s="223" t="s">
        <v>22</v>
      </c>
      <c r="B11" s="167" t="s">
        <v>53</v>
      </c>
      <c r="C11" s="122">
        <v>0</v>
      </c>
      <c r="D11" s="122">
        <v>0</v>
      </c>
      <c r="E11" s="122">
        <v>0</v>
      </c>
      <c r="F11" s="122">
        <v>0</v>
      </c>
      <c r="G11" s="122">
        <v>0</v>
      </c>
      <c r="H11" s="122">
        <v>0</v>
      </c>
      <c r="I11" s="122">
        <v>0</v>
      </c>
      <c r="J11" s="122">
        <v>0</v>
      </c>
      <c r="K11" s="122">
        <v>0</v>
      </c>
      <c r="L11" s="122">
        <v>0</v>
      </c>
      <c r="M11" s="122">
        <v>0</v>
      </c>
      <c r="N11" s="122">
        <v>0</v>
      </c>
      <c r="O11" s="122">
        <v>0</v>
      </c>
      <c r="P11" s="122">
        <v>0</v>
      </c>
      <c r="Q11" s="122">
        <v>0</v>
      </c>
      <c r="R11" s="122">
        <v>0</v>
      </c>
      <c r="S11" s="122">
        <v>0</v>
      </c>
      <c r="T11" s="122">
        <v>0</v>
      </c>
      <c r="U11" s="122">
        <v>0</v>
      </c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</row>
    <row r="12" spans="1:33" ht="15" customHeight="1">
      <c r="A12" s="188" t="s">
        <v>205</v>
      </c>
      <c r="B12" s="167" t="s">
        <v>53</v>
      </c>
      <c r="C12" s="122">
        <v>100167.27445850101</v>
      </c>
      <c r="D12" s="122">
        <v>101547.27389227971</v>
      </c>
      <c r="E12" s="122">
        <v>105087.00971308931</v>
      </c>
      <c r="F12" s="122">
        <v>103803.20352947383</v>
      </c>
      <c r="G12" s="122">
        <v>105357.52217836217</v>
      </c>
      <c r="H12" s="122">
        <v>102505.44588216477</v>
      </c>
      <c r="I12" s="122">
        <v>99629.318783048118</v>
      </c>
      <c r="J12" s="122">
        <v>99387.504787838319</v>
      </c>
      <c r="K12" s="122">
        <v>98525.01530498128</v>
      </c>
      <c r="L12" s="122">
        <v>100752.5568866698</v>
      </c>
      <c r="M12" s="122">
        <v>100983.2505401154</v>
      </c>
      <c r="N12" s="122">
        <v>102075.95991685451</v>
      </c>
      <c r="O12" s="122">
        <v>100744.76171262459</v>
      </c>
      <c r="P12" s="122">
        <v>101529.42779258871</v>
      </c>
      <c r="Q12" s="122">
        <v>104259.63017894735</v>
      </c>
      <c r="R12" s="122">
        <v>105052.17586193337</v>
      </c>
      <c r="S12" s="122">
        <v>106416.50179495174</v>
      </c>
      <c r="T12" s="122">
        <v>112498.73512903282</v>
      </c>
      <c r="U12" s="122">
        <v>111124.10371642263</v>
      </c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</row>
    <row r="13" spans="1:33" ht="15" customHeight="1">
      <c r="A13" s="394" t="s">
        <v>17</v>
      </c>
      <c r="B13" s="167" t="s">
        <v>53</v>
      </c>
      <c r="C13" s="122">
        <v>245843.05023337307</v>
      </c>
      <c r="D13" s="122">
        <v>245103.17405758455</v>
      </c>
      <c r="E13" s="122">
        <v>245446.75464375643</v>
      </c>
      <c r="F13" s="122">
        <v>238518.99466911226</v>
      </c>
      <c r="G13" s="122">
        <v>233741.69566865184</v>
      </c>
      <c r="H13" s="122">
        <v>225711.09873653477</v>
      </c>
      <c r="I13" s="122">
        <v>223781.73594346474</v>
      </c>
      <c r="J13" s="122">
        <v>198179.99514028794</v>
      </c>
      <c r="K13" s="122">
        <v>223444.57789214811</v>
      </c>
      <c r="L13" s="122">
        <v>223400.04056072677</v>
      </c>
      <c r="M13" s="122">
        <v>223526.63825767819</v>
      </c>
      <c r="N13" s="122">
        <v>225669.76711329076</v>
      </c>
      <c r="O13" s="122">
        <v>217178.43038814218</v>
      </c>
      <c r="P13" s="122">
        <v>225549.50992623932</v>
      </c>
      <c r="Q13" s="122">
        <v>216187.00722286807</v>
      </c>
      <c r="R13" s="122">
        <v>220237.67912969008</v>
      </c>
      <c r="S13" s="122">
        <v>224176.57507882986</v>
      </c>
      <c r="T13" s="122">
        <v>227241.23684877373</v>
      </c>
      <c r="U13" s="122">
        <v>232208.44207506537</v>
      </c>
      <c r="V13" s="112"/>
      <c r="W13" s="112"/>
      <c r="X13" s="112"/>
      <c r="Y13" s="112"/>
      <c r="Z13" s="112"/>
      <c r="AA13" s="112"/>
      <c r="AB13" s="112"/>
      <c r="AC13" s="112"/>
      <c r="AD13" s="112"/>
      <c r="AE13" s="112"/>
      <c r="AF13" s="112"/>
      <c r="AG13" s="112"/>
    </row>
    <row r="14" spans="1:33" ht="20.100000000000001" customHeight="1">
      <c r="A14" s="119"/>
      <c r="B14" s="119"/>
      <c r="C14" s="391" t="s">
        <v>312</v>
      </c>
      <c r="D14" s="389"/>
      <c r="E14" s="389"/>
      <c r="F14" s="389"/>
      <c r="G14" s="389"/>
      <c r="H14" s="389"/>
      <c r="I14" s="389"/>
      <c r="J14" s="389"/>
      <c r="K14" s="389"/>
      <c r="L14" s="389"/>
      <c r="M14" s="389"/>
      <c r="N14" s="389"/>
      <c r="O14" s="389"/>
      <c r="P14" s="389"/>
      <c r="Q14" s="389"/>
      <c r="R14" s="389"/>
      <c r="S14" s="389"/>
      <c r="T14" s="389"/>
      <c r="U14" s="389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</row>
    <row r="15" spans="1:33" ht="15" customHeight="1">
      <c r="A15" s="188" t="s">
        <v>55</v>
      </c>
      <c r="B15" s="167" t="s">
        <v>53</v>
      </c>
      <c r="C15" s="122">
        <v>95556.846657268179</v>
      </c>
      <c r="D15" s="122">
        <v>95167.590357279609</v>
      </c>
      <c r="E15" s="122">
        <v>93574.247094908467</v>
      </c>
      <c r="F15" s="122">
        <v>94648.935789287265</v>
      </c>
      <c r="G15" s="122">
        <v>96608.173120404055</v>
      </c>
      <c r="H15" s="122">
        <v>94610.043554710865</v>
      </c>
      <c r="I15" s="122">
        <v>95818.350113262641</v>
      </c>
      <c r="J15" s="122">
        <v>99667.229909660833</v>
      </c>
      <c r="K15" s="122">
        <v>97727.602325472661</v>
      </c>
      <c r="L15" s="122">
        <v>98802.581532225217</v>
      </c>
      <c r="M15" s="122">
        <v>98929.976771397211</v>
      </c>
      <c r="N15" s="122">
        <v>104946.95846400624</v>
      </c>
      <c r="O15" s="122">
        <v>101089.22902913135</v>
      </c>
      <c r="P15" s="122">
        <v>99968.773981565071</v>
      </c>
      <c r="Q15" s="122">
        <v>97603.315501459059</v>
      </c>
      <c r="R15" s="122">
        <v>93888.118235510046</v>
      </c>
      <c r="S15" s="122">
        <v>93483.727327463333</v>
      </c>
      <c r="T15" s="122">
        <v>85209.568266859802</v>
      </c>
      <c r="U15" s="122">
        <v>85844.326247157122</v>
      </c>
      <c r="V15" s="112"/>
      <c r="W15" s="112"/>
      <c r="X15" s="112"/>
      <c r="Y15" s="112"/>
      <c r="Z15" s="112"/>
      <c r="AA15" s="112"/>
      <c r="AB15" s="112"/>
      <c r="AC15" s="112"/>
      <c r="AD15" s="112"/>
      <c r="AE15" s="112"/>
      <c r="AF15" s="112"/>
      <c r="AG15" s="112"/>
    </row>
    <row r="16" spans="1:33" s="113" customFormat="1" ht="15" customHeight="1">
      <c r="A16" s="223" t="s">
        <v>54</v>
      </c>
      <c r="B16" s="167" t="s">
        <v>53</v>
      </c>
      <c r="C16" s="122">
        <v>30640.678338952992</v>
      </c>
      <c r="D16" s="122">
        <v>28964.104458740123</v>
      </c>
      <c r="E16" s="122">
        <v>28403.28408935402</v>
      </c>
      <c r="F16" s="122">
        <v>29391.71285161591</v>
      </c>
      <c r="G16" s="122">
        <v>31231.120231686331</v>
      </c>
      <c r="H16" s="122">
        <v>26013.930327033628</v>
      </c>
      <c r="I16" s="122">
        <v>25763.306499387912</v>
      </c>
      <c r="J16" s="122">
        <v>27101.406751451872</v>
      </c>
      <c r="K16" s="122">
        <v>27004.525611160501</v>
      </c>
      <c r="L16" s="122">
        <v>27975.455655420959</v>
      </c>
      <c r="M16" s="122">
        <v>24142.018023746754</v>
      </c>
      <c r="N16" s="122">
        <v>28249.564319225981</v>
      </c>
      <c r="O16" s="122">
        <v>25856.470033596277</v>
      </c>
      <c r="P16" s="122">
        <v>26808.348553669497</v>
      </c>
      <c r="Q16" s="122">
        <v>27231.619378697476</v>
      </c>
      <c r="R16" s="122">
        <v>27568.365152098308</v>
      </c>
      <c r="S16" s="122">
        <v>28447.606842482794</v>
      </c>
      <c r="T16" s="122">
        <v>25273.373062347873</v>
      </c>
      <c r="U16" s="122">
        <v>25947.493326874817</v>
      </c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</row>
    <row r="17" spans="1:33" s="113" customFormat="1" ht="15" customHeight="1">
      <c r="A17" s="223" t="s">
        <v>177</v>
      </c>
      <c r="B17" s="167" t="s">
        <v>53</v>
      </c>
      <c r="C17" s="122">
        <v>11409.007996711853</v>
      </c>
      <c r="D17" s="122">
        <v>11483.722339394566</v>
      </c>
      <c r="E17" s="122">
        <v>11059.121927560218</v>
      </c>
      <c r="F17" s="122">
        <v>11032.511363377274</v>
      </c>
      <c r="G17" s="122">
        <v>11147.758410581788</v>
      </c>
      <c r="H17" s="122">
        <v>11149.080534679055</v>
      </c>
      <c r="I17" s="122">
        <v>11182.905934024031</v>
      </c>
      <c r="J17" s="122">
        <v>11623.101868418666</v>
      </c>
      <c r="K17" s="122">
        <v>11429.409851963213</v>
      </c>
      <c r="L17" s="122">
        <v>11733.163399685121</v>
      </c>
      <c r="M17" s="122">
        <v>12082.865974761764</v>
      </c>
      <c r="N17" s="122">
        <v>12621.883497557628</v>
      </c>
      <c r="O17" s="122">
        <v>12709.517478264775</v>
      </c>
      <c r="P17" s="122">
        <v>12812.217004351642</v>
      </c>
      <c r="Q17" s="122">
        <v>11512.881080705165</v>
      </c>
      <c r="R17" s="122">
        <v>10723.262254406349</v>
      </c>
      <c r="S17" s="122">
        <v>10800.408730592178</v>
      </c>
      <c r="T17" s="122">
        <v>10080.644267782001</v>
      </c>
      <c r="U17" s="122">
        <v>10089.273908604973</v>
      </c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</row>
    <row r="18" spans="1:33" s="113" customFormat="1" ht="15" customHeight="1">
      <c r="A18" s="223" t="s">
        <v>178</v>
      </c>
      <c r="B18" s="167" t="s">
        <v>53</v>
      </c>
      <c r="C18" s="122">
        <v>17882.77887292294</v>
      </c>
      <c r="D18" s="122">
        <v>18413.833251550648</v>
      </c>
      <c r="E18" s="122">
        <v>18627.792834300511</v>
      </c>
      <c r="F18" s="122">
        <v>18762.883950753087</v>
      </c>
      <c r="G18" s="122">
        <v>18883.414218555296</v>
      </c>
      <c r="H18" s="122">
        <v>20198.56146688222</v>
      </c>
      <c r="I18" s="122">
        <v>20892.746967833762</v>
      </c>
      <c r="J18" s="122">
        <v>22008.19409074734</v>
      </c>
      <c r="K18" s="122">
        <v>21434.084686088605</v>
      </c>
      <c r="L18" s="122">
        <v>21447.211172094976</v>
      </c>
      <c r="M18" s="122">
        <v>22089.560610125649</v>
      </c>
      <c r="N18" s="122">
        <v>22581.937247200836</v>
      </c>
      <c r="O18" s="122">
        <v>22448.875908307007</v>
      </c>
      <c r="P18" s="122">
        <v>21728.101552022119</v>
      </c>
      <c r="Q18" s="122">
        <v>21241.03564288179</v>
      </c>
      <c r="R18" s="122">
        <v>20051.63316968234</v>
      </c>
      <c r="S18" s="122">
        <v>19693.722606534866</v>
      </c>
      <c r="T18" s="122">
        <v>18175.468994758285</v>
      </c>
      <c r="U18" s="122">
        <v>18050.867902667098</v>
      </c>
      <c r="V18" s="112"/>
      <c r="W18" s="112"/>
      <c r="X18" s="112"/>
      <c r="Y18" s="112"/>
      <c r="Z18" s="112"/>
      <c r="AA18" s="112"/>
      <c r="AB18" s="112"/>
      <c r="AC18" s="112"/>
      <c r="AD18" s="112"/>
      <c r="AE18" s="112"/>
      <c r="AF18" s="112"/>
      <c r="AG18" s="112"/>
    </row>
    <row r="19" spans="1:33" ht="15" customHeight="1">
      <c r="A19" s="223" t="s">
        <v>136</v>
      </c>
      <c r="B19" s="167" t="s">
        <v>53</v>
      </c>
      <c r="C19" s="122">
        <v>29006.805414442479</v>
      </c>
      <c r="D19" s="122">
        <v>29567.164517234076</v>
      </c>
      <c r="E19" s="122">
        <v>28939.226870790804</v>
      </c>
      <c r="F19" s="122">
        <v>28921.310436291977</v>
      </c>
      <c r="G19" s="122">
        <v>28840.405120024661</v>
      </c>
      <c r="H19" s="122">
        <v>30421.306763210203</v>
      </c>
      <c r="I19" s="122">
        <v>30997.161247417658</v>
      </c>
      <c r="J19" s="122">
        <v>31793.131074456465</v>
      </c>
      <c r="K19" s="122">
        <v>30997.562106083347</v>
      </c>
      <c r="L19" s="122">
        <v>30837.411709304473</v>
      </c>
      <c r="M19" s="122">
        <v>33313.882394699925</v>
      </c>
      <c r="N19" s="122">
        <v>34055.55003488058</v>
      </c>
      <c r="O19" s="122">
        <v>32784.269312771918</v>
      </c>
      <c r="P19" s="122">
        <v>32307.526499362735</v>
      </c>
      <c r="Q19" s="122">
        <v>31478.191468938519</v>
      </c>
      <c r="R19" s="122">
        <v>29756.373915588247</v>
      </c>
      <c r="S19" s="122">
        <v>29104.447951234357</v>
      </c>
      <c r="T19" s="122">
        <v>26671.132004627791</v>
      </c>
      <c r="U19" s="122">
        <v>26755.444592968295</v>
      </c>
      <c r="V19" s="112"/>
      <c r="W19" s="112"/>
      <c r="X19" s="112"/>
      <c r="Y19" s="112"/>
      <c r="Z19" s="112"/>
      <c r="AA19" s="112"/>
      <c r="AB19" s="112"/>
      <c r="AC19" s="112"/>
      <c r="AD19" s="112"/>
      <c r="AE19" s="112"/>
      <c r="AF19" s="112"/>
      <c r="AG19" s="112"/>
    </row>
    <row r="20" spans="1:33" ht="15" customHeight="1">
      <c r="A20" s="223" t="s">
        <v>22</v>
      </c>
      <c r="B20" s="167" t="s">
        <v>53</v>
      </c>
      <c r="C20" s="122">
        <v>6617.5760342379026</v>
      </c>
      <c r="D20" s="122">
        <v>6738.7657903601967</v>
      </c>
      <c r="E20" s="122">
        <v>6544.8213729029085</v>
      </c>
      <c r="F20" s="122">
        <v>6540.5171872490109</v>
      </c>
      <c r="G20" s="122">
        <v>6505.4751395559842</v>
      </c>
      <c r="H20" s="122">
        <v>6827.164462905761</v>
      </c>
      <c r="I20" s="122">
        <v>6982.2294645992624</v>
      </c>
      <c r="J20" s="122">
        <v>7141.3961245864939</v>
      </c>
      <c r="K20" s="122">
        <v>6862.0200701769863</v>
      </c>
      <c r="L20" s="122">
        <v>6809.3395957196935</v>
      </c>
      <c r="M20" s="122">
        <v>7301.6497680631137</v>
      </c>
      <c r="N20" s="122">
        <v>7438.0233651412073</v>
      </c>
      <c r="O20" s="122">
        <v>7290.0962961913874</v>
      </c>
      <c r="P20" s="122">
        <v>6312.5803721590792</v>
      </c>
      <c r="Q20" s="122">
        <v>6139.5879302361163</v>
      </c>
      <c r="R20" s="122">
        <v>5788.4837437348078</v>
      </c>
      <c r="S20" s="122">
        <v>5437.5411966191496</v>
      </c>
      <c r="T20" s="122">
        <v>5008.9499373438639</v>
      </c>
      <c r="U20" s="122">
        <v>5001.2465160419306</v>
      </c>
      <c r="V20" s="112"/>
      <c r="W20" s="112"/>
      <c r="X20" s="112"/>
      <c r="Y20" s="112"/>
      <c r="Z20" s="112"/>
      <c r="AA20" s="112"/>
      <c r="AB20" s="112"/>
      <c r="AC20" s="112"/>
      <c r="AD20" s="112"/>
      <c r="AE20" s="112"/>
      <c r="AF20" s="112"/>
      <c r="AG20" s="112"/>
    </row>
    <row r="21" spans="1:33" ht="15" customHeight="1">
      <c r="A21" s="188" t="s">
        <v>205</v>
      </c>
      <c r="B21" s="167" t="s">
        <v>53</v>
      </c>
      <c r="C21" s="122">
        <v>4822.2645677063956</v>
      </c>
      <c r="D21" s="122">
        <v>4886.5604225643319</v>
      </c>
      <c r="E21" s="122">
        <v>4851.6728262632159</v>
      </c>
      <c r="F21" s="122">
        <v>5010.3974448707504</v>
      </c>
      <c r="G21" s="122">
        <v>5247.1238823105796</v>
      </c>
      <c r="H21" s="122">
        <v>5186.6887143747135</v>
      </c>
      <c r="I21" s="122">
        <v>5072.6088795417345</v>
      </c>
      <c r="J21" s="122">
        <v>4974.0791791260544</v>
      </c>
      <c r="K21" s="122">
        <v>5262.9934379935421</v>
      </c>
      <c r="L21" s="122">
        <v>5808.1135258081631</v>
      </c>
      <c r="M21" s="122">
        <v>6187.9917810549859</v>
      </c>
      <c r="N21" s="122">
        <v>6352.5435951009822</v>
      </c>
      <c r="O21" s="122">
        <v>6220.7786980915889</v>
      </c>
      <c r="P21" s="122">
        <v>6421.7606312130401</v>
      </c>
      <c r="Q21" s="122">
        <v>6143.3243105475785</v>
      </c>
      <c r="R21" s="122">
        <v>6606.8782848540986</v>
      </c>
      <c r="S21" s="122">
        <v>6801.8117389537656</v>
      </c>
      <c r="T21" s="122">
        <v>7281.459075927788</v>
      </c>
      <c r="U21" s="122">
        <v>7189.3852668025575</v>
      </c>
      <c r="V21" s="112"/>
      <c r="W21" s="112"/>
      <c r="X21" s="112"/>
      <c r="Y21" s="112"/>
      <c r="Z21" s="112"/>
      <c r="AA21" s="112"/>
      <c r="AB21" s="112"/>
      <c r="AC21" s="112"/>
      <c r="AD21" s="112"/>
      <c r="AE21" s="112"/>
      <c r="AF21" s="112"/>
      <c r="AG21" s="112"/>
    </row>
    <row r="22" spans="1:33" ht="15" customHeight="1">
      <c r="A22" s="394" t="s">
        <v>17</v>
      </c>
      <c r="B22" s="167" t="s">
        <v>53</v>
      </c>
      <c r="C22" s="122">
        <v>100379.11122497458</v>
      </c>
      <c r="D22" s="122">
        <v>100054.15077984394</v>
      </c>
      <c r="E22" s="122">
        <v>98425.919921171677</v>
      </c>
      <c r="F22" s="122">
        <v>99659.33323415801</v>
      </c>
      <c r="G22" s="122">
        <v>101855.29700271464</v>
      </c>
      <c r="H22" s="122">
        <v>99796.73226908558</v>
      </c>
      <c r="I22" s="122">
        <v>100890.95899280437</v>
      </c>
      <c r="J22" s="122">
        <v>104641.30908878689</v>
      </c>
      <c r="K22" s="122">
        <v>102990.5957634662</v>
      </c>
      <c r="L22" s="122">
        <v>104610.69505803338</v>
      </c>
      <c r="M22" s="122">
        <v>105117.96855245219</v>
      </c>
      <c r="N22" s="122">
        <v>111299.50205910722</v>
      </c>
      <c r="O22" s="122">
        <v>107310.00772722294</v>
      </c>
      <c r="P22" s="122">
        <v>106390.53461277811</v>
      </c>
      <c r="Q22" s="122">
        <v>103746.63981200664</v>
      </c>
      <c r="R22" s="122">
        <v>100494.99652036415</v>
      </c>
      <c r="S22" s="122">
        <v>100285.5390664171</v>
      </c>
      <c r="T22" s="122">
        <v>92491.027342787595</v>
      </c>
      <c r="U22" s="122">
        <v>93033.711513959686</v>
      </c>
      <c r="V22" s="112"/>
      <c r="W22" s="112"/>
      <c r="X22" s="112"/>
      <c r="Y22" s="112"/>
      <c r="Z22" s="112"/>
      <c r="AA22" s="112"/>
      <c r="AB22" s="112"/>
      <c r="AC22" s="112"/>
      <c r="AD22" s="112"/>
      <c r="AE22" s="112"/>
      <c r="AF22" s="112"/>
      <c r="AG22" s="112"/>
    </row>
    <row r="23" spans="1:33" ht="20.100000000000001" customHeight="1">
      <c r="A23" s="120"/>
      <c r="B23" s="120"/>
      <c r="C23" s="392" t="s">
        <v>130</v>
      </c>
      <c r="D23" s="390"/>
      <c r="E23" s="390"/>
      <c r="F23" s="390"/>
      <c r="G23" s="390"/>
      <c r="H23" s="390"/>
      <c r="I23" s="390"/>
      <c r="J23" s="390"/>
      <c r="K23" s="390"/>
      <c r="L23" s="390"/>
      <c r="M23" s="390"/>
      <c r="N23" s="390"/>
      <c r="O23" s="390"/>
      <c r="P23" s="390"/>
      <c r="Q23" s="390"/>
      <c r="R23" s="390"/>
      <c r="S23" s="390"/>
      <c r="T23" s="390"/>
      <c r="U23" s="390"/>
      <c r="V23" s="112"/>
      <c r="W23" s="112"/>
      <c r="X23" s="112"/>
      <c r="Y23" s="112"/>
      <c r="Z23" s="112"/>
      <c r="AA23" s="112"/>
      <c r="AB23" s="112"/>
      <c r="AC23" s="112"/>
      <c r="AD23" s="112"/>
      <c r="AE23" s="112"/>
      <c r="AF23" s="112"/>
      <c r="AG23" s="112"/>
    </row>
    <row r="24" spans="1:33" ht="15" customHeight="1">
      <c r="A24" s="188" t="s">
        <v>55</v>
      </c>
      <c r="B24" s="167" t="s">
        <v>53</v>
      </c>
      <c r="C24" s="122">
        <v>241232.6224321402</v>
      </c>
      <c r="D24" s="122">
        <v>238723.49052258441</v>
      </c>
      <c r="E24" s="122">
        <v>233933.9920255756</v>
      </c>
      <c r="F24" s="122">
        <v>229364.72692892569</v>
      </c>
      <c r="G24" s="122">
        <v>224992.34661069373</v>
      </c>
      <c r="H24" s="122">
        <v>217815.69640908082</v>
      </c>
      <c r="I24" s="122">
        <v>219970.76727367923</v>
      </c>
      <c r="J24" s="122">
        <v>198459.72026211047</v>
      </c>
      <c r="K24" s="122">
        <v>222647.16491263948</v>
      </c>
      <c r="L24" s="122">
        <v>221450.06520628222</v>
      </c>
      <c r="M24" s="122">
        <v>221473.36448895998</v>
      </c>
      <c r="N24" s="122">
        <v>228540.7656604425</v>
      </c>
      <c r="O24" s="122">
        <v>217522.89770464893</v>
      </c>
      <c r="P24" s="122">
        <v>223988.85611521569</v>
      </c>
      <c r="Q24" s="122">
        <v>209530.6925453798</v>
      </c>
      <c r="R24" s="122">
        <v>209073.62150326674</v>
      </c>
      <c r="S24" s="122">
        <v>211243.80061134149</v>
      </c>
      <c r="T24" s="122">
        <v>199952.06998660072</v>
      </c>
      <c r="U24" s="122">
        <v>206928.6646057998</v>
      </c>
      <c r="V24" s="112"/>
      <c r="W24" s="112"/>
      <c r="X24" s="112"/>
      <c r="Y24" s="112"/>
      <c r="Z24" s="112"/>
      <c r="AA24" s="112"/>
      <c r="AB24" s="112"/>
      <c r="AC24" s="112"/>
      <c r="AD24" s="112"/>
      <c r="AE24" s="112"/>
      <c r="AF24" s="112"/>
      <c r="AG24" s="112"/>
    </row>
    <row r="25" spans="1:33" ht="15" customHeight="1">
      <c r="A25" s="223" t="s">
        <v>54</v>
      </c>
      <c r="B25" s="167" t="s">
        <v>53</v>
      </c>
      <c r="C25" s="122">
        <v>161767.73243083971</v>
      </c>
      <c r="D25" s="122">
        <v>158542.63187096585</v>
      </c>
      <c r="E25" s="122">
        <v>154561.47804230062</v>
      </c>
      <c r="F25" s="122">
        <v>148827.48002489813</v>
      </c>
      <c r="G25" s="122">
        <v>144913.68044560257</v>
      </c>
      <c r="H25" s="122">
        <v>134779.82844523224</v>
      </c>
      <c r="I25" s="122">
        <v>135326.98583988979</v>
      </c>
      <c r="J25" s="122">
        <v>112147.57489454548</v>
      </c>
      <c r="K25" s="122">
        <v>137213.4420347611</v>
      </c>
      <c r="L25" s="122">
        <v>135448.55926897796</v>
      </c>
      <c r="M25" s="122">
        <v>131084.21808818571</v>
      </c>
      <c r="N25" s="122">
        <v>136060.09672761668</v>
      </c>
      <c r="O25" s="122">
        <v>125376.19628411721</v>
      </c>
      <c r="P25" s="122">
        <v>133540.51196174035</v>
      </c>
      <c r="Q25" s="122">
        <v>123636.94884667682</v>
      </c>
      <c r="R25" s="122">
        <v>127082.15406753935</v>
      </c>
      <c r="S25" s="122">
        <v>130686.89446059649</v>
      </c>
      <c r="T25" s="122">
        <v>123644.60760999295</v>
      </c>
      <c r="U25" s="122">
        <v>130013.18544031547</v>
      </c>
      <c r="V25" s="112"/>
      <c r="W25" s="112"/>
      <c r="X25" s="112"/>
      <c r="Y25" s="112"/>
      <c r="Z25" s="112"/>
      <c r="AA25" s="112"/>
      <c r="AB25" s="112"/>
      <c r="AC25" s="112"/>
      <c r="AD25" s="112"/>
      <c r="AE25" s="112"/>
      <c r="AF25" s="112"/>
      <c r="AG25" s="112"/>
    </row>
    <row r="26" spans="1:33" ht="15" customHeight="1">
      <c r="A26" s="223" t="s">
        <v>177</v>
      </c>
      <c r="B26" s="167" t="s">
        <v>53</v>
      </c>
      <c r="C26" s="122">
        <v>24579.752630099698</v>
      </c>
      <c r="D26" s="122">
        <v>24437.94882198139</v>
      </c>
      <c r="E26" s="122">
        <v>24252.484554099421</v>
      </c>
      <c r="F26" s="122">
        <v>25042.40818060291</v>
      </c>
      <c r="G26" s="122">
        <v>24610.685146193173</v>
      </c>
      <c r="H26" s="122">
        <v>24455.439576839635</v>
      </c>
      <c r="I26" s="122">
        <v>24650.618616482639</v>
      </c>
      <c r="J26" s="122">
        <v>24694.395653468033</v>
      </c>
      <c r="K26" s="122">
        <v>25113.773879268025</v>
      </c>
      <c r="L26" s="122">
        <v>25785.661014079305</v>
      </c>
      <c r="M26" s="122">
        <v>26508.255374767788</v>
      </c>
      <c r="N26" s="122">
        <v>27252.743256177859</v>
      </c>
      <c r="O26" s="122">
        <v>28360.912924387187</v>
      </c>
      <c r="P26" s="122">
        <v>28598.976588673733</v>
      </c>
      <c r="Q26" s="122">
        <v>26529.422515706021</v>
      </c>
      <c r="R26" s="122">
        <v>25883.779142597486</v>
      </c>
      <c r="S26" s="122">
        <v>25797.608215484965</v>
      </c>
      <c r="T26" s="122">
        <v>25936.824978196059</v>
      </c>
      <c r="U26" s="122">
        <v>26581.83083040615</v>
      </c>
      <c r="V26" s="112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112"/>
    </row>
    <row r="27" spans="1:33" ht="15" customHeight="1">
      <c r="A27" s="223" t="s">
        <v>178</v>
      </c>
      <c r="B27" s="167" t="s">
        <v>53</v>
      </c>
      <c r="C27" s="122">
        <v>19081.527920332646</v>
      </c>
      <c r="D27" s="122">
        <v>19256.715519842503</v>
      </c>
      <c r="E27" s="122">
        <v>19455.865183283218</v>
      </c>
      <c r="F27" s="122">
        <v>19837.281097494462</v>
      </c>
      <c r="G27" s="122">
        <v>19931.032756985049</v>
      </c>
      <c r="H27" s="122">
        <v>21142.443158579666</v>
      </c>
      <c r="I27" s="122">
        <v>21840.90810317979</v>
      </c>
      <c r="J27" s="122">
        <v>22317.12675735592</v>
      </c>
      <c r="K27" s="122">
        <v>22284.183679791946</v>
      </c>
      <c r="L27" s="122">
        <v>22299.488994168674</v>
      </c>
      <c r="M27" s="122">
        <v>23015.223216729304</v>
      </c>
      <c r="N27" s="122">
        <v>23433.138324076259</v>
      </c>
      <c r="O27" s="122">
        <v>23415.68689788735</v>
      </c>
      <c r="P27" s="122">
        <v>22953.881999869696</v>
      </c>
      <c r="Q27" s="122">
        <v>21454.433094522261</v>
      </c>
      <c r="R27" s="122">
        <v>20249.846462909587</v>
      </c>
      <c r="S27" s="122">
        <v>19904.324616509242</v>
      </c>
      <c r="T27" s="122">
        <v>18377.571285542792</v>
      </c>
      <c r="U27" s="122">
        <v>18263.973055170707</v>
      </c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  <c r="AF27" s="112"/>
      <c r="AG27" s="112"/>
    </row>
    <row r="28" spans="1:33" ht="15" customHeight="1">
      <c r="A28" s="223" t="s">
        <v>136</v>
      </c>
      <c r="B28" s="167" t="s">
        <v>53</v>
      </c>
      <c r="C28" s="122">
        <v>29186.033416630249</v>
      </c>
      <c r="D28" s="122">
        <v>29747.428519434496</v>
      </c>
      <c r="E28" s="122">
        <v>29119.342872989415</v>
      </c>
      <c r="F28" s="122">
        <v>29117.040438681182</v>
      </c>
      <c r="G28" s="122">
        <v>29031.473122356962</v>
      </c>
      <c r="H28" s="122">
        <v>30610.820765523531</v>
      </c>
      <c r="I28" s="122">
        <v>31170.025249527749</v>
      </c>
      <c r="J28" s="122">
        <v>32159.22683215452</v>
      </c>
      <c r="K28" s="122">
        <v>31173.745248641408</v>
      </c>
      <c r="L28" s="122">
        <v>31107.0163333366</v>
      </c>
      <c r="M28" s="122">
        <v>33564.018041214083</v>
      </c>
      <c r="N28" s="122">
        <v>34356.763987430473</v>
      </c>
      <c r="O28" s="122">
        <v>33080.005302065809</v>
      </c>
      <c r="P28" s="122">
        <v>32582.905192772814</v>
      </c>
      <c r="Q28" s="122">
        <v>31770.300158238566</v>
      </c>
      <c r="R28" s="122">
        <v>30069.35808648551</v>
      </c>
      <c r="S28" s="122">
        <v>29417.43212213162</v>
      </c>
      <c r="T28" s="122">
        <v>26984.116175525054</v>
      </c>
      <c r="U28" s="122">
        <v>27068.428763865559</v>
      </c>
      <c r="V28" s="112"/>
      <c r="W28" s="112"/>
      <c r="X28" s="112"/>
      <c r="Y28" s="112"/>
      <c r="Z28" s="112"/>
      <c r="AA28" s="112"/>
      <c r="AB28" s="112"/>
      <c r="AC28" s="112"/>
      <c r="AD28" s="112"/>
      <c r="AE28" s="112"/>
      <c r="AF28" s="112"/>
      <c r="AG28" s="112"/>
    </row>
    <row r="29" spans="1:33" ht="15" customHeight="1">
      <c r="A29" s="223" t="s">
        <v>22</v>
      </c>
      <c r="B29" s="167" t="s">
        <v>53</v>
      </c>
      <c r="C29" s="122">
        <v>6617.5760342379026</v>
      </c>
      <c r="D29" s="122">
        <v>6738.7657903601967</v>
      </c>
      <c r="E29" s="122">
        <v>6544.8213729029085</v>
      </c>
      <c r="F29" s="122">
        <v>6540.5171872490109</v>
      </c>
      <c r="G29" s="122">
        <v>6505.4751395559842</v>
      </c>
      <c r="H29" s="122">
        <v>6827.164462905761</v>
      </c>
      <c r="I29" s="122">
        <v>6982.2294645992624</v>
      </c>
      <c r="J29" s="122">
        <v>7141.3961245864939</v>
      </c>
      <c r="K29" s="122">
        <v>6862.0200701769863</v>
      </c>
      <c r="L29" s="122">
        <v>6809.3395957196935</v>
      </c>
      <c r="M29" s="122">
        <v>7301.6497680631137</v>
      </c>
      <c r="N29" s="122">
        <v>7438.0233651412073</v>
      </c>
      <c r="O29" s="122">
        <v>7290.0962961913874</v>
      </c>
      <c r="P29" s="122">
        <v>6312.5803721590792</v>
      </c>
      <c r="Q29" s="122">
        <v>6139.5879302361163</v>
      </c>
      <c r="R29" s="122">
        <v>5788.4837437348078</v>
      </c>
      <c r="S29" s="122">
        <v>5437.5411966191496</v>
      </c>
      <c r="T29" s="122">
        <v>5008.9499373438639</v>
      </c>
      <c r="U29" s="122">
        <v>5001.2465160419306</v>
      </c>
      <c r="V29" s="112"/>
      <c r="W29" s="112"/>
      <c r="X29" s="112"/>
      <c r="Y29" s="112"/>
      <c r="Z29" s="112"/>
      <c r="AA29" s="112"/>
      <c r="AB29" s="112"/>
      <c r="AC29" s="112"/>
      <c r="AD29" s="112"/>
      <c r="AE29" s="112"/>
      <c r="AF29" s="112"/>
      <c r="AG29" s="112"/>
    </row>
    <row r="30" spans="1:33" ht="15" customHeight="1">
      <c r="A30" s="188" t="s">
        <v>205</v>
      </c>
      <c r="B30" s="167" t="s">
        <v>53</v>
      </c>
      <c r="C30" s="122">
        <v>104989.53902620741</v>
      </c>
      <c r="D30" s="122">
        <v>106433.83431484405</v>
      </c>
      <c r="E30" s="122">
        <v>109938.68253935252</v>
      </c>
      <c r="F30" s="122">
        <v>108813.60097434458</v>
      </c>
      <c r="G30" s="122">
        <v>110604.64606067275</v>
      </c>
      <c r="H30" s="122">
        <v>107692.13459653949</v>
      </c>
      <c r="I30" s="122">
        <v>104701.92766258985</v>
      </c>
      <c r="J30" s="122">
        <v>104361.58396696438</v>
      </c>
      <c r="K30" s="122">
        <v>103788.00874297482</v>
      </c>
      <c r="L30" s="122">
        <v>106560.67041247796</v>
      </c>
      <c r="M30" s="122">
        <v>107171.24232117039</v>
      </c>
      <c r="N30" s="122">
        <v>108428.5035119555</v>
      </c>
      <c r="O30" s="122">
        <v>106965.54041071617</v>
      </c>
      <c r="P30" s="122">
        <v>107951.18842380175</v>
      </c>
      <c r="Q30" s="122">
        <v>110402.95448949494</v>
      </c>
      <c r="R30" s="122">
        <v>111659.05414678747</v>
      </c>
      <c r="S30" s="122">
        <v>113218.3135339055</v>
      </c>
      <c r="T30" s="122">
        <v>119780.19420496062</v>
      </c>
      <c r="U30" s="122">
        <v>118313.48898322519</v>
      </c>
      <c r="V30" s="151"/>
      <c r="W30" s="112"/>
      <c r="X30" s="112"/>
      <c r="Y30" s="112"/>
      <c r="Z30" s="112"/>
      <c r="AA30" s="112"/>
      <c r="AB30" s="112"/>
      <c r="AC30" s="112"/>
      <c r="AD30" s="112"/>
      <c r="AE30" s="112"/>
      <c r="AF30" s="112"/>
      <c r="AG30" s="112"/>
    </row>
    <row r="31" spans="1:33" s="157" customFormat="1" ht="15" customHeight="1">
      <c r="A31" s="394" t="s">
        <v>17</v>
      </c>
      <c r="B31" s="167" t="s">
        <v>53</v>
      </c>
      <c r="C31" s="122">
        <v>346222.16145834757</v>
      </c>
      <c r="D31" s="122">
        <v>345157.32483742846</v>
      </c>
      <c r="E31" s="122">
        <v>343872.67456492811</v>
      </c>
      <c r="F31" s="122">
        <v>338178.32790327026</v>
      </c>
      <c r="G31" s="122">
        <v>335596.99267136649</v>
      </c>
      <c r="H31" s="122">
        <v>325507.8310056203</v>
      </c>
      <c r="I31" s="122">
        <v>324672.69493626908</v>
      </c>
      <c r="J31" s="122">
        <v>302821.30422907486</v>
      </c>
      <c r="K31" s="122">
        <v>326435.17365561432</v>
      </c>
      <c r="L31" s="122">
        <v>328010.73561876017</v>
      </c>
      <c r="M31" s="122">
        <v>328644.60681013035</v>
      </c>
      <c r="N31" s="122">
        <v>336969.26917239802</v>
      </c>
      <c r="O31" s="122">
        <v>324488.4381153651</v>
      </c>
      <c r="P31" s="122">
        <v>331940.04453901743</v>
      </c>
      <c r="Q31" s="122">
        <v>319933.64703487477</v>
      </c>
      <c r="R31" s="122">
        <v>320732.67565005424</v>
      </c>
      <c r="S31" s="122">
        <v>324462.11414524697</v>
      </c>
      <c r="T31" s="122">
        <v>319732.26419156132</v>
      </c>
      <c r="U31" s="122">
        <v>325242.15358902502</v>
      </c>
      <c r="V31" s="112"/>
      <c r="W31" s="112"/>
      <c r="X31" s="112"/>
      <c r="Y31" s="112"/>
      <c r="Z31" s="112"/>
      <c r="AA31" s="112"/>
      <c r="AB31" s="112"/>
      <c r="AC31" s="112"/>
      <c r="AD31" s="112"/>
      <c r="AE31" s="112"/>
      <c r="AF31" s="112"/>
      <c r="AG31" s="112"/>
    </row>
    <row r="32" spans="1:33" ht="20.100000000000001" customHeight="1">
      <c r="A32" s="115"/>
      <c r="B32" s="115"/>
      <c r="C32" s="117" t="s">
        <v>29</v>
      </c>
      <c r="D32" s="117"/>
      <c r="E32" s="117"/>
      <c r="F32" s="117"/>
      <c r="G32" s="117"/>
      <c r="H32" s="117"/>
      <c r="I32" s="117"/>
      <c r="J32" s="117"/>
      <c r="K32" s="117"/>
      <c r="L32" s="117"/>
      <c r="M32" s="117"/>
      <c r="N32" s="117"/>
      <c r="O32" s="117"/>
      <c r="P32" s="117"/>
      <c r="Q32" s="117"/>
      <c r="R32" s="117"/>
      <c r="S32" s="117"/>
      <c r="T32" s="117"/>
      <c r="U32" s="117"/>
      <c r="V32" s="112"/>
      <c r="W32" s="112"/>
      <c r="X32" s="112"/>
      <c r="Y32" s="112"/>
      <c r="Z32" s="112"/>
      <c r="AA32" s="112"/>
      <c r="AB32" s="112"/>
      <c r="AC32" s="112"/>
      <c r="AD32" s="112"/>
      <c r="AE32" s="112"/>
      <c r="AF32" s="112"/>
      <c r="AG32" s="112"/>
    </row>
    <row r="33" spans="1:33" ht="20.100000000000001" customHeight="1">
      <c r="A33" s="119"/>
      <c r="B33" s="119"/>
      <c r="C33" s="339" t="s">
        <v>179</v>
      </c>
      <c r="D33" s="328"/>
      <c r="E33" s="328"/>
      <c r="F33" s="328"/>
      <c r="G33" s="328"/>
      <c r="H33" s="328"/>
      <c r="I33" s="328"/>
      <c r="J33" s="328"/>
      <c r="K33" s="328"/>
      <c r="L33" s="328"/>
      <c r="M33" s="328"/>
      <c r="N33" s="328"/>
      <c r="O33" s="328"/>
      <c r="P33" s="328"/>
      <c r="Q33" s="328"/>
      <c r="R33" s="328"/>
      <c r="S33" s="328"/>
      <c r="T33" s="328"/>
      <c r="U33" s="328"/>
      <c r="V33" s="112"/>
      <c r="W33" s="112"/>
      <c r="X33" s="112"/>
      <c r="Y33" s="112"/>
      <c r="Z33" s="112"/>
      <c r="AA33" s="112"/>
      <c r="AB33" s="112"/>
      <c r="AC33" s="112"/>
      <c r="AD33" s="112"/>
      <c r="AE33" s="112"/>
      <c r="AF33" s="112"/>
      <c r="AG33" s="112"/>
    </row>
    <row r="34" spans="1:33" ht="15" customHeight="1">
      <c r="A34" s="188" t="s">
        <v>55</v>
      </c>
      <c r="B34" s="167" t="s">
        <v>14</v>
      </c>
      <c r="C34" s="114">
        <f t="shared" ref="C34:U34" si="0">C6/C$13*100</f>
        <v>59.255600529112144</v>
      </c>
      <c r="D34" s="114">
        <f t="shared" si="0"/>
        <v>58.569580225663586</v>
      </c>
      <c r="E34" s="114">
        <f t="shared" si="0"/>
        <v>57.185414871093521</v>
      </c>
      <c r="F34" s="114">
        <f t="shared" si="0"/>
        <v>56.480110243011964</v>
      </c>
      <c r="G34" s="114">
        <f t="shared" si="0"/>
        <v>54.92566190342216</v>
      </c>
      <c r="H34" s="114">
        <f t="shared" si="0"/>
        <v>54.585553632071914</v>
      </c>
      <c r="I34" s="114">
        <f t="shared" si="0"/>
        <v>55.479244826209559</v>
      </c>
      <c r="J34" s="114">
        <f t="shared" si="0"/>
        <v>49.84988029821892</v>
      </c>
      <c r="K34" s="114">
        <f t="shared" si="0"/>
        <v>55.906285024048699</v>
      </c>
      <c r="L34" s="114">
        <f t="shared" si="0"/>
        <v>54.900385589105461</v>
      </c>
      <c r="M34" s="114">
        <f t="shared" si="0"/>
        <v>54.822722102721642</v>
      </c>
      <c r="N34" s="114">
        <f t="shared" si="0"/>
        <v>54.767552063981029</v>
      </c>
      <c r="O34" s="114">
        <f t="shared" si="0"/>
        <v>53.611985530711706</v>
      </c>
      <c r="P34" s="114">
        <f t="shared" si="0"/>
        <v>54.985746665647142</v>
      </c>
      <c r="Q34" s="114">
        <f t="shared" si="0"/>
        <v>51.773406034773551</v>
      </c>
      <c r="R34" s="114">
        <f t="shared" si="0"/>
        <v>52.300543541383803</v>
      </c>
      <c r="S34" s="114">
        <f t="shared" si="0"/>
        <v>52.530052813265058</v>
      </c>
      <c r="T34" s="114">
        <f t="shared" si="0"/>
        <v>50.493697055565946</v>
      </c>
      <c r="U34" s="114">
        <f t="shared" si="0"/>
        <v>52.144675394488949</v>
      </c>
      <c r="V34" s="112"/>
      <c r="W34" s="112"/>
      <c r="X34" s="112"/>
      <c r="Y34" s="112"/>
      <c r="Z34" s="112"/>
      <c r="AA34" s="112"/>
      <c r="AB34" s="112"/>
      <c r="AC34" s="112"/>
      <c r="AD34" s="112"/>
      <c r="AE34" s="112"/>
      <c r="AF34" s="112"/>
      <c r="AG34" s="112"/>
    </row>
    <row r="35" spans="1:33" ht="15" customHeight="1">
      <c r="A35" s="223" t="s">
        <v>54</v>
      </c>
      <c r="B35" s="167" t="s">
        <v>14</v>
      </c>
      <c r="C35" s="114">
        <f t="shared" ref="C35:U35" si="1">C7/C$13*100</f>
        <v>53.337710367411582</v>
      </c>
      <c r="D35" s="114">
        <f t="shared" si="1"/>
        <v>52.866931613779322</v>
      </c>
      <c r="E35" s="114">
        <f t="shared" si="1"/>
        <v>51.399414156464893</v>
      </c>
      <c r="F35" s="114">
        <f t="shared" si="1"/>
        <v>50.073901803489754</v>
      </c>
      <c r="G35" s="114">
        <f t="shared" si="1"/>
        <v>48.635978227466381</v>
      </c>
      <c r="H35" s="114">
        <f t="shared" si="1"/>
        <v>48.188103609897141</v>
      </c>
      <c r="I35" s="114">
        <f t="shared" si="1"/>
        <v>48.960063196659434</v>
      </c>
      <c r="J35" s="114">
        <f t="shared" si="1"/>
        <v>42.913598863947399</v>
      </c>
      <c r="K35" s="114">
        <f t="shared" si="1"/>
        <v>49.322707878280255</v>
      </c>
      <c r="L35" s="114">
        <f t="shared" si="1"/>
        <v>48.107915891063861</v>
      </c>
      <c r="M35" s="114">
        <f t="shared" si="1"/>
        <v>47.843156814785353</v>
      </c>
      <c r="N35" s="114">
        <f t="shared" si="1"/>
        <v>47.77358251726632</v>
      </c>
      <c r="O35" s="114">
        <f t="shared" si="1"/>
        <v>45.823945809286343</v>
      </c>
      <c r="P35" s="114">
        <f t="shared" si="1"/>
        <v>47.320946714969629</v>
      </c>
      <c r="Q35" s="114">
        <f t="shared" si="1"/>
        <v>44.593489084473383</v>
      </c>
      <c r="R35" s="114">
        <f t="shared" si="1"/>
        <v>45.184724661414968</v>
      </c>
      <c r="S35" s="114">
        <f t="shared" si="1"/>
        <v>45.606588280761308</v>
      </c>
      <c r="T35" s="114">
        <f t="shared" si="1"/>
        <v>43.289341279685928</v>
      </c>
      <c r="U35" s="114">
        <f t="shared" si="1"/>
        <v>44.815636840541586</v>
      </c>
      <c r="V35" s="112"/>
      <c r="W35" s="112"/>
      <c r="X35" s="112"/>
      <c r="Y35" s="112"/>
      <c r="Z35" s="112"/>
      <c r="AA35" s="112"/>
      <c r="AB35" s="112"/>
      <c r="AC35" s="112"/>
      <c r="AD35" s="112"/>
      <c r="AE35" s="112"/>
      <c r="AF35" s="112"/>
      <c r="AG35" s="112"/>
    </row>
    <row r="36" spans="1:33" ht="15" customHeight="1">
      <c r="A36" s="223" t="s">
        <v>177</v>
      </c>
      <c r="B36" s="167" t="s">
        <v>14</v>
      </c>
      <c r="C36" s="114">
        <f t="shared" ref="C36:U36" si="2">C8/C$13*100</f>
        <v>5.3573792795383746</v>
      </c>
      <c r="D36" s="114">
        <f t="shared" si="2"/>
        <v>5.2852136788499351</v>
      </c>
      <c r="E36" s="114">
        <f t="shared" si="2"/>
        <v>5.3752442747463345</v>
      </c>
      <c r="F36" s="114">
        <f t="shared" si="2"/>
        <v>5.8737027785401317</v>
      </c>
      <c r="G36" s="114">
        <f t="shared" si="2"/>
        <v>5.7597454733520008</v>
      </c>
      <c r="H36" s="114">
        <f t="shared" si="2"/>
        <v>5.895305599346119</v>
      </c>
      <c r="I36" s="114">
        <f t="shared" si="2"/>
        <v>6.0182358607947499</v>
      </c>
      <c r="J36" s="114">
        <f t="shared" si="2"/>
        <v>6.5956676282065905</v>
      </c>
      <c r="K36" s="114">
        <f t="shared" si="2"/>
        <v>6.1242766131966544</v>
      </c>
      <c r="L36" s="114">
        <f t="shared" si="2"/>
        <v>6.2902842717140413</v>
      </c>
      <c r="M36" s="114">
        <f t="shared" si="2"/>
        <v>6.4535437531953788</v>
      </c>
      <c r="N36" s="114">
        <f t="shared" si="2"/>
        <v>6.4833052055551805</v>
      </c>
      <c r="O36" s="114">
        <f t="shared" si="2"/>
        <v>7.2066988504107758</v>
      </c>
      <c r="P36" s="114">
        <f t="shared" si="2"/>
        <v>6.9992435760489036</v>
      </c>
      <c r="Q36" s="114">
        <f t="shared" si="2"/>
        <v>6.9460887718937911</v>
      </c>
      <c r="R36" s="114">
        <f t="shared" si="2"/>
        <v>6.8837071604190196</v>
      </c>
      <c r="S36" s="114">
        <f t="shared" si="2"/>
        <v>6.6899048125876419</v>
      </c>
      <c r="T36" s="114">
        <f t="shared" si="2"/>
        <v>6.9776863259049025</v>
      </c>
      <c r="U36" s="114">
        <f t="shared" si="2"/>
        <v>7.1024794681968002</v>
      </c>
      <c r="V36" s="112"/>
      <c r="W36" s="112"/>
      <c r="X36" s="112"/>
      <c r="Y36" s="112"/>
      <c r="Z36" s="112"/>
      <c r="AA36" s="112"/>
      <c r="AB36" s="112"/>
      <c r="AC36" s="112"/>
      <c r="AD36" s="112"/>
      <c r="AE36" s="112"/>
      <c r="AF36" s="112"/>
      <c r="AG36" s="112"/>
    </row>
    <row r="37" spans="1:33" ht="15" customHeight="1">
      <c r="A37" s="223" t="s">
        <v>178</v>
      </c>
      <c r="B37" s="167" t="s">
        <v>14</v>
      </c>
      <c r="C37" s="114">
        <f t="shared" ref="C37:U37" si="3">C9/C$13*100</f>
        <v>0.4876074577954353</v>
      </c>
      <c r="D37" s="114">
        <f t="shared" si="3"/>
        <v>0.34388876094025111</v>
      </c>
      <c r="E37" s="114">
        <f t="shared" si="3"/>
        <v>0.33737351719503378</v>
      </c>
      <c r="F37" s="114">
        <f t="shared" si="3"/>
        <v>0.45044510951081429</v>
      </c>
      <c r="G37" s="114">
        <f t="shared" si="3"/>
        <v>0.44819497669548891</v>
      </c>
      <c r="H37" s="114">
        <f t="shared" si="3"/>
        <v>0.41818133755097686</v>
      </c>
      <c r="I37" s="114">
        <f t="shared" si="3"/>
        <v>0.42369907059151973</v>
      </c>
      <c r="J37" s="114">
        <f t="shared" si="3"/>
        <v>0.15588488958731223</v>
      </c>
      <c r="K37" s="114">
        <f t="shared" si="3"/>
        <v>0.3804518336147158</v>
      </c>
      <c r="L37" s="114">
        <f t="shared" si="3"/>
        <v>0.38150298448223635</v>
      </c>
      <c r="M37" s="114">
        <f t="shared" si="3"/>
        <v>0.4141173570268466</v>
      </c>
      <c r="N37" s="114">
        <f t="shared" si="3"/>
        <v>0.37718879571852493</v>
      </c>
      <c r="O37" s="114">
        <f t="shared" si="3"/>
        <v>0.44516897366485969</v>
      </c>
      <c r="P37" s="114">
        <f t="shared" si="3"/>
        <v>0.54346402625678047</v>
      </c>
      <c r="Q37" s="114">
        <f t="shared" si="3"/>
        <v>9.8709656228544648E-2</v>
      </c>
      <c r="R37" s="114">
        <f t="shared" si="3"/>
        <v>8.9999719398844269E-2</v>
      </c>
      <c r="S37" s="114">
        <f t="shared" si="3"/>
        <v>9.3944699574574464E-2</v>
      </c>
      <c r="T37" s="114">
        <f t="shared" si="3"/>
        <v>8.893733091190785E-2</v>
      </c>
      <c r="U37" s="114">
        <f t="shared" si="3"/>
        <v>9.1773214875072631E-2</v>
      </c>
      <c r="V37" s="112"/>
      <c r="W37" s="112"/>
      <c r="X37" s="112"/>
      <c r="Y37" s="112"/>
      <c r="Z37" s="112"/>
      <c r="AA37" s="112"/>
      <c r="AB37" s="112"/>
      <c r="AC37" s="112"/>
      <c r="AD37" s="112"/>
      <c r="AE37" s="112"/>
      <c r="AF37" s="112"/>
      <c r="AG37" s="112"/>
    </row>
    <row r="38" spans="1:33" ht="15" customHeight="1">
      <c r="A38" s="223" t="s">
        <v>136</v>
      </c>
      <c r="B38" s="167" t="s">
        <v>14</v>
      </c>
      <c r="C38" s="114">
        <f t="shared" ref="C38:U38" si="4">C10/C$13*100</f>
        <v>7.2903424366739397E-2</v>
      </c>
      <c r="D38" s="114">
        <f t="shared" si="4"/>
        <v>7.3546172094069703E-2</v>
      </c>
      <c r="E38" s="114">
        <f t="shared" si="4"/>
        <v>7.3382922687258059E-2</v>
      </c>
      <c r="F38" s="114">
        <f t="shared" si="4"/>
        <v>8.2060551471271545E-2</v>
      </c>
      <c r="G38" s="114">
        <f t="shared" si="4"/>
        <v>8.1743225908292208E-2</v>
      </c>
      <c r="H38" s="114">
        <f t="shared" si="4"/>
        <v>8.3963085277673183E-2</v>
      </c>
      <c r="I38" s="114">
        <f t="shared" si="4"/>
        <v>7.7246698163857666E-2</v>
      </c>
      <c r="J38" s="114">
        <f t="shared" si="4"/>
        <v>0.18472891647762082</v>
      </c>
      <c r="K38" s="114">
        <f t="shared" si="4"/>
        <v>7.8848698957063743E-2</v>
      </c>
      <c r="L38" s="114">
        <f t="shared" si="4"/>
        <v>0.12068244184532265</v>
      </c>
      <c r="M38" s="114">
        <f t="shared" si="4"/>
        <v>0.11190417771406867</v>
      </c>
      <c r="N38" s="114">
        <f t="shared" si="4"/>
        <v>0.13347554544099863</v>
      </c>
      <c r="O38" s="114">
        <f t="shared" si="4"/>
        <v>0.13617189734972698</v>
      </c>
      <c r="P38" s="114">
        <f t="shared" si="4"/>
        <v>0.12209234837182123</v>
      </c>
      <c r="Q38" s="114">
        <f t="shared" si="4"/>
        <v>0.13511852217784331</v>
      </c>
      <c r="R38" s="114">
        <f t="shared" si="4"/>
        <v>0.14211200015096298</v>
      </c>
      <c r="S38" s="114">
        <f t="shared" si="4"/>
        <v>0.13961502034153397</v>
      </c>
      <c r="T38" s="114">
        <f t="shared" si="4"/>
        <v>0.13773211906320931</v>
      </c>
      <c r="U38" s="114">
        <f t="shared" si="4"/>
        <v>0.13478587087548047</v>
      </c>
      <c r="V38" s="112"/>
      <c r="W38" s="112"/>
      <c r="X38" s="112"/>
      <c r="Y38" s="112"/>
      <c r="Z38" s="112"/>
      <c r="AA38" s="112"/>
      <c r="AB38" s="112"/>
      <c r="AC38" s="112"/>
      <c r="AD38" s="112"/>
      <c r="AE38" s="112"/>
      <c r="AF38" s="112"/>
      <c r="AG38" s="112"/>
    </row>
    <row r="39" spans="1:33" ht="15" customHeight="1">
      <c r="A39" s="223" t="s">
        <v>22</v>
      </c>
      <c r="B39" s="167" t="s">
        <v>14</v>
      </c>
      <c r="C39" s="114">
        <f t="shared" ref="C39:U39" si="5">C11/C$13*100</f>
        <v>0</v>
      </c>
      <c r="D39" s="114">
        <f t="shared" si="5"/>
        <v>0</v>
      </c>
      <c r="E39" s="114">
        <f t="shared" si="5"/>
        <v>0</v>
      </c>
      <c r="F39" s="114">
        <f t="shared" si="5"/>
        <v>0</v>
      </c>
      <c r="G39" s="114">
        <f t="shared" si="5"/>
        <v>0</v>
      </c>
      <c r="H39" s="114">
        <f t="shared" si="5"/>
        <v>0</v>
      </c>
      <c r="I39" s="114">
        <f t="shared" si="5"/>
        <v>0</v>
      </c>
      <c r="J39" s="114">
        <f t="shared" si="5"/>
        <v>0</v>
      </c>
      <c r="K39" s="114">
        <f t="shared" si="5"/>
        <v>0</v>
      </c>
      <c r="L39" s="114">
        <f t="shared" si="5"/>
        <v>0</v>
      </c>
      <c r="M39" s="114">
        <f t="shared" si="5"/>
        <v>0</v>
      </c>
      <c r="N39" s="114">
        <f t="shared" si="5"/>
        <v>0</v>
      </c>
      <c r="O39" s="114">
        <f t="shared" si="5"/>
        <v>0</v>
      </c>
      <c r="P39" s="114">
        <f t="shared" si="5"/>
        <v>0</v>
      </c>
      <c r="Q39" s="114">
        <f t="shared" si="5"/>
        <v>0</v>
      </c>
      <c r="R39" s="114">
        <f t="shared" si="5"/>
        <v>0</v>
      </c>
      <c r="S39" s="114">
        <f t="shared" si="5"/>
        <v>0</v>
      </c>
      <c r="T39" s="114">
        <f t="shared" si="5"/>
        <v>0</v>
      </c>
      <c r="U39" s="114">
        <f t="shared" si="5"/>
        <v>0</v>
      </c>
      <c r="V39" s="112"/>
      <c r="W39" s="112"/>
      <c r="X39" s="112"/>
      <c r="Y39" s="112"/>
      <c r="Z39" s="112"/>
      <c r="AA39" s="112"/>
      <c r="AB39" s="112"/>
      <c r="AC39" s="112"/>
      <c r="AD39" s="112"/>
      <c r="AE39" s="112"/>
      <c r="AF39" s="112"/>
      <c r="AG39" s="112"/>
    </row>
    <row r="40" spans="1:33" ht="15" customHeight="1">
      <c r="A40" s="188" t="s">
        <v>205</v>
      </c>
      <c r="B40" s="167" t="s">
        <v>14</v>
      </c>
      <c r="C40" s="114">
        <f t="shared" ref="C40:U40" si="6">C12/C$13*100</f>
        <v>40.744399470887849</v>
      </c>
      <c r="D40" s="114">
        <f t="shared" si="6"/>
        <v>41.430419774336421</v>
      </c>
      <c r="E40" s="114">
        <f t="shared" si="6"/>
        <v>42.814585128906479</v>
      </c>
      <c r="F40" s="114">
        <f t="shared" si="6"/>
        <v>43.519889756988036</v>
      </c>
      <c r="G40" s="114">
        <f t="shared" si="6"/>
        <v>45.07433809657784</v>
      </c>
      <c r="H40" s="114">
        <f t="shared" si="6"/>
        <v>45.414446367928079</v>
      </c>
      <c r="I40" s="114">
        <f t="shared" si="6"/>
        <v>44.520755173790434</v>
      </c>
      <c r="J40" s="114">
        <f t="shared" si="6"/>
        <v>50.150119701781072</v>
      </c>
      <c r="K40" s="114">
        <f t="shared" si="6"/>
        <v>44.093714975951301</v>
      </c>
      <c r="L40" s="114">
        <f t="shared" si="6"/>
        <v>45.099614410894553</v>
      </c>
      <c r="M40" s="114">
        <f t="shared" si="6"/>
        <v>45.177277897278358</v>
      </c>
      <c r="N40" s="114">
        <f t="shared" si="6"/>
        <v>45.232447936018971</v>
      </c>
      <c r="O40" s="114">
        <f t="shared" si="6"/>
        <v>46.388014469288294</v>
      </c>
      <c r="P40" s="114">
        <f t="shared" si="6"/>
        <v>45.014253334352858</v>
      </c>
      <c r="Q40" s="114">
        <f t="shared" si="6"/>
        <v>48.226593965226442</v>
      </c>
      <c r="R40" s="114">
        <f t="shared" si="6"/>
        <v>47.699456458616197</v>
      </c>
      <c r="S40" s="114">
        <f t="shared" si="6"/>
        <v>47.469947186734942</v>
      </c>
      <c r="T40" s="114">
        <f t="shared" si="6"/>
        <v>49.506302944434047</v>
      </c>
      <c r="U40" s="114">
        <f t="shared" si="6"/>
        <v>47.855324605511051</v>
      </c>
      <c r="V40" s="112"/>
      <c r="W40" s="112"/>
      <c r="X40" s="112"/>
      <c r="Y40" s="112"/>
      <c r="Z40" s="112"/>
      <c r="AA40" s="112"/>
      <c r="AB40" s="112"/>
      <c r="AC40" s="112"/>
      <c r="AD40" s="112"/>
      <c r="AE40" s="112"/>
      <c r="AF40" s="112"/>
      <c r="AG40" s="112"/>
    </row>
    <row r="41" spans="1:33" ht="15" customHeight="1">
      <c r="A41" s="394" t="s">
        <v>17</v>
      </c>
      <c r="B41" s="167" t="s">
        <v>14</v>
      </c>
      <c r="C41" s="393">
        <f>SUM(C34,C40)</f>
        <v>100</v>
      </c>
      <c r="D41" s="393">
        <f t="shared" ref="D41:U41" si="7">SUM(D34,D40)</f>
        <v>100</v>
      </c>
      <c r="E41" s="393">
        <f t="shared" si="7"/>
        <v>100</v>
      </c>
      <c r="F41" s="393">
        <f t="shared" si="7"/>
        <v>100</v>
      </c>
      <c r="G41" s="393">
        <f t="shared" si="7"/>
        <v>100</v>
      </c>
      <c r="H41" s="393">
        <f t="shared" si="7"/>
        <v>100</v>
      </c>
      <c r="I41" s="393">
        <f t="shared" si="7"/>
        <v>100</v>
      </c>
      <c r="J41" s="393">
        <f t="shared" si="7"/>
        <v>100</v>
      </c>
      <c r="K41" s="393">
        <f t="shared" si="7"/>
        <v>100</v>
      </c>
      <c r="L41" s="393">
        <f t="shared" si="7"/>
        <v>100.00000000000001</v>
      </c>
      <c r="M41" s="393">
        <f t="shared" si="7"/>
        <v>100</v>
      </c>
      <c r="N41" s="393">
        <f t="shared" si="7"/>
        <v>100</v>
      </c>
      <c r="O41" s="393">
        <f t="shared" si="7"/>
        <v>100</v>
      </c>
      <c r="P41" s="393">
        <f t="shared" si="7"/>
        <v>100</v>
      </c>
      <c r="Q41" s="393">
        <f t="shared" si="7"/>
        <v>100</v>
      </c>
      <c r="R41" s="393">
        <f t="shared" si="7"/>
        <v>100</v>
      </c>
      <c r="S41" s="393">
        <f t="shared" si="7"/>
        <v>100</v>
      </c>
      <c r="T41" s="393">
        <f t="shared" si="7"/>
        <v>100</v>
      </c>
      <c r="U41" s="393">
        <f t="shared" si="7"/>
        <v>100</v>
      </c>
      <c r="V41" s="112"/>
      <c r="W41" s="112"/>
      <c r="X41" s="112"/>
      <c r="Y41" s="112"/>
      <c r="Z41" s="112"/>
      <c r="AA41" s="112"/>
      <c r="AB41" s="112"/>
      <c r="AC41" s="112"/>
      <c r="AD41" s="112"/>
      <c r="AE41" s="112"/>
      <c r="AF41" s="112"/>
      <c r="AG41" s="112"/>
    </row>
    <row r="42" spans="1:33" ht="20.100000000000001" customHeight="1">
      <c r="A42" s="120"/>
      <c r="B42" s="120"/>
      <c r="C42" s="339" t="s">
        <v>313</v>
      </c>
      <c r="D42" s="328"/>
      <c r="E42" s="328"/>
      <c r="F42" s="328"/>
      <c r="G42" s="328"/>
      <c r="H42" s="328"/>
      <c r="I42" s="328"/>
      <c r="J42" s="328"/>
      <c r="K42" s="328"/>
      <c r="L42" s="328"/>
      <c r="M42" s="328"/>
      <c r="N42" s="328"/>
      <c r="O42" s="328"/>
      <c r="P42" s="328"/>
      <c r="Q42" s="328"/>
      <c r="R42" s="328"/>
      <c r="S42" s="328"/>
      <c r="T42" s="328"/>
      <c r="U42" s="328"/>
      <c r="V42" s="112"/>
      <c r="W42" s="112"/>
      <c r="X42" s="112"/>
      <c r="Y42" s="112"/>
      <c r="Z42" s="112"/>
      <c r="AA42" s="112"/>
      <c r="AB42" s="112"/>
      <c r="AC42" s="112"/>
      <c r="AD42" s="112"/>
      <c r="AE42" s="112"/>
      <c r="AF42" s="112"/>
      <c r="AG42" s="112"/>
    </row>
    <row r="43" spans="1:33" ht="15" customHeight="1">
      <c r="A43" s="188" t="s">
        <v>55</v>
      </c>
      <c r="B43" s="167" t="s">
        <v>14</v>
      </c>
      <c r="C43" s="114">
        <f t="shared" ref="C43:U43" si="8">C15/C$22*100</f>
        <v>95.195948132178103</v>
      </c>
      <c r="D43" s="114">
        <f t="shared" si="8"/>
        <v>95.116084255898016</v>
      </c>
      <c r="E43" s="114">
        <f t="shared" si="8"/>
        <v>95.070736620852642</v>
      </c>
      <c r="F43" s="114">
        <f t="shared" si="8"/>
        <v>94.972475449842321</v>
      </c>
      <c r="G43" s="114">
        <f t="shared" si="8"/>
        <v>94.848452621790756</v>
      </c>
      <c r="H43" s="114">
        <f t="shared" si="8"/>
        <v>94.802746947275125</v>
      </c>
      <c r="I43" s="114">
        <f t="shared" si="8"/>
        <v>94.972186873648894</v>
      </c>
      <c r="J43" s="114">
        <f t="shared" si="8"/>
        <v>95.246543432569624</v>
      </c>
      <c r="K43" s="114">
        <f t="shared" si="8"/>
        <v>94.889831057895009</v>
      </c>
      <c r="L43" s="114">
        <f t="shared" si="8"/>
        <v>94.447877893760207</v>
      </c>
      <c r="M43" s="114">
        <f t="shared" si="8"/>
        <v>94.113288273862267</v>
      </c>
      <c r="N43" s="114">
        <f t="shared" si="8"/>
        <v>94.292388126114545</v>
      </c>
      <c r="O43" s="114">
        <f t="shared" si="8"/>
        <v>94.202983645379547</v>
      </c>
      <c r="P43" s="114">
        <f t="shared" si="8"/>
        <v>93.963973717600112</v>
      </c>
      <c r="Q43" s="114">
        <f t="shared" si="8"/>
        <v>94.078531775410227</v>
      </c>
      <c r="R43" s="114">
        <f t="shared" si="8"/>
        <v>93.42566444736849</v>
      </c>
      <c r="S43" s="114">
        <f t="shared" si="8"/>
        <v>93.217554791774049</v>
      </c>
      <c r="T43" s="114">
        <f t="shared" si="8"/>
        <v>92.127388693671378</v>
      </c>
      <c r="U43" s="114">
        <f t="shared" si="8"/>
        <v>92.272279424513982</v>
      </c>
      <c r="V43" s="112"/>
      <c r="W43" s="112"/>
      <c r="X43" s="112"/>
      <c r="Y43" s="112"/>
      <c r="Z43" s="112"/>
      <c r="AA43" s="112"/>
      <c r="AB43" s="112"/>
      <c r="AC43" s="112"/>
      <c r="AD43" s="112"/>
      <c r="AE43" s="112"/>
      <c r="AF43" s="112"/>
      <c r="AG43" s="112"/>
    </row>
    <row r="44" spans="1:33" ht="15" customHeight="1">
      <c r="A44" s="223" t="s">
        <v>54</v>
      </c>
      <c r="B44" s="167" t="s">
        <v>14</v>
      </c>
      <c r="C44" s="114">
        <f t="shared" ref="C44:U44" si="9">C16/C$22*100</f>
        <v>30.524954808854211</v>
      </c>
      <c r="D44" s="114">
        <f t="shared" si="9"/>
        <v>28.948428658868782</v>
      </c>
      <c r="E44" s="114">
        <f t="shared" si="9"/>
        <v>28.857524635890545</v>
      </c>
      <c r="F44" s="114">
        <f t="shared" si="9"/>
        <v>29.492182917336606</v>
      </c>
      <c r="G44" s="114">
        <f t="shared" si="9"/>
        <v>30.662244527993437</v>
      </c>
      <c r="H44" s="114">
        <f t="shared" si="9"/>
        <v>26.066915955615976</v>
      </c>
      <c r="I44" s="114">
        <f t="shared" si="9"/>
        <v>25.535793054782413</v>
      </c>
      <c r="J44" s="114">
        <f t="shared" si="9"/>
        <v>25.899338404163746</v>
      </c>
      <c r="K44" s="114">
        <f t="shared" si="9"/>
        <v>26.22038003662059</v>
      </c>
      <c r="L44" s="114">
        <f t="shared" si="9"/>
        <v>26.742443150675381</v>
      </c>
      <c r="M44" s="114">
        <f t="shared" si="9"/>
        <v>22.96659491826107</v>
      </c>
      <c r="N44" s="114">
        <f t="shared" si="9"/>
        <v>25.381572959979316</v>
      </c>
      <c r="O44" s="114">
        <f t="shared" si="9"/>
        <v>24.095115247146591</v>
      </c>
      <c r="P44" s="114">
        <f t="shared" si="9"/>
        <v>25.198057939310008</v>
      </c>
      <c r="Q44" s="114">
        <f t="shared" si="9"/>
        <v>26.248194089025279</v>
      </c>
      <c r="R44" s="114">
        <f t="shared" si="9"/>
        <v>27.432574861089627</v>
      </c>
      <c r="S44" s="114">
        <f t="shared" si="9"/>
        <v>28.366609091708145</v>
      </c>
      <c r="T44" s="114">
        <f t="shared" si="9"/>
        <v>27.325216065208597</v>
      </c>
      <c r="U44" s="114">
        <f t="shared" si="9"/>
        <v>27.890420477292686</v>
      </c>
      <c r="V44" s="112"/>
      <c r="W44" s="112"/>
      <c r="X44" s="112"/>
      <c r="Y44" s="112"/>
      <c r="Z44" s="112"/>
      <c r="AA44" s="112"/>
      <c r="AB44" s="112"/>
      <c r="AC44" s="112"/>
      <c r="AD44" s="112"/>
      <c r="AE44" s="112"/>
      <c r="AF44" s="112"/>
      <c r="AG44" s="112"/>
    </row>
    <row r="45" spans="1:33" ht="15" customHeight="1">
      <c r="A45" s="223" t="s">
        <v>177</v>
      </c>
      <c r="B45" s="167" t="s">
        <v>14</v>
      </c>
      <c r="C45" s="114">
        <f t="shared" ref="C45:U45" si="10">C17/C$22*100</f>
        <v>11.365918523766789</v>
      </c>
      <c r="D45" s="114">
        <f t="shared" si="10"/>
        <v>11.477507179750086</v>
      </c>
      <c r="E45" s="114">
        <f t="shared" si="10"/>
        <v>11.235985334368586</v>
      </c>
      <c r="F45" s="114">
        <f t="shared" si="10"/>
        <v>11.070223937235721</v>
      </c>
      <c r="G45" s="114">
        <f t="shared" si="10"/>
        <v>10.944701688204471</v>
      </c>
      <c r="H45" s="114">
        <f t="shared" si="10"/>
        <v>11.17178917704177</v>
      </c>
      <c r="I45" s="114">
        <f t="shared" si="10"/>
        <v>11.084150696616538</v>
      </c>
      <c r="J45" s="114">
        <f t="shared" si="10"/>
        <v>11.107565424813831</v>
      </c>
      <c r="K45" s="114">
        <f t="shared" si="10"/>
        <v>11.097527659916267</v>
      </c>
      <c r="L45" s="114">
        <f t="shared" si="10"/>
        <v>11.216026614846678</v>
      </c>
      <c r="M45" s="114">
        <f t="shared" si="10"/>
        <v>11.49457713191309</v>
      </c>
      <c r="N45" s="114">
        <f t="shared" si="10"/>
        <v>11.340467175544589</v>
      </c>
      <c r="O45" s="114">
        <f t="shared" si="10"/>
        <v>11.843739225675744</v>
      </c>
      <c r="P45" s="114">
        <f t="shared" si="10"/>
        <v>12.042628652053809</v>
      </c>
      <c r="Q45" s="114">
        <f t="shared" si="10"/>
        <v>11.097112254977123</v>
      </c>
      <c r="R45" s="114">
        <f t="shared" si="10"/>
        <v>10.670443928254084</v>
      </c>
      <c r="S45" s="114">
        <f t="shared" si="10"/>
        <v>10.769657152103738</v>
      </c>
      <c r="T45" s="114">
        <f t="shared" si="10"/>
        <v>10.899051029481384</v>
      </c>
      <c r="U45" s="114">
        <f t="shared" si="10"/>
        <v>10.844750515076548</v>
      </c>
      <c r="V45" s="112"/>
      <c r="W45" s="112"/>
      <c r="X45" s="112"/>
      <c r="Y45" s="112"/>
      <c r="Z45" s="112"/>
      <c r="AA45" s="112"/>
      <c r="AB45" s="112"/>
      <c r="AC45" s="112"/>
      <c r="AD45" s="112"/>
      <c r="AE45" s="112"/>
      <c r="AF45" s="112"/>
      <c r="AG45" s="112"/>
    </row>
    <row r="46" spans="1:33" ht="15" customHeight="1">
      <c r="A46" s="223" t="s">
        <v>178</v>
      </c>
      <c r="B46" s="167" t="s">
        <v>14</v>
      </c>
      <c r="C46" s="114">
        <f t="shared" ref="C46:U46" si="11">C18/C$22*100</f>
        <v>17.815239300976852</v>
      </c>
      <c r="D46" s="114">
        <f t="shared" si="11"/>
        <v>18.403867413824617</v>
      </c>
      <c r="E46" s="114">
        <f t="shared" si="11"/>
        <v>18.925698483914928</v>
      </c>
      <c r="F46" s="114">
        <f t="shared" si="11"/>
        <v>18.827021355509281</v>
      </c>
      <c r="G46" s="114">
        <f t="shared" si="11"/>
        <v>18.539452315427461</v>
      </c>
      <c r="H46" s="114">
        <f t="shared" si="11"/>
        <v>20.239702250390422</v>
      </c>
      <c r="I46" s="114">
        <f t="shared" si="11"/>
        <v>20.708244996782962</v>
      </c>
      <c r="J46" s="114">
        <f t="shared" si="11"/>
        <v>21.032032456774459</v>
      </c>
      <c r="K46" s="114">
        <f t="shared" si="11"/>
        <v>20.811691132766423</v>
      </c>
      <c r="L46" s="114">
        <f t="shared" si="11"/>
        <v>20.501929712059567</v>
      </c>
      <c r="M46" s="114">
        <f t="shared" si="11"/>
        <v>21.014067256354281</v>
      </c>
      <c r="N46" s="114">
        <f t="shared" si="11"/>
        <v>20.289342566158446</v>
      </c>
      <c r="O46" s="114">
        <f t="shared" si="11"/>
        <v>20.919648021432454</v>
      </c>
      <c r="P46" s="114">
        <f t="shared" si="11"/>
        <v>20.422964910463428</v>
      </c>
      <c r="Q46" s="114">
        <f t="shared" si="11"/>
        <v>20.473950463717628</v>
      </c>
      <c r="R46" s="114">
        <f t="shared" si="11"/>
        <v>19.952867171470679</v>
      </c>
      <c r="S46" s="114">
        <f t="shared" si="11"/>
        <v>19.637649445641518</v>
      </c>
      <c r="T46" s="114">
        <f t="shared" si="11"/>
        <v>19.651061856407846</v>
      </c>
      <c r="U46" s="114">
        <f t="shared" si="11"/>
        <v>19.402502177889108</v>
      </c>
      <c r="V46" s="112"/>
      <c r="W46" s="112"/>
      <c r="X46" s="112"/>
      <c r="Y46" s="112"/>
      <c r="Z46" s="112"/>
      <c r="AA46" s="112"/>
      <c r="AB46" s="112"/>
      <c r="AC46" s="112"/>
      <c r="AD46" s="112"/>
      <c r="AE46" s="112"/>
      <c r="AF46" s="112"/>
      <c r="AG46" s="112"/>
    </row>
    <row r="47" spans="1:33" ht="15" customHeight="1">
      <c r="A47" s="223" t="s">
        <v>136</v>
      </c>
      <c r="B47" s="167" t="s">
        <v>14</v>
      </c>
      <c r="C47" s="114">
        <f t="shared" ref="C47:U47" si="12">C19/C$22*100</f>
        <v>28.897252685801337</v>
      </c>
      <c r="D47" s="114">
        <f t="shared" si="12"/>
        <v>29.551162332378144</v>
      </c>
      <c r="E47" s="114">
        <f t="shared" si="12"/>
        <v>29.402038501614147</v>
      </c>
      <c r="F47" s="114">
        <f t="shared" si="12"/>
        <v>29.020172519455773</v>
      </c>
      <c r="G47" s="114">
        <f t="shared" si="12"/>
        <v>28.315076357055847</v>
      </c>
      <c r="H47" s="114">
        <f t="shared" si="12"/>
        <v>30.483269413255055</v>
      </c>
      <c r="I47" s="114">
        <f t="shared" si="12"/>
        <v>30.723428101846473</v>
      </c>
      <c r="J47" s="114">
        <f t="shared" si="12"/>
        <v>30.382963813535991</v>
      </c>
      <c r="K47" s="114">
        <f t="shared" si="12"/>
        <v>30.097468488554075</v>
      </c>
      <c r="L47" s="114">
        <f t="shared" si="12"/>
        <v>29.478259074941853</v>
      </c>
      <c r="M47" s="114">
        <f t="shared" si="12"/>
        <v>31.691900874279956</v>
      </c>
      <c r="N47" s="114">
        <f t="shared" si="12"/>
        <v>30.59811535975685</v>
      </c>
      <c r="O47" s="114">
        <f t="shared" si="12"/>
        <v>30.550989611433081</v>
      </c>
      <c r="P47" s="114">
        <f t="shared" si="12"/>
        <v>30.366918088108203</v>
      </c>
      <c r="Q47" s="114">
        <f t="shared" si="12"/>
        <v>30.341408190162451</v>
      </c>
      <c r="R47" s="114">
        <f t="shared" si="12"/>
        <v>29.609806404200889</v>
      </c>
      <c r="S47" s="114">
        <f t="shared" si="12"/>
        <v>29.021580002635339</v>
      </c>
      <c r="T47" s="114">
        <f t="shared" si="12"/>
        <v>28.836453406209888</v>
      </c>
      <c r="U47" s="114">
        <f t="shared" si="12"/>
        <v>28.758870475627159</v>
      </c>
      <c r="V47" s="112"/>
      <c r="W47" s="112"/>
      <c r="X47" s="112"/>
      <c r="Y47" s="112"/>
      <c r="Z47" s="112"/>
      <c r="AA47" s="112"/>
      <c r="AB47" s="112"/>
      <c r="AC47" s="112"/>
      <c r="AD47" s="112"/>
      <c r="AE47" s="112"/>
      <c r="AF47" s="112"/>
      <c r="AG47" s="112"/>
    </row>
    <row r="48" spans="1:33" ht="15" customHeight="1">
      <c r="A48" s="223" t="s">
        <v>22</v>
      </c>
      <c r="B48" s="167" t="s">
        <v>14</v>
      </c>
      <c r="C48" s="114">
        <f t="shared" ref="C48:U48" si="13">C20/C$22*100</f>
        <v>6.5925828127789128</v>
      </c>
      <c r="D48" s="114">
        <f t="shared" si="13"/>
        <v>6.7351186710763944</v>
      </c>
      <c r="E48" s="114">
        <f t="shared" si="13"/>
        <v>6.6494896650644355</v>
      </c>
      <c r="F48" s="114">
        <f t="shared" si="13"/>
        <v>6.5628747203049356</v>
      </c>
      <c r="G48" s="114">
        <f t="shared" si="13"/>
        <v>6.3869777331095516</v>
      </c>
      <c r="H48" s="114">
        <f t="shared" si="13"/>
        <v>6.8410701509719045</v>
      </c>
      <c r="I48" s="114">
        <f t="shared" si="13"/>
        <v>6.9205700236204928</v>
      </c>
      <c r="J48" s="114">
        <f t="shared" si="13"/>
        <v>6.8246433332816059</v>
      </c>
      <c r="K48" s="114">
        <f t="shared" si="13"/>
        <v>6.6627637400376578</v>
      </c>
      <c r="L48" s="114">
        <f t="shared" si="13"/>
        <v>6.5092193412367383</v>
      </c>
      <c r="M48" s="114">
        <f t="shared" si="13"/>
        <v>6.9461480930538597</v>
      </c>
      <c r="N48" s="114">
        <f t="shared" si="13"/>
        <v>6.6828900646753437</v>
      </c>
      <c r="O48" s="114">
        <f t="shared" si="13"/>
        <v>6.7934915396916891</v>
      </c>
      <c r="P48" s="114">
        <f t="shared" si="13"/>
        <v>5.9334041276646641</v>
      </c>
      <c r="Q48" s="114">
        <f t="shared" si="13"/>
        <v>5.9178667775277471</v>
      </c>
      <c r="R48" s="114">
        <f t="shared" si="13"/>
        <v>5.7599720823532135</v>
      </c>
      <c r="S48" s="114">
        <f t="shared" si="13"/>
        <v>5.4220590996853248</v>
      </c>
      <c r="T48" s="114">
        <f t="shared" si="13"/>
        <v>5.4156063363636751</v>
      </c>
      <c r="U48" s="114">
        <f t="shared" si="13"/>
        <v>5.3757357786284761</v>
      </c>
      <c r="V48" s="112"/>
      <c r="W48" s="112"/>
      <c r="X48" s="112"/>
      <c r="Y48" s="112"/>
      <c r="Z48" s="112"/>
      <c r="AA48" s="112"/>
      <c r="AB48" s="112"/>
      <c r="AC48" s="112"/>
      <c r="AD48" s="112"/>
      <c r="AE48" s="112"/>
      <c r="AF48" s="112"/>
      <c r="AG48" s="112"/>
    </row>
    <row r="49" spans="1:33" ht="15" customHeight="1">
      <c r="A49" s="188" t="s">
        <v>205</v>
      </c>
      <c r="B49" s="167" t="s">
        <v>14</v>
      </c>
      <c r="C49" s="114">
        <f t="shared" ref="C49:U49" si="14">C21/C$22*100</f>
        <v>4.8040518678218822</v>
      </c>
      <c r="D49" s="114">
        <f t="shared" si="14"/>
        <v>4.88391574410198</v>
      </c>
      <c r="E49" s="114">
        <f t="shared" si="14"/>
        <v>4.9292633791473541</v>
      </c>
      <c r="F49" s="114">
        <f t="shared" si="14"/>
        <v>5.0275245501576844</v>
      </c>
      <c r="G49" s="114">
        <f t="shared" si="14"/>
        <v>5.1515473782092389</v>
      </c>
      <c r="H49" s="114">
        <f t="shared" si="14"/>
        <v>5.1972530527248679</v>
      </c>
      <c r="I49" s="114">
        <f t="shared" si="14"/>
        <v>5.027813126351111</v>
      </c>
      <c r="J49" s="114">
        <f t="shared" si="14"/>
        <v>4.753456567430371</v>
      </c>
      <c r="K49" s="114">
        <f t="shared" si="14"/>
        <v>5.110168942104985</v>
      </c>
      <c r="L49" s="114">
        <f t="shared" si="14"/>
        <v>5.5521221062397865</v>
      </c>
      <c r="M49" s="114">
        <f t="shared" si="14"/>
        <v>5.8867117261377411</v>
      </c>
      <c r="N49" s="114">
        <f t="shared" si="14"/>
        <v>5.7076118738854476</v>
      </c>
      <c r="O49" s="114">
        <f t="shared" si="14"/>
        <v>5.7970163546204558</v>
      </c>
      <c r="P49" s="114">
        <f t="shared" si="14"/>
        <v>6.0360262823998916</v>
      </c>
      <c r="Q49" s="114">
        <f t="shared" si="14"/>
        <v>5.9214682245897752</v>
      </c>
      <c r="R49" s="114">
        <f t="shared" si="14"/>
        <v>6.574335552631509</v>
      </c>
      <c r="S49" s="114">
        <f t="shared" si="14"/>
        <v>6.7824452082259459</v>
      </c>
      <c r="T49" s="114">
        <f t="shared" si="14"/>
        <v>7.8726113063286167</v>
      </c>
      <c r="U49" s="114">
        <f t="shared" si="14"/>
        <v>7.7277205754860079</v>
      </c>
      <c r="V49" s="112"/>
      <c r="W49" s="112"/>
      <c r="X49" s="112"/>
      <c r="Y49" s="112"/>
      <c r="Z49" s="112"/>
      <c r="AA49" s="112"/>
      <c r="AB49" s="112"/>
      <c r="AC49" s="112"/>
      <c r="AD49" s="112"/>
      <c r="AE49" s="112"/>
      <c r="AF49" s="112"/>
      <c r="AG49" s="112"/>
    </row>
    <row r="50" spans="1:33" ht="15" customHeight="1">
      <c r="A50" s="394" t="s">
        <v>17</v>
      </c>
      <c r="B50" s="167" t="s">
        <v>14</v>
      </c>
      <c r="C50" s="393">
        <f>SUM(C43,C49)</f>
        <v>99.999999999999986</v>
      </c>
      <c r="D50" s="393">
        <f t="shared" ref="D50:U50" si="15">SUM(D43,D49)</f>
        <v>100</v>
      </c>
      <c r="E50" s="393">
        <f t="shared" si="15"/>
        <v>100</v>
      </c>
      <c r="F50" s="393">
        <f t="shared" si="15"/>
        <v>100</v>
      </c>
      <c r="G50" s="393">
        <f t="shared" si="15"/>
        <v>100</v>
      </c>
      <c r="H50" s="393">
        <f t="shared" si="15"/>
        <v>100</v>
      </c>
      <c r="I50" s="393">
        <f t="shared" si="15"/>
        <v>100</v>
      </c>
      <c r="J50" s="393">
        <f t="shared" si="15"/>
        <v>100</v>
      </c>
      <c r="K50" s="393">
        <f t="shared" si="15"/>
        <v>100</v>
      </c>
      <c r="L50" s="393">
        <f t="shared" si="15"/>
        <v>100</v>
      </c>
      <c r="M50" s="393">
        <f t="shared" si="15"/>
        <v>100.00000000000001</v>
      </c>
      <c r="N50" s="393">
        <f t="shared" si="15"/>
        <v>100</v>
      </c>
      <c r="O50" s="393">
        <f t="shared" si="15"/>
        <v>100</v>
      </c>
      <c r="P50" s="393">
        <f t="shared" si="15"/>
        <v>100</v>
      </c>
      <c r="Q50" s="393">
        <f t="shared" si="15"/>
        <v>100</v>
      </c>
      <c r="R50" s="393">
        <f t="shared" si="15"/>
        <v>100</v>
      </c>
      <c r="S50" s="393">
        <f t="shared" si="15"/>
        <v>100</v>
      </c>
      <c r="T50" s="393">
        <f t="shared" si="15"/>
        <v>100</v>
      </c>
      <c r="U50" s="393">
        <f t="shared" si="15"/>
        <v>99.999999999999986</v>
      </c>
      <c r="V50" s="112"/>
      <c r="W50" s="112"/>
      <c r="X50" s="112"/>
      <c r="Y50" s="112"/>
      <c r="Z50" s="112"/>
      <c r="AA50" s="112"/>
      <c r="AB50" s="112"/>
      <c r="AC50" s="112"/>
      <c r="AD50" s="112"/>
      <c r="AE50" s="112"/>
      <c r="AF50" s="112"/>
      <c r="AG50" s="112"/>
    </row>
    <row r="51" spans="1:33" ht="20.100000000000001" customHeight="1">
      <c r="A51" s="121"/>
      <c r="B51" s="121"/>
      <c r="C51" s="392" t="s">
        <v>130</v>
      </c>
      <c r="D51" s="390"/>
      <c r="E51" s="390"/>
      <c r="F51" s="390"/>
      <c r="G51" s="390"/>
      <c r="H51" s="390"/>
      <c r="I51" s="390"/>
      <c r="J51" s="390"/>
      <c r="K51" s="390"/>
      <c r="L51" s="390"/>
      <c r="M51" s="390"/>
      <c r="N51" s="390"/>
      <c r="O51" s="390"/>
      <c r="P51" s="390"/>
      <c r="Q51" s="390"/>
      <c r="R51" s="390"/>
      <c r="S51" s="390"/>
      <c r="T51" s="390"/>
      <c r="U51" s="390"/>
      <c r="V51" s="112"/>
      <c r="W51" s="112"/>
      <c r="X51" s="112"/>
      <c r="Y51" s="112"/>
      <c r="Z51" s="112"/>
      <c r="AA51" s="112"/>
      <c r="AB51" s="112"/>
      <c r="AC51" s="112"/>
      <c r="AD51" s="112"/>
      <c r="AE51" s="112"/>
      <c r="AF51" s="112"/>
      <c r="AG51" s="112"/>
    </row>
    <row r="52" spans="1:33" ht="15" customHeight="1">
      <c r="A52" s="188" t="s">
        <v>55</v>
      </c>
      <c r="B52" s="167" t="s">
        <v>14</v>
      </c>
      <c r="C52" s="114">
        <f t="shared" ref="C52:U52" si="16">C24/C$31*100</f>
        <v>69.675673393068408</v>
      </c>
      <c r="D52" s="114">
        <f t="shared" si="16"/>
        <v>69.16367503862908</v>
      </c>
      <c r="E52" s="114">
        <f t="shared" si="16"/>
        <v>68.029247255994306</v>
      </c>
      <c r="F52" s="114">
        <f t="shared" si="16"/>
        <v>67.823603112299764</v>
      </c>
      <c r="G52" s="114">
        <f t="shared" si="16"/>
        <v>67.042420380392855</v>
      </c>
      <c r="H52" s="114">
        <f t="shared" si="16"/>
        <v>66.915654758954162</v>
      </c>
      <c r="I52" s="114">
        <f t="shared" si="16"/>
        <v>67.751545080456467</v>
      </c>
      <c r="J52" s="114">
        <f t="shared" si="16"/>
        <v>65.536908232844098</v>
      </c>
      <c r="K52" s="114">
        <f t="shared" si="16"/>
        <v>68.205629442227306</v>
      </c>
      <c r="L52" s="114">
        <f t="shared" si="16"/>
        <v>67.513054043349626</v>
      </c>
      <c r="M52" s="114">
        <f t="shared" si="16"/>
        <v>67.389928177617406</v>
      </c>
      <c r="N52" s="114">
        <f t="shared" si="16"/>
        <v>67.822435624988103</v>
      </c>
      <c r="O52" s="114">
        <f t="shared" si="16"/>
        <v>67.035638917684082</v>
      </c>
      <c r="P52" s="114">
        <f t="shared" si="16"/>
        <v>67.47870882113088</v>
      </c>
      <c r="Q52" s="114">
        <f t="shared" si="16"/>
        <v>65.491921367851518</v>
      </c>
      <c r="R52" s="114">
        <f t="shared" si="16"/>
        <v>65.186255525577721</v>
      </c>
      <c r="S52" s="114">
        <f t="shared" si="16"/>
        <v>65.105844843499113</v>
      </c>
      <c r="T52" s="114">
        <f t="shared" si="16"/>
        <v>62.537345266727087</v>
      </c>
      <c r="U52" s="114">
        <f t="shared" si="16"/>
        <v>63.622953643110549</v>
      </c>
      <c r="V52" s="112"/>
      <c r="W52" s="112"/>
      <c r="X52" s="112"/>
      <c r="Y52" s="112"/>
      <c r="Z52" s="112"/>
      <c r="AA52" s="112"/>
      <c r="AB52" s="112"/>
      <c r="AC52" s="112"/>
      <c r="AD52" s="112"/>
      <c r="AE52" s="112"/>
      <c r="AF52" s="112"/>
      <c r="AG52" s="112"/>
    </row>
    <row r="53" spans="1:33" ht="15" customHeight="1">
      <c r="A53" s="188" t="s">
        <v>54</v>
      </c>
      <c r="B53" s="167" t="s">
        <v>14</v>
      </c>
      <c r="C53" s="114">
        <f t="shared" ref="C53:U53" si="17">C25/C$31*100</f>
        <v>46.723679313145659</v>
      </c>
      <c r="D53" s="114">
        <f t="shared" si="17"/>
        <v>45.933439756968959</v>
      </c>
      <c r="E53" s="114">
        <f t="shared" si="17"/>
        <v>44.947298658683387</v>
      </c>
      <c r="F53" s="114">
        <f t="shared" si="17"/>
        <v>44.00858001387585</v>
      </c>
      <c r="G53" s="114">
        <f t="shared" si="17"/>
        <v>43.180863836735675</v>
      </c>
      <c r="H53" s="114">
        <f t="shared" si="17"/>
        <v>41.406017185161083</v>
      </c>
      <c r="I53" s="114">
        <f t="shared" si="17"/>
        <v>41.681049238357879</v>
      </c>
      <c r="J53" s="114">
        <f t="shared" si="17"/>
        <v>37.034242085460853</v>
      </c>
      <c r="K53" s="114">
        <f t="shared" si="17"/>
        <v>42.033902320685527</v>
      </c>
      <c r="L53" s="114">
        <f t="shared" si="17"/>
        <v>41.293940886863808</v>
      </c>
      <c r="M53" s="114">
        <f t="shared" si="17"/>
        <v>39.886313474152857</v>
      </c>
      <c r="N53" s="114">
        <f t="shared" si="17"/>
        <v>40.377597951819908</v>
      </c>
      <c r="O53" s="114">
        <f t="shared" si="17"/>
        <v>38.638108960770523</v>
      </c>
      <c r="P53" s="114">
        <f t="shared" si="17"/>
        <v>40.23031091268156</v>
      </c>
      <c r="Q53" s="114">
        <f t="shared" si="17"/>
        <v>38.644559580568163</v>
      </c>
      <c r="R53" s="114">
        <f t="shared" si="17"/>
        <v>39.62245312547963</v>
      </c>
      <c r="S53" s="114">
        <f t="shared" si="17"/>
        <v>40.27801359948419</v>
      </c>
      <c r="T53" s="114">
        <f t="shared" si="17"/>
        <v>38.671295160851734</v>
      </c>
      <c r="U53" s="114">
        <f t="shared" si="17"/>
        <v>39.974272709004296</v>
      </c>
      <c r="V53" s="112"/>
      <c r="W53" s="112"/>
      <c r="X53" s="112"/>
      <c r="Y53" s="112"/>
      <c r="Z53" s="112"/>
      <c r="AA53" s="112"/>
      <c r="AB53" s="112"/>
      <c r="AC53" s="112"/>
      <c r="AD53" s="112"/>
      <c r="AE53" s="112"/>
      <c r="AF53" s="112"/>
      <c r="AG53" s="112"/>
    </row>
    <row r="54" spans="1:33" ht="15" customHeight="1">
      <c r="A54" s="188" t="s">
        <v>177</v>
      </c>
      <c r="B54" s="167" t="s">
        <v>14</v>
      </c>
      <c r="C54" s="114">
        <f t="shared" ref="C54:U54" si="18">C26/C$31*100</f>
        <v>7.0994163188646073</v>
      </c>
      <c r="D54" s="114">
        <f t="shared" si="18"/>
        <v>7.0802347403439398</v>
      </c>
      <c r="E54" s="114">
        <f t="shared" si="18"/>
        <v>7.0527513082520903</v>
      </c>
      <c r="F54" s="114">
        <f t="shared" si="18"/>
        <v>7.4050895975113562</v>
      </c>
      <c r="G54" s="114">
        <f t="shared" si="18"/>
        <v>7.3334045547580926</v>
      </c>
      <c r="H54" s="114">
        <f t="shared" si="18"/>
        <v>7.5130111313412238</v>
      </c>
      <c r="I54" s="114">
        <f t="shared" si="18"/>
        <v>7.5924520296729536</v>
      </c>
      <c r="J54" s="114">
        <f t="shared" si="18"/>
        <v>8.1547748816204475</v>
      </c>
      <c r="K54" s="114">
        <f t="shared" si="18"/>
        <v>7.6933418657153645</v>
      </c>
      <c r="L54" s="114">
        <f t="shared" si="18"/>
        <v>7.8612247143183227</v>
      </c>
      <c r="M54" s="114">
        <f t="shared" si="18"/>
        <v>8.0659334811730368</v>
      </c>
      <c r="N54" s="114">
        <f t="shared" si="18"/>
        <v>8.0876049389046774</v>
      </c>
      <c r="O54" s="114">
        <f t="shared" si="18"/>
        <v>8.7401921279870241</v>
      </c>
      <c r="P54" s="114">
        <f t="shared" si="18"/>
        <v>8.615705474279439</v>
      </c>
      <c r="Q54" s="114">
        <f t="shared" si="18"/>
        <v>8.2921639413606751</v>
      </c>
      <c r="R54" s="114">
        <f t="shared" si="18"/>
        <v>8.0702033524139036</v>
      </c>
      <c r="S54" s="114">
        <f t="shared" si="18"/>
        <v>7.9508845843051335</v>
      </c>
      <c r="T54" s="114">
        <f t="shared" si="18"/>
        <v>8.1120449460353861</v>
      </c>
      <c r="U54" s="114">
        <f t="shared" si="18"/>
        <v>8.1729353151421051</v>
      </c>
      <c r="V54" s="112"/>
      <c r="W54" s="112"/>
      <c r="X54" s="112"/>
      <c r="Y54" s="112"/>
      <c r="Z54" s="112"/>
      <c r="AA54" s="112"/>
      <c r="AB54" s="112"/>
      <c r="AC54" s="112"/>
      <c r="AD54" s="112"/>
      <c r="AE54" s="112"/>
      <c r="AF54" s="112"/>
      <c r="AG54" s="112"/>
    </row>
    <row r="55" spans="1:33" ht="15" customHeight="1">
      <c r="A55" s="188" t="s">
        <v>178</v>
      </c>
      <c r="B55" s="167" t="s">
        <v>14</v>
      </c>
      <c r="C55" s="114">
        <f t="shared" ref="C55:U55" si="19">C27/C$31*100</f>
        <v>5.5113537042106007</v>
      </c>
      <c r="D55" s="114">
        <f t="shared" si="19"/>
        <v>5.5791125188818036</v>
      </c>
      <c r="E55" s="114">
        <f t="shared" si="19"/>
        <v>5.6578689213671938</v>
      </c>
      <c r="F55" s="114">
        <f t="shared" si="19"/>
        <v>5.8659232306478719</v>
      </c>
      <c r="G55" s="114">
        <f t="shared" si="19"/>
        <v>5.938978355656042</v>
      </c>
      <c r="H55" s="114">
        <f t="shared" si="19"/>
        <v>6.495217977786413</v>
      </c>
      <c r="I55" s="114">
        <f t="shared" si="19"/>
        <v>6.7270541822024814</v>
      </c>
      <c r="J55" s="114">
        <f t="shared" si="19"/>
        <v>7.3697347068004539</v>
      </c>
      <c r="K55" s="114">
        <f t="shared" si="19"/>
        <v>6.8265265137455833</v>
      </c>
      <c r="L55" s="114">
        <f t="shared" si="19"/>
        <v>6.7984021779356922</v>
      </c>
      <c r="M55" s="114">
        <f t="shared" si="19"/>
        <v>7.0030734537585193</v>
      </c>
      <c r="N55" s="114">
        <f t="shared" si="19"/>
        <v>6.9540876477040259</v>
      </c>
      <c r="O55" s="114">
        <f t="shared" si="19"/>
        <v>7.216185277320232</v>
      </c>
      <c r="P55" s="114">
        <f t="shared" si="19"/>
        <v>6.9150686630011631</v>
      </c>
      <c r="Q55" s="114">
        <f t="shared" si="19"/>
        <v>6.7059008308005792</v>
      </c>
      <c r="R55" s="114">
        <f t="shared" si="19"/>
        <v>6.3136212803599214</v>
      </c>
      <c r="S55" s="114">
        <f t="shared" si="19"/>
        <v>6.1345604767892805</v>
      </c>
      <c r="T55" s="114">
        <f t="shared" si="19"/>
        <v>5.7478000639097937</v>
      </c>
      <c r="U55" s="114">
        <f t="shared" si="19"/>
        <v>5.615499975519473</v>
      </c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2"/>
    </row>
    <row r="56" spans="1:33" ht="15" customHeight="1">
      <c r="A56" s="188" t="s">
        <v>136</v>
      </c>
      <c r="B56" s="167" t="s">
        <v>14</v>
      </c>
      <c r="C56" s="114">
        <f t="shared" ref="C56:U56" si="20">C28/C$31*100</f>
        <v>8.4298570876265195</v>
      </c>
      <c r="D56" s="114">
        <f t="shared" si="20"/>
        <v>8.6185128863905014</v>
      </c>
      <c r="E56" s="114">
        <f t="shared" si="20"/>
        <v>8.4680595542613446</v>
      </c>
      <c r="F56" s="114">
        <f t="shared" si="20"/>
        <v>8.6099664100916549</v>
      </c>
      <c r="G56" s="114">
        <f t="shared" si="20"/>
        <v>8.6506952554208514</v>
      </c>
      <c r="H56" s="114">
        <f t="shared" si="20"/>
        <v>9.4040197653478241</v>
      </c>
      <c r="I56" s="114">
        <f t="shared" si="20"/>
        <v>9.6004455365876105</v>
      </c>
      <c r="J56" s="114">
        <f t="shared" si="20"/>
        <v>10.619869336480722</v>
      </c>
      <c r="K56" s="114">
        <f t="shared" si="20"/>
        <v>9.5497506900188966</v>
      </c>
      <c r="L56" s="114">
        <f t="shared" si="20"/>
        <v>9.4835360417872465</v>
      </c>
      <c r="M56" s="114">
        <f t="shared" si="20"/>
        <v>10.21286135409038</v>
      </c>
      <c r="N56" s="114">
        <f t="shared" si="20"/>
        <v>10.19581520647602</v>
      </c>
      <c r="O56" s="114">
        <f t="shared" si="20"/>
        <v>10.194509700929592</v>
      </c>
      <c r="P56" s="114">
        <f t="shared" si="20"/>
        <v>9.8159007112330805</v>
      </c>
      <c r="Q56" s="114">
        <f t="shared" si="20"/>
        <v>9.9302778725162977</v>
      </c>
      <c r="R56" s="114">
        <f t="shared" si="20"/>
        <v>9.3752088169817966</v>
      </c>
      <c r="S56" s="114">
        <f t="shared" si="20"/>
        <v>9.0665229743780724</v>
      </c>
      <c r="T56" s="114">
        <f t="shared" si="20"/>
        <v>8.4395975000377348</v>
      </c>
      <c r="U56" s="114">
        <f t="shared" si="20"/>
        <v>8.322546282874864</v>
      </c>
      <c r="V56" s="112"/>
      <c r="W56" s="112"/>
      <c r="X56" s="112"/>
      <c r="Y56" s="112"/>
      <c r="Z56" s="112"/>
      <c r="AA56" s="112"/>
      <c r="AB56" s="112"/>
      <c r="AC56" s="112"/>
      <c r="AD56" s="112"/>
      <c r="AE56" s="112"/>
      <c r="AF56" s="112"/>
      <c r="AG56" s="112"/>
    </row>
    <row r="57" spans="1:33" ht="15" customHeight="1">
      <c r="A57" s="188" t="s">
        <v>22</v>
      </c>
      <c r="B57" s="167" t="s">
        <v>14</v>
      </c>
      <c r="C57" s="114">
        <f t="shared" ref="C57:U57" si="21">C29/C$31*100</f>
        <v>1.9113669692210136</v>
      </c>
      <c r="D57" s="114">
        <f t="shared" si="21"/>
        <v>1.9523751360438903</v>
      </c>
      <c r="E57" s="114">
        <f t="shared" si="21"/>
        <v>1.9032688134302898</v>
      </c>
      <c r="F57" s="114">
        <f t="shared" si="21"/>
        <v>1.9340438601730288</v>
      </c>
      <c r="G57" s="114">
        <f t="shared" si="21"/>
        <v>1.9384783778221975</v>
      </c>
      <c r="H57" s="114">
        <f t="shared" si="21"/>
        <v>2.0973886993176154</v>
      </c>
      <c r="I57" s="114">
        <f t="shared" si="21"/>
        <v>2.150544093635538</v>
      </c>
      <c r="J57" s="114">
        <f t="shared" si="21"/>
        <v>2.3582872224816294</v>
      </c>
      <c r="K57" s="114">
        <f t="shared" si="21"/>
        <v>2.1021080520619218</v>
      </c>
      <c r="L57" s="114">
        <f t="shared" si="21"/>
        <v>2.0759502224445612</v>
      </c>
      <c r="M57" s="114">
        <f t="shared" si="21"/>
        <v>2.2217464144426189</v>
      </c>
      <c r="N57" s="114">
        <f t="shared" si="21"/>
        <v>2.2073298800834609</v>
      </c>
      <c r="O57" s="114">
        <f t="shared" si="21"/>
        <v>2.2466428506767153</v>
      </c>
      <c r="P57" s="114">
        <f t="shared" si="21"/>
        <v>1.9017230599356252</v>
      </c>
      <c r="Q57" s="114">
        <f t="shared" si="21"/>
        <v>1.9190191426057985</v>
      </c>
      <c r="R57" s="114">
        <f t="shared" si="21"/>
        <v>1.8047689503424718</v>
      </c>
      <c r="S57" s="114">
        <f t="shared" si="21"/>
        <v>1.6758632085424336</v>
      </c>
      <c r="T57" s="114">
        <f t="shared" si="21"/>
        <v>1.5666075958924337</v>
      </c>
      <c r="U57" s="114">
        <f t="shared" si="21"/>
        <v>1.5376993605698142</v>
      </c>
      <c r="V57" s="112"/>
      <c r="W57" s="112"/>
      <c r="X57" s="112"/>
      <c r="Y57" s="112"/>
      <c r="Z57" s="112"/>
      <c r="AA57" s="112"/>
      <c r="AB57" s="112"/>
      <c r="AC57" s="112"/>
      <c r="AD57" s="112"/>
      <c r="AE57" s="112"/>
      <c r="AF57" s="112"/>
      <c r="AG57" s="112"/>
    </row>
    <row r="58" spans="1:33" ht="15" customHeight="1">
      <c r="A58" s="188" t="s">
        <v>205</v>
      </c>
      <c r="B58" s="167" t="s">
        <v>14</v>
      </c>
      <c r="C58" s="114">
        <f t="shared" ref="C58:U58" si="22">C30/C$31*100</f>
        <v>30.324326606931606</v>
      </c>
      <c r="D58" s="114">
        <f t="shared" si="22"/>
        <v>30.836324961370913</v>
      </c>
      <c r="E58" s="114">
        <f t="shared" si="22"/>
        <v>31.970752744005694</v>
      </c>
      <c r="F58" s="114">
        <f t="shared" si="22"/>
        <v>32.176396887700243</v>
      </c>
      <c r="G58" s="114">
        <f t="shared" si="22"/>
        <v>32.957579619607138</v>
      </c>
      <c r="H58" s="114">
        <f t="shared" si="22"/>
        <v>33.084345241045845</v>
      </c>
      <c r="I58" s="114">
        <f t="shared" si="22"/>
        <v>32.248454919543541</v>
      </c>
      <c r="J58" s="114">
        <f t="shared" si="22"/>
        <v>34.463091767155888</v>
      </c>
      <c r="K58" s="114">
        <f t="shared" si="22"/>
        <v>31.794370557772702</v>
      </c>
      <c r="L58" s="114">
        <f t="shared" si="22"/>
        <v>32.486945956650374</v>
      </c>
      <c r="M58" s="114">
        <f t="shared" si="22"/>
        <v>32.610071822382594</v>
      </c>
      <c r="N58" s="114">
        <f t="shared" si="22"/>
        <v>32.177564375011897</v>
      </c>
      <c r="O58" s="114">
        <f t="shared" si="22"/>
        <v>32.964361082315911</v>
      </c>
      <c r="P58" s="114">
        <f t="shared" si="22"/>
        <v>32.521291178869134</v>
      </c>
      <c r="Q58" s="114">
        <f t="shared" si="22"/>
        <v>34.508078632148468</v>
      </c>
      <c r="R58" s="114">
        <f t="shared" si="22"/>
        <v>34.813744474422279</v>
      </c>
      <c r="S58" s="114">
        <f t="shared" si="22"/>
        <v>34.894155156500887</v>
      </c>
      <c r="T58" s="114">
        <f t="shared" si="22"/>
        <v>37.462654733272913</v>
      </c>
      <c r="U58" s="114">
        <f t="shared" si="22"/>
        <v>36.377046356889444</v>
      </c>
      <c r="V58" s="112"/>
      <c r="W58" s="112"/>
      <c r="X58" s="112"/>
      <c r="Y58" s="112"/>
      <c r="Z58" s="112"/>
      <c r="AA58" s="112"/>
      <c r="AB58" s="112"/>
      <c r="AC58" s="112"/>
      <c r="AD58" s="112"/>
      <c r="AE58" s="112"/>
      <c r="AF58" s="112"/>
      <c r="AG58" s="112"/>
    </row>
    <row r="59" spans="1:33" ht="15" customHeight="1">
      <c r="A59" s="394" t="s">
        <v>17</v>
      </c>
      <c r="B59" s="167" t="s">
        <v>14</v>
      </c>
      <c r="C59" s="393">
        <f>SUM(C52,C58)</f>
        <v>100.00000000000001</v>
      </c>
      <c r="D59" s="393">
        <f t="shared" ref="D59:U59" si="23">SUM(D52,D58)</f>
        <v>100</v>
      </c>
      <c r="E59" s="393">
        <f t="shared" si="23"/>
        <v>100</v>
      </c>
      <c r="F59" s="393">
        <f t="shared" si="23"/>
        <v>100</v>
      </c>
      <c r="G59" s="393">
        <f t="shared" si="23"/>
        <v>100</v>
      </c>
      <c r="H59" s="393">
        <f t="shared" si="23"/>
        <v>100</v>
      </c>
      <c r="I59" s="393">
        <f t="shared" si="23"/>
        <v>100</v>
      </c>
      <c r="J59" s="393">
        <f t="shared" si="23"/>
        <v>99.999999999999986</v>
      </c>
      <c r="K59" s="393">
        <f t="shared" si="23"/>
        <v>100</v>
      </c>
      <c r="L59" s="393">
        <f t="shared" si="23"/>
        <v>100</v>
      </c>
      <c r="M59" s="393">
        <f t="shared" si="23"/>
        <v>100</v>
      </c>
      <c r="N59" s="393">
        <f t="shared" si="23"/>
        <v>100</v>
      </c>
      <c r="O59" s="393">
        <f t="shared" si="23"/>
        <v>100</v>
      </c>
      <c r="P59" s="393">
        <f t="shared" si="23"/>
        <v>100.00000000000001</v>
      </c>
      <c r="Q59" s="393">
        <f t="shared" si="23"/>
        <v>99.999999999999986</v>
      </c>
      <c r="R59" s="393">
        <f t="shared" si="23"/>
        <v>100</v>
      </c>
      <c r="S59" s="393">
        <f t="shared" si="23"/>
        <v>100</v>
      </c>
      <c r="T59" s="393">
        <f t="shared" si="23"/>
        <v>100</v>
      </c>
      <c r="U59" s="393">
        <f t="shared" si="23"/>
        <v>100</v>
      </c>
      <c r="V59" s="112"/>
      <c r="W59" s="112"/>
      <c r="X59" s="112"/>
      <c r="Y59" s="112"/>
      <c r="Z59" s="112"/>
      <c r="AA59" s="112"/>
      <c r="AB59" s="112"/>
      <c r="AC59" s="112"/>
      <c r="AD59" s="112"/>
      <c r="AE59" s="112"/>
      <c r="AF59" s="112"/>
      <c r="AG59" s="112"/>
    </row>
    <row r="60" spans="1:33" s="157" customFormat="1" ht="15" customHeight="1">
      <c r="A60" s="395"/>
      <c r="B60" s="94"/>
      <c r="C60" s="393"/>
      <c r="D60" s="393"/>
      <c r="E60" s="393"/>
      <c r="F60" s="393"/>
      <c r="G60" s="393"/>
      <c r="H60" s="393"/>
      <c r="I60" s="393"/>
      <c r="J60" s="393"/>
      <c r="K60" s="393"/>
      <c r="L60" s="393"/>
      <c r="M60" s="393"/>
      <c r="N60" s="393"/>
      <c r="O60" s="393"/>
      <c r="P60" s="393"/>
      <c r="Q60" s="393"/>
      <c r="R60" s="393"/>
      <c r="S60" s="393"/>
      <c r="T60" s="393"/>
      <c r="U60" s="393"/>
      <c r="V60" s="112"/>
      <c r="W60" s="112"/>
      <c r="X60" s="112"/>
      <c r="Y60" s="112"/>
      <c r="Z60" s="112"/>
      <c r="AA60" s="112"/>
      <c r="AB60" s="112"/>
      <c r="AC60" s="112"/>
      <c r="AD60" s="112"/>
      <c r="AE60" s="112"/>
      <c r="AF60" s="112"/>
      <c r="AG60" s="112"/>
    </row>
    <row r="61" spans="1:33" s="157" customFormat="1" ht="15" customHeight="1">
      <c r="A61" s="396" t="s">
        <v>15</v>
      </c>
      <c r="B61" s="152"/>
      <c r="C61" s="159"/>
      <c r="D61" s="159"/>
      <c r="E61" s="159"/>
      <c r="F61" s="159"/>
      <c r="G61" s="159"/>
      <c r="H61" s="159"/>
      <c r="I61" s="159"/>
      <c r="J61" s="159"/>
      <c r="K61" s="159"/>
      <c r="L61" s="159"/>
      <c r="M61" s="159"/>
      <c r="N61" s="159"/>
      <c r="O61" s="159"/>
      <c r="P61" s="159"/>
      <c r="Q61" s="159"/>
      <c r="R61" s="159"/>
      <c r="S61" s="159"/>
      <c r="T61" s="159"/>
      <c r="U61" s="159"/>
    </row>
    <row r="62" spans="1:33" ht="15" customHeight="1">
      <c r="A62" s="170" t="s">
        <v>176</v>
      </c>
      <c r="B62" s="170"/>
    </row>
    <row r="63" spans="1:33" ht="15" customHeight="1">
      <c r="A63" s="158" t="s">
        <v>48</v>
      </c>
      <c r="B63" s="158"/>
    </row>
    <row r="64" spans="1:33" ht="15" customHeight="1">
      <c r="A64" s="158" t="s">
        <v>49</v>
      </c>
      <c r="B64" s="158"/>
    </row>
    <row r="65" spans="1:19" ht="15" customHeight="1">
      <c r="A65" s="158" t="s">
        <v>50</v>
      </c>
      <c r="B65" s="158"/>
    </row>
    <row r="66" spans="1:19" ht="15" customHeight="1">
      <c r="A66" s="158" t="s">
        <v>315</v>
      </c>
      <c r="B66" s="158"/>
    </row>
    <row r="67" spans="1:19" s="157" customFormat="1" ht="15" customHeight="1">
      <c r="A67" s="397" t="s">
        <v>314</v>
      </c>
      <c r="B67" s="158"/>
      <c r="C67" s="104"/>
      <c r="D67" s="105"/>
      <c r="E67" s="105"/>
      <c r="F67" s="105"/>
      <c r="G67" s="104"/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</row>
    <row r="68" spans="1:19" ht="15" customHeight="1">
      <c r="A68" s="158" t="s">
        <v>217</v>
      </c>
    </row>
  </sheetData>
  <pageMargins left="0.59055118110236227" right="0.19685039370078741" top="0.78740157480314965" bottom="0.39370078740157483" header="0.11811023622047245" footer="0.11811023622047245"/>
  <pageSetup paperSize="9" scale="70" orientation="portrait" r:id="rId1"/>
  <headerFooter alignWithMargins="0">
    <oddFooter>&amp;L&amp;"MetaNormalLF-Roman,Standard"Statistisches Bundesamt, Private Haushalte und Umwelt, 2020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13"/>
  <sheetViews>
    <sheetView zoomScaleNormal="100" workbookViewId="0"/>
  </sheetViews>
  <sheetFormatPr baseColWidth="10" defaultRowHeight="12.95" customHeight="1"/>
  <cols>
    <col min="1" max="1" width="35.7109375" style="157" customWidth="1"/>
    <col min="2" max="2" width="12.7109375" style="104" customWidth="1"/>
    <col min="3" max="5" width="11.7109375" style="105" hidden="1" customWidth="1"/>
    <col min="6" max="6" width="11.7109375" style="104" hidden="1" customWidth="1"/>
    <col min="7" max="7" width="12.7109375" style="104" customWidth="1"/>
    <col min="8" max="11" width="11.7109375" style="104" hidden="1" customWidth="1"/>
    <col min="12" max="12" width="12.7109375" style="104" customWidth="1"/>
    <col min="13" max="15" width="11.7109375" style="104" hidden="1" customWidth="1"/>
    <col min="16" max="16" width="11.28515625" style="104" hidden="1" customWidth="1"/>
    <col min="17" max="18" width="12.7109375" style="104" customWidth="1"/>
    <col min="19" max="20" width="12.7109375" style="157" customWidth="1"/>
    <col min="21" max="16384" width="11.42578125" style="157"/>
  </cols>
  <sheetData>
    <row r="1" spans="1:32" ht="20.100000000000001" customHeight="1">
      <c r="A1" s="248" t="s">
        <v>311</v>
      </c>
      <c r="L1" s="179"/>
      <c r="Q1" s="180"/>
    </row>
    <row r="2" spans="1:32" s="100" customFormat="1" ht="20.100000000000001" customHeight="1">
      <c r="A2" s="388" t="s">
        <v>142</v>
      </c>
      <c r="B2" s="101"/>
      <c r="C2" s="102"/>
      <c r="D2" s="102"/>
      <c r="E2" s="102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</row>
    <row r="3" spans="1:32" s="100" customFormat="1" ht="20.100000000000001" customHeight="1">
      <c r="A3" s="400" t="s">
        <v>53</v>
      </c>
      <c r="B3" s="101"/>
      <c r="C3" s="102"/>
      <c r="D3" s="102"/>
      <c r="E3" s="102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</row>
    <row r="4" spans="1:32" ht="15" customHeight="1">
      <c r="B4" s="401"/>
      <c r="C4" s="401"/>
      <c r="D4" s="401"/>
      <c r="E4" s="401"/>
      <c r="F4" s="401"/>
      <c r="G4" s="401"/>
      <c r="H4" s="401"/>
      <c r="I4" s="401"/>
      <c r="J4" s="401"/>
      <c r="K4" s="401"/>
    </row>
    <row r="5" spans="1:32" s="111" customFormat="1" ht="24.95" customHeight="1">
      <c r="A5" s="398" t="s">
        <v>9</v>
      </c>
      <c r="B5" s="108">
        <v>2000</v>
      </c>
      <c r="C5" s="108">
        <v>2001</v>
      </c>
      <c r="D5" s="108">
        <v>2002</v>
      </c>
      <c r="E5" s="108">
        <v>2003</v>
      </c>
      <c r="F5" s="108">
        <v>2004</v>
      </c>
      <c r="G5" s="108">
        <v>2005</v>
      </c>
      <c r="H5" s="108">
        <v>2006</v>
      </c>
      <c r="I5" s="109">
        <v>2007</v>
      </c>
      <c r="J5" s="109">
        <v>2008</v>
      </c>
      <c r="K5" s="108">
        <v>2009</v>
      </c>
      <c r="L5" s="108">
        <v>2010</v>
      </c>
      <c r="M5" s="108">
        <v>2011</v>
      </c>
      <c r="N5" s="108">
        <v>2012</v>
      </c>
      <c r="O5" s="108">
        <v>2013</v>
      </c>
      <c r="P5" s="110">
        <v>2014</v>
      </c>
      <c r="Q5" s="108">
        <v>2015</v>
      </c>
      <c r="R5" s="108">
        <v>2016</v>
      </c>
      <c r="S5" s="109">
        <v>2017</v>
      </c>
      <c r="T5" s="109">
        <v>2018</v>
      </c>
    </row>
    <row r="6" spans="1:32" ht="20.100000000000001" customHeight="1">
      <c r="A6" s="152"/>
      <c r="B6" s="339" t="s">
        <v>179</v>
      </c>
      <c r="C6" s="328"/>
      <c r="D6" s="328"/>
      <c r="E6" s="328"/>
      <c r="F6" s="328"/>
      <c r="G6" s="328"/>
      <c r="H6" s="328"/>
      <c r="I6" s="328"/>
      <c r="J6" s="328"/>
      <c r="K6" s="328"/>
      <c r="L6" s="328"/>
      <c r="M6" s="328"/>
      <c r="N6" s="328"/>
      <c r="O6" s="328"/>
      <c r="P6" s="328"/>
      <c r="Q6" s="328"/>
      <c r="R6" s="328"/>
      <c r="S6" s="328"/>
      <c r="T6" s="328"/>
      <c r="U6" s="112"/>
      <c r="V6" s="112"/>
      <c r="W6" s="112"/>
      <c r="X6" s="112"/>
      <c r="Y6" s="112"/>
      <c r="Z6" s="112"/>
      <c r="AA6" s="112"/>
      <c r="AB6" s="112"/>
      <c r="AC6" s="112"/>
      <c r="AD6" s="112"/>
      <c r="AE6" s="112"/>
      <c r="AF6" s="112"/>
    </row>
    <row r="7" spans="1:32" ht="15" customHeight="1">
      <c r="A7" s="394" t="s">
        <v>20</v>
      </c>
      <c r="B7" s="122">
        <v>62203.458434575194</v>
      </c>
      <c r="C7" s="122">
        <v>60798.908291288353</v>
      </c>
      <c r="D7" s="122">
        <v>55931.764523208345</v>
      </c>
      <c r="E7" s="122">
        <v>51806.678831730576</v>
      </c>
      <c r="F7" s="122">
        <v>49146.429656966749</v>
      </c>
      <c r="G7" s="122">
        <v>45948.682006297277</v>
      </c>
      <c r="H7" s="122">
        <v>43281.909990804401</v>
      </c>
      <c r="I7" s="122">
        <v>40317.982502054176</v>
      </c>
      <c r="J7" s="122">
        <v>40833.812146945049</v>
      </c>
      <c r="K7" s="122">
        <v>38931.151769614575</v>
      </c>
      <c r="L7" s="122">
        <v>37431.840203260726</v>
      </c>
      <c r="M7" s="122">
        <v>34707.481715808099</v>
      </c>
      <c r="N7" s="122">
        <v>31949.232803425861</v>
      </c>
      <c r="O7" s="122">
        <v>38162.124304562742</v>
      </c>
      <c r="P7" s="122">
        <v>34218.017399160861</v>
      </c>
      <c r="Q7" s="122">
        <v>35136.356452378444</v>
      </c>
      <c r="R7" s="122">
        <v>34597.705269864491</v>
      </c>
      <c r="S7" s="122">
        <v>33935.231380455836</v>
      </c>
      <c r="T7" s="122">
        <v>32073.834287796482</v>
      </c>
      <c r="U7" s="112"/>
      <c r="V7" s="112"/>
      <c r="W7" s="112"/>
      <c r="X7" s="112"/>
      <c r="Y7" s="112"/>
      <c r="Z7" s="112"/>
      <c r="AA7" s="112"/>
      <c r="AB7" s="112"/>
      <c r="AC7" s="112"/>
      <c r="AD7" s="112"/>
      <c r="AE7" s="112"/>
      <c r="AF7" s="112"/>
    </row>
    <row r="8" spans="1:32" ht="15" customHeight="1">
      <c r="A8" s="394" t="s">
        <v>23</v>
      </c>
      <c r="B8" s="122">
        <v>59887.602772774677</v>
      </c>
      <c r="C8" s="122">
        <v>58771.796671320044</v>
      </c>
      <c r="D8" s="122">
        <v>60300.220922660264</v>
      </c>
      <c r="E8" s="122">
        <v>59355.544059220367</v>
      </c>
      <c r="F8" s="122">
        <v>56913.96675495513</v>
      </c>
      <c r="G8" s="122">
        <v>54897.811599483874</v>
      </c>
      <c r="H8" s="122">
        <v>55807.760638341926</v>
      </c>
      <c r="I8" s="122">
        <v>54450.108612503849</v>
      </c>
      <c r="J8" s="122">
        <v>54694.395876047609</v>
      </c>
      <c r="K8" s="122">
        <v>53156.37004806332</v>
      </c>
      <c r="L8" s="122">
        <v>51181.231786309872</v>
      </c>
      <c r="M8" s="122">
        <v>51213.258206882332</v>
      </c>
      <c r="N8" s="122">
        <v>51768.15608546052</v>
      </c>
      <c r="O8" s="122">
        <v>52420.693910011127</v>
      </c>
      <c r="P8" s="122">
        <v>49594.954894850278</v>
      </c>
      <c r="Q8" s="122">
        <v>51386.923946943862</v>
      </c>
      <c r="R8" s="122">
        <v>53449.02216022426</v>
      </c>
      <c r="S8" s="122">
        <v>52107.173868996688</v>
      </c>
      <c r="T8" s="122">
        <v>57952.902413414929</v>
      </c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</row>
    <row r="9" spans="1:32" ht="15" customHeight="1">
      <c r="A9" s="394" t="s">
        <v>25</v>
      </c>
      <c r="B9" s="122">
        <v>0</v>
      </c>
      <c r="C9" s="122">
        <v>0</v>
      </c>
      <c r="D9" s="122">
        <v>0</v>
      </c>
      <c r="E9" s="122">
        <v>0</v>
      </c>
      <c r="F9" s="122">
        <v>0</v>
      </c>
      <c r="G9" s="122">
        <v>0</v>
      </c>
      <c r="H9" s="122">
        <v>0</v>
      </c>
      <c r="I9" s="122">
        <v>0</v>
      </c>
      <c r="J9" s="122">
        <v>0</v>
      </c>
      <c r="K9" s="122">
        <v>0</v>
      </c>
      <c r="L9" s="122">
        <v>0</v>
      </c>
      <c r="M9" s="122">
        <v>0</v>
      </c>
      <c r="N9" s="122">
        <v>0</v>
      </c>
      <c r="O9" s="122">
        <v>0</v>
      </c>
      <c r="P9" s="122">
        <v>0</v>
      </c>
      <c r="Q9" s="122">
        <v>0</v>
      </c>
      <c r="R9" s="122">
        <v>0</v>
      </c>
      <c r="S9" s="122">
        <v>0</v>
      </c>
      <c r="T9" s="122">
        <v>0</v>
      </c>
      <c r="U9" s="112"/>
      <c r="V9" s="112"/>
      <c r="W9" s="112"/>
      <c r="X9" s="112"/>
      <c r="Y9" s="112"/>
      <c r="Z9" s="112"/>
      <c r="AA9" s="112"/>
      <c r="AB9" s="112"/>
      <c r="AC9" s="112"/>
      <c r="AD9" s="112"/>
      <c r="AE9" s="112"/>
      <c r="AF9" s="112"/>
    </row>
    <row r="10" spans="1:32" ht="15" customHeight="1">
      <c r="A10" s="394" t="s">
        <v>18</v>
      </c>
      <c r="B10" s="122">
        <v>0</v>
      </c>
      <c r="C10" s="122">
        <v>0</v>
      </c>
      <c r="D10" s="122">
        <v>0</v>
      </c>
      <c r="E10" s="122">
        <v>0</v>
      </c>
      <c r="F10" s="122">
        <v>0</v>
      </c>
      <c r="G10" s="122">
        <v>0</v>
      </c>
      <c r="H10" s="122">
        <v>0</v>
      </c>
      <c r="I10" s="122">
        <v>0</v>
      </c>
      <c r="J10" s="122">
        <v>0</v>
      </c>
      <c r="K10" s="122">
        <v>0</v>
      </c>
      <c r="L10" s="122">
        <v>0</v>
      </c>
      <c r="M10" s="122">
        <v>0</v>
      </c>
      <c r="N10" s="122">
        <v>0</v>
      </c>
      <c r="O10" s="122">
        <v>0</v>
      </c>
      <c r="P10" s="122">
        <v>0</v>
      </c>
      <c r="Q10" s="122">
        <v>0</v>
      </c>
      <c r="R10" s="122">
        <v>0</v>
      </c>
      <c r="S10" s="122">
        <v>0</v>
      </c>
      <c r="T10" s="122">
        <v>0</v>
      </c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</row>
    <row r="11" spans="1:32" ht="15" customHeight="1">
      <c r="A11" s="394" t="s">
        <v>16</v>
      </c>
      <c r="B11" s="122">
        <v>5170.9448043130424</v>
      </c>
      <c r="C11" s="122">
        <v>5000.9893007253268</v>
      </c>
      <c r="D11" s="122">
        <v>4578.4212031987408</v>
      </c>
      <c r="E11" s="122">
        <v>3525.1471721266471</v>
      </c>
      <c r="F11" s="122">
        <v>2940.6840457909548</v>
      </c>
      <c r="G11" s="122">
        <v>3051.7640933941047</v>
      </c>
      <c r="H11" s="122">
        <v>3876.8809875433867</v>
      </c>
      <c r="I11" s="122">
        <v>4024.3999344970534</v>
      </c>
      <c r="J11" s="122">
        <v>4390.6387093482936</v>
      </c>
      <c r="K11" s="122">
        <v>3671.4235195768629</v>
      </c>
      <c r="L11" s="122">
        <v>4494.4244363678017</v>
      </c>
      <c r="M11" s="122">
        <v>5947.6740815745234</v>
      </c>
      <c r="N11" s="122">
        <v>2979.8063648277953</v>
      </c>
      <c r="O11" s="122">
        <v>2607.910548921544</v>
      </c>
      <c r="P11" s="122">
        <v>2680.2685246944357</v>
      </c>
      <c r="Q11" s="122">
        <v>2902.2375180513245</v>
      </c>
      <c r="R11" s="122">
        <v>2174.6863457838713</v>
      </c>
      <c r="S11" s="122">
        <v>2111.8884222843944</v>
      </c>
      <c r="T11" s="122">
        <v>2242.7599811726759</v>
      </c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</row>
    <row r="12" spans="1:32" ht="15" customHeight="1">
      <c r="A12" s="402" t="s">
        <v>27</v>
      </c>
      <c r="B12" s="122">
        <v>18413.770840940033</v>
      </c>
      <c r="C12" s="122">
        <v>18984.206955189729</v>
      </c>
      <c r="D12" s="122">
        <v>19549.339250007139</v>
      </c>
      <c r="E12" s="122">
        <v>20028.421972538981</v>
      </c>
      <c r="F12" s="122">
        <v>19383.093882359091</v>
      </c>
      <c r="G12" s="122">
        <v>19307.395949306177</v>
      </c>
      <c r="H12" s="122">
        <v>21185.866291946611</v>
      </c>
      <c r="I12" s="122">
        <v>0</v>
      </c>
      <c r="J12" s="122">
        <v>25002.501534230785</v>
      </c>
      <c r="K12" s="122">
        <v>26890.231846403141</v>
      </c>
      <c r="L12" s="122">
        <v>29437.520382549243</v>
      </c>
      <c r="M12" s="122">
        <v>31726.897602771372</v>
      </c>
      <c r="N12" s="122">
        <v>29737.856646428565</v>
      </c>
      <c r="O12" s="122">
        <v>30831.012447776076</v>
      </c>
      <c r="P12" s="122">
        <v>25435.619848284528</v>
      </c>
      <c r="Q12" s="122">
        <v>25761.507640746899</v>
      </c>
      <c r="R12" s="122">
        <v>27540.158037904908</v>
      </c>
      <c r="S12" s="122">
        <v>26589.677355490479</v>
      </c>
      <c r="T12" s="122">
        <v>28816.228875581608</v>
      </c>
      <c r="U12" s="112"/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</row>
    <row r="13" spans="1:32" ht="15" customHeight="1">
      <c r="A13" s="394" t="s">
        <v>87</v>
      </c>
      <c r="B13" s="122">
        <v>80879.642289928146</v>
      </c>
      <c r="C13" s="122">
        <v>80280.777597658467</v>
      </c>
      <c r="D13" s="122">
        <v>80178.95095529106</v>
      </c>
      <c r="E13" s="122">
        <v>78131.622174808886</v>
      </c>
      <c r="F13" s="122">
        <v>76887.264793188166</v>
      </c>
      <c r="G13" s="122">
        <v>72245.138917087563</v>
      </c>
      <c r="H13" s="122">
        <v>68830.691411118329</v>
      </c>
      <c r="I13" s="122">
        <v>66380.880700417314</v>
      </c>
      <c r="J13" s="122">
        <v>65244.709735941702</v>
      </c>
      <c r="K13" s="122">
        <v>63777.675895028937</v>
      </c>
      <c r="L13" s="122">
        <v>61558.634216541075</v>
      </c>
      <c r="M13" s="122">
        <v>61346.123822198366</v>
      </c>
      <c r="N13" s="122">
        <v>58019.643351915969</v>
      </c>
      <c r="O13" s="122">
        <v>56864.406860427895</v>
      </c>
      <c r="P13" s="122">
        <v>57490.4969750987</v>
      </c>
      <c r="Q13" s="122">
        <v>56671.55228102106</v>
      </c>
      <c r="R13" s="122">
        <v>56602.4362928013</v>
      </c>
      <c r="S13" s="122">
        <v>56603.909038723265</v>
      </c>
      <c r="T13" s="122">
        <v>56399.606865813235</v>
      </c>
      <c r="U13" s="112"/>
      <c r="V13" s="112"/>
      <c r="W13" s="112"/>
      <c r="X13" s="112"/>
      <c r="Y13" s="112"/>
      <c r="Z13" s="112"/>
      <c r="AA13" s="112"/>
      <c r="AB13" s="112"/>
      <c r="AC13" s="112"/>
      <c r="AD13" s="112"/>
      <c r="AE13" s="112"/>
      <c r="AF13" s="112"/>
    </row>
    <row r="14" spans="1:32" ht="15" customHeight="1">
      <c r="A14" s="394" t="s">
        <v>88</v>
      </c>
      <c r="B14" s="122">
        <v>19134.661981534937</v>
      </c>
      <c r="C14" s="122">
        <v>21064.733911589716</v>
      </c>
      <c r="D14" s="122">
        <v>24527.376506230681</v>
      </c>
      <c r="E14" s="122">
        <v>25109.697914435415</v>
      </c>
      <c r="F14" s="122">
        <v>27503.429207071702</v>
      </c>
      <c r="G14" s="122">
        <v>28110.890148072875</v>
      </c>
      <c r="H14" s="122">
        <v>26800.29928959941</v>
      </c>
      <c r="I14" s="122">
        <v>28320.773952206964</v>
      </c>
      <c r="J14" s="122">
        <v>28517.040758321284</v>
      </c>
      <c r="K14" s="122">
        <v>31446.476252558481</v>
      </c>
      <c r="L14" s="122">
        <v>33490.798240328928</v>
      </c>
      <c r="M14" s="122">
        <v>34655.790775918344</v>
      </c>
      <c r="N14" s="122">
        <v>36603.421768192682</v>
      </c>
      <c r="O14" s="122">
        <v>38819.907280235457</v>
      </c>
      <c r="P14" s="122">
        <v>40551.371841834043</v>
      </c>
      <c r="Q14" s="122">
        <v>42627.485374822303</v>
      </c>
      <c r="R14" s="122">
        <v>44257.180959859521</v>
      </c>
      <c r="S14" s="122">
        <v>49589.123800516849</v>
      </c>
      <c r="T14" s="122">
        <v>48149.634112375308</v>
      </c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</row>
    <row r="15" spans="1:32" ht="15" customHeight="1">
      <c r="A15" s="394" t="s">
        <v>89</v>
      </c>
      <c r="B15" s="122">
        <v>147.6417892869861</v>
      </c>
      <c r="C15" s="122">
        <v>196.1452793290089</v>
      </c>
      <c r="D15" s="122">
        <v>345.14722341935288</v>
      </c>
      <c r="E15" s="122">
        <v>520.86058625125861</v>
      </c>
      <c r="F15" s="122">
        <v>779.31895797577852</v>
      </c>
      <c r="G15" s="122">
        <v>1397.7356297077417</v>
      </c>
      <c r="H15" s="122">
        <v>2605.9408417306595</v>
      </c>
      <c r="I15" s="122">
        <v>3038.8342075643773</v>
      </c>
      <c r="J15" s="122">
        <v>2340.6124153347123</v>
      </c>
      <c r="K15" s="122">
        <v>2031.8181363031238</v>
      </c>
      <c r="L15" s="122">
        <v>2084.0550315650316</v>
      </c>
      <c r="M15" s="122">
        <v>2000.7591227332157</v>
      </c>
      <c r="N15" s="122">
        <v>2021.0971097314241</v>
      </c>
      <c r="O15" s="122">
        <v>1924.542013602118</v>
      </c>
      <c r="P15" s="122">
        <v>2140.182272055737</v>
      </c>
      <c r="Q15" s="122">
        <v>1902.3246124698414</v>
      </c>
      <c r="R15" s="122">
        <v>1915.9722258632398</v>
      </c>
      <c r="S15" s="122">
        <v>2544.0605209565711</v>
      </c>
      <c r="T15" s="122">
        <v>2688.3112596892934</v>
      </c>
      <c r="U15" s="112"/>
      <c r="V15" s="112"/>
      <c r="W15" s="112"/>
      <c r="X15" s="112"/>
      <c r="Y15" s="112"/>
      <c r="Z15" s="112"/>
      <c r="AA15" s="112"/>
      <c r="AB15" s="112"/>
      <c r="AC15" s="112"/>
      <c r="AD15" s="112"/>
      <c r="AE15" s="112"/>
      <c r="AF15" s="112"/>
    </row>
    <row r="16" spans="1:32" ht="15" customHeight="1">
      <c r="A16" s="394" t="s">
        <v>90</v>
      </c>
      <c r="B16" s="122">
        <v>0</v>
      </c>
      <c r="C16" s="122">
        <v>0</v>
      </c>
      <c r="D16" s="122">
        <v>0</v>
      </c>
      <c r="E16" s="122">
        <v>0</v>
      </c>
      <c r="F16" s="122">
        <v>75.258077018618877</v>
      </c>
      <c r="G16" s="122">
        <v>450.17088200518828</v>
      </c>
      <c r="H16" s="122">
        <v>887.9130735683118</v>
      </c>
      <c r="I16" s="122">
        <v>805.23018658351384</v>
      </c>
      <c r="J16" s="122">
        <v>1107.8624919972588</v>
      </c>
      <c r="K16" s="122">
        <v>1613.021513397983</v>
      </c>
      <c r="L16" s="122">
        <v>2067.0952892468827</v>
      </c>
      <c r="M16" s="122">
        <v>2179.9062032453407</v>
      </c>
      <c r="N16" s="122">
        <v>2213.1407220169053</v>
      </c>
      <c r="O16" s="122">
        <v>2137.9077168831573</v>
      </c>
      <c r="P16" s="122">
        <v>2221.6880182276759</v>
      </c>
      <c r="Q16" s="122">
        <v>2184.9822483682592</v>
      </c>
      <c r="R16" s="122">
        <v>2185.7199542909107</v>
      </c>
      <c r="S16" s="122">
        <v>2457.669738151154</v>
      </c>
      <c r="T16" s="122">
        <v>2619.6996423110895</v>
      </c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</row>
    <row r="17" spans="1:32" ht="15" customHeight="1">
      <c r="A17" s="394" t="s">
        <v>91</v>
      </c>
      <c r="B17" s="122">
        <v>5.328397750936527</v>
      </c>
      <c r="C17" s="122">
        <v>5.6171037025220922</v>
      </c>
      <c r="D17" s="122">
        <v>35.53502814822702</v>
      </c>
      <c r="E17" s="122">
        <v>41.022853978275009</v>
      </c>
      <c r="F17" s="122">
        <v>112.25114310790164</v>
      </c>
      <c r="G17" s="122">
        <v>140.69060708588179</v>
      </c>
      <c r="H17" s="122">
        <v>275.4089068277051</v>
      </c>
      <c r="I17" s="122">
        <v>538.50938621470527</v>
      </c>
      <c r="J17" s="122">
        <v>944.3205116858411</v>
      </c>
      <c r="K17" s="122">
        <v>1443.6469184274426</v>
      </c>
      <c r="L17" s="122">
        <v>1326.4328401651399</v>
      </c>
      <c r="M17" s="122">
        <v>1436.8742805754091</v>
      </c>
      <c r="N17" s="122">
        <v>1427.4673695938857</v>
      </c>
      <c r="O17" s="122">
        <v>1399.4451866038116</v>
      </c>
      <c r="P17" s="122">
        <v>1320.3774805493031</v>
      </c>
      <c r="Q17" s="122">
        <v>1181.7313249594695</v>
      </c>
      <c r="R17" s="122">
        <v>1044.7177144341563</v>
      </c>
      <c r="S17" s="122">
        <v>1207.730397260186</v>
      </c>
      <c r="T17" s="122">
        <v>1119.2021578915255</v>
      </c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</row>
    <row r="18" spans="1:32" ht="15" customHeight="1">
      <c r="A18" s="394" t="s">
        <v>92</v>
      </c>
      <c r="B18" s="122">
        <v>0</v>
      </c>
      <c r="C18" s="122">
        <v>0</v>
      </c>
      <c r="D18" s="122">
        <v>0</v>
      </c>
      <c r="E18" s="122">
        <v>0</v>
      </c>
      <c r="F18" s="122">
        <v>0</v>
      </c>
      <c r="G18" s="122">
        <v>160.81969820553189</v>
      </c>
      <c r="H18" s="122">
        <v>229.06526020369728</v>
      </c>
      <c r="I18" s="122">
        <v>303.2763548514535</v>
      </c>
      <c r="J18" s="122">
        <v>370.46939170046682</v>
      </c>
      <c r="K18" s="122">
        <v>439.9181709538409</v>
      </c>
      <c r="L18" s="122">
        <v>456.23492226834503</v>
      </c>
      <c r="M18" s="122">
        <v>456.50571218383902</v>
      </c>
      <c r="N18" s="122">
        <v>459.99139117372511</v>
      </c>
      <c r="O18" s="122">
        <v>383.21873483627627</v>
      </c>
      <c r="P18" s="122">
        <v>392.44809666604544</v>
      </c>
      <c r="Q18" s="122">
        <v>389.16045429257844</v>
      </c>
      <c r="R18" s="122">
        <v>306.15291251185835</v>
      </c>
      <c r="S18" s="122">
        <v>96.241633424813983</v>
      </c>
      <c r="T18" s="122">
        <v>106.98456750270793</v>
      </c>
      <c r="U18" s="151"/>
      <c r="V18" s="112"/>
      <c r="W18" s="112"/>
      <c r="X18" s="112"/>
      <c r="Y18" s="112"/>
      <c r="Z18" s="112"/>
      <c r="AA18" s="112"/>
      <c r="AB18" s="112"/>
      <c r="AC18" s="112"/>
      <c r="AD18" s="112"/>
      <c r="AE18" s="112"/>
      <c r="AF18" s="112"/>
    </row>
    <row r="19" spans="1:32" ht="15" customHeight="1">
      <c r="A19" s="394" t="s">
        <v>181</v>
      </c>
      <c r="B19" s="169" t="s">
        <v>32</v>
      </c>
      <c r="C19" s="169" t="s">
        <v>32</v>
      </c>
      <c r="D19" s="169" t="s">
        <v>32</v>
      </c>
      <c r="E19" s="169" t="s">
        <v>32</v>
      </c>
      <c r="F19" s="169" t="s">
        <v>32</v>
      </c>
      <c r="G19" s="169" t="s">
        <v>32</v>
      </c>
      <c r="H19" s="169" t="s">
        <v>32</v>
      </c>
      <c r="I19" s="169" t="s">
        <v>32</v>
      </c>
      <c r="J19" s="169" t="s">
        <v>32</v>
      </c>
      <c r="K19" s="169" t="s">
        <v>32</v>
      </c>
      <c r="L19" s="169" t="s">
        <v>32</v>
      </c>
      <c r="M19" s="169" t="s">
        <v>32</v>
      </c>
      <c r="N19" s="169" t="s">
        <v>32</v>
      </c>
      <c r="O19" s="169" t="s">
        <v>32</v>
      </c>
      <c r="P19" s="122">
        <v>143.06549451582606</v>
      </c>
      <c r="Q19" s="122">
        <v>94.939565999859241</v>
      </c>
      <c r="R19" s="122">
        <v>104.3217351907583</v>
      </c>
      <c r="S19" s="122">
        <v>0</v>
      </c>
      <c r="T19" s="122">
        <v>40.665110839471033</v>
      </c>
      <c r="U19" s="112"/>
      <c r="V19" s="112"/>
      <c r="W19" s="112"/>
      <c r="X19" s="112"/>
      <c r="Y19" s="112"/>
      <c r="Z19" s="112"/>
      <c r="AA19" s="112"/>
      <c r="AB19" s="112"/>
      <c r="AC19" s="112"/>
      <c r="AD19" s="112"/>
      <c r="AE19" s="112"/>
      <c r="AF19" s="112"/>
    </row>
    <row r="20" spans="1:32" s="154" customFormat="1" ht="15" customHeight="1">
      <c r="A20" s="394" t="s">
        <v>93</v>
      </c>
      <c r="B20" s="122">
        <v>245843.05023337307</v>
      </c>
      <c r="C20" s="122">
        <v>245103.17405758455</v>
      </c>
      <c r="D20" s="122">
        <v>245446.75464375643</v>
      </c>
      <c r="E20" s="122">
        <v>238518.99466911226</v>
      </c>
      <c r="F20" s="122">
        <v>233741.69566865184</v>
      </c>
      <c r="G20" s="122">
        <v>225711.09873653477</v>
      </c>
      <c r="H20" s="122">
        <v>223781.73594346471</v>
      </c>
      <c r="I20" s="122">
        <v>198179.99514028797</v>
      </c>
      <c r="J20" s="122">
        <v>223444.57789214805</v>
      </c>
      <c r="K20" s="122">
        <v>223400.04056072677</v>
      </c>
      <c r="L20" s="122">
        <v>223526.63825767816</v>
      </c>
      <c r="M20" s="122">
        <v>225669.76711329073</v>
      </c>
      <c r="N20" s="122">
        <v>217178.43038814215</v>
      </c>
      <c r="O20" s="122">
        <v>225549.50992623932</v>
      </c>
      <c r="P20" s="122">
        <v>216187.00722286804</v>
      </c>
      <c r="Q20" s="122">
        <v>220237.67912969011</v>
      </c>
      <c r="R20" s="122">
        <v>224176.57507882992</v>
      </c>
      <c r="S20" s="122">
        <v>227241.23684877378</v>
      </c>
      <c r="T20" s="122">
        <v>232208.4420750654</v>
      </c>
      <c r="U20" s="153"/>
      <c r="V20" s="153"/>
      <c r="W20" s="153"/>
      <c r="X20" s="153"/>
      <c r="Y20" s="153"/>
      <c r="Z20" s="153"/>
      <c r="AA20" s="153"/>
      <c r="AB20" s="153"/>
      <c r="AC20" s="153"/>
      <c r="AD20" s="153"/>
      <c r="AE20" s="153"/>
      <c r="AF20" s="153"/>
    </row>
    <row r="21" spans="1:32" s="154" customFormat="1" ht="20.100000000000001" customHeight="1">
      <c r="A21" s="152"/>
      <c r="B21" s="339" t="s">
        <v>316</v>
      </c>
      <c r="C21" s="328"/>
      <c r="D21" s="328"/>
      <c r="E21" s="328"/>
      <c r="F21" s="328"/>
      <c r="G21" s="328"/>
      <c r="H21" s="328"/>
      <c r="I21" s="328"/>
      <c r="J21" s="328"/>
      <c r="K21" s="328"/>
      <c r="L21" s="328"/>
      <c r="M21" s="328"/>
      <c r="N21" s="328"/>
      <c r="O21" s="328"/>
      <c r="P21" s="328"/>
      <c r="Q21" s="328"/>
      <c r="R21" s="328"/>
      <c r="S21" s="328"/>
      <c r="T21" s="328"/>
      <c r="U21" s="153"/>
      <c r="V21" s="153"/>
      <c r="W21" s="153"/>
      <c r="X21" s="153"/>
      <c r="Y21" s="153"/>
      <c r="Z21" s="153"/>
      <c r="AA21" s="153"/>
      <c r="AB21" s="153"/>
      <c r="AC21" s="153"/>
      <c r="AD21" s="153"/>
      <c r="AE21" s="153"/>
      <c r="AF21" s="153"/>
    </row>
    <row r="22" spans="1:32" s="154" customFormat="1" ht="15" customHeight="1">
      <c r="A22" s="394" t="s">
        <v>20</v>
      </c>
      <c r="B22" s="122">
        <v>2928.7014716142908</v>
      </c>
      <c r="C22" s="122">
        <v>2862.5715782752127</v>
      </c>
      <c r="D22" s="122">
        <v>2528.1904693641791</v>
      </c>
      <c r="E22" s="122">
        <v>2448.7294628277314</v>
      </c>
      <c r="F22" s="122">
        <v>2397.8305109088956</v>
      </c>
      <c r="G22" s="122">
        <v>2277.2224380868574</v>
      </c>
      <c r="H22" s="122">
        <v>2156.9714697405088</v>
      </c>
      <c r="I22" s="122">
        <v>1974.6613615764054</v>
      </c>
      <c r="J22" s="122">
        <v>2156.3102695746552</v>
      </c>
      <c r="K22" s="122">
        <v>2219.0350790751531</v>
      </c>
      <c r="L22" s="122">
        <v>2267.2298187946985</v>
      </c>
      <c r="M22" s="122">
        <v>2132.7229451464409</v>
      </c>
      <c r="N22" s="122">
        <v>1947.9250702464908</v>
      </c>
      <c r="O22" s="122">
        <v>2387.2315164854467</v>
      </c>
      <c r="P22" s="122">
        <v>1994.7590044363685</v>
      </c>
      <c r="Q22" s="122">
        <v>2224.0411558825576</v>
      </c>
      <c r="R22" s="122">
        <v>2227.3176792859908</v>
      </c>
      <c r="S22" s="122">
        <v>2210.45064930833</v>
      </c>
      <c r="T22" s="122">
        <v>2089.204197031032</v>
      </c>
      <c r="U22" s="153"/>
      <c r="V22" s="153"/>
      <c r="W22" s="153"/>
      <c r="X22" s="153"/>
      <c r="Y22" s="153"/>
      <c r="Z22" s="153"/>
      <c r="AA22" s="153"/>
      <c r="AB22" s="153"/>
      <c r="AC22" s="153"/>
      <c r="AD22" s="153"/>
      <c r="AE22" s="153"/>
      <c r="AF22" s="153"/>
    </row>
    <row r="23" spans="1:32" s="154" customFormat="1" ht="15" customHeight="1">
      <c r="A23" s="394" t="s">
        <v>23</v>
      </c>
      <c r="B23" s="122">
        <v>3836.5083234504609</v>
      </c>
      <c r="C23" s="122">
        <v>3765.0277632445418</v>
      </c>
      <c r="D23" s="122">
        <v>3862.9413896135716</v>
      </c>
      <c r="E23" s="122">
        <v>3802.4236784053032</v>
      </c>
      <c r="F23" s="122">
        <v>3646.0118132367807</v>
      </c>
      <c r="G23" s="122">
        <v>3516.8532615966164</v>
      </c>
      <c r="H23" s="122">
        <v>3575.1462454507255</v>
      </c>
      <c r="I23" s="122">
        <v>3488.1725972110426</v>
      </c>
      <c r="J23" s="122">
        <v>3512.1205453628768</v>
      </c>
      <c r="K23" s="122">
        <v>3343.7055373668527</v>
      </c>
      <c r="L23" s="122">
        <v>4105.9021535816701</v>
      </c>
      <c r="M23" s="122">
        <v>4385.0294172860604</v>
      </c>
      <c r="N23" s="122">
        <v>4947.6964757434625</v>
      </c>
      <c r="O23" s="122">
        <v>4375.7657864934999</v>
      </c>
      <c r="P23" s="122">
        <v>4825.3444295143545</v>
      </c>
      <c r="Q23" s="122">
        <v>5005.9679519285728</v>
      </c>
      <c r="R23" s="122">
        <v>5058.1197215614002</v>
      </c>
      <c r="S23" s="122">
        <v>5291.4083811060109</v>
      </c>
      <c r="T23" s="122">
        <v>5896.5669501304274</v>
      </c>
      <c r="U23" s="153"/>
      <c r="V23" s="153"/>
      <c r="W23" s="153"/>
      <c r="X23" s="153"/>
      <c r="Y23" s="153"/>
      <c r="Z23" s="153"/>
      <c r="AA23" s="153"/>
      <c r="AB23" s="153"/>
      <c r="AC23" s="153"/>
      <c r="AD23" s="153"/>
      <c r="AE23" s="153"/>
      <c r="AF23" s="153"/>
    </row>
    <row r="24" spans="1:32" s="154" customFormat="1" ht="15" customHeight="1">
      <c r="A24" s="394" t="s">
        <v>25</v>
      </c>
      <c r="B24" s="122">
        <v>75488.979663109989</v>
      </c>
      <c r="C24" s="122">
        <v>76415.466789952421</v>
      </c>
      <c r="D24" s="122">
        <v>74875.873547152092</v>
      </c>
      <c r="E24" s="122">
        <v>74103.961670100805</v>
      </c>
      <c r="F24" s="122">
        <v>73576.309672602496</v>
      </c>
      <c r="G24" s="122">
        <v>77194.178140525415</v>
      </c>
      <c r="H24" s="122">
        <v>78567.527540171315</v>
      </c>
      <c r="I24" s="122">
        <v>80896.734270239409</v>
      </c>
      <c r="J24" s="122">
        <v>78439.35853648599</v>
      </c>
      <c r="K24" s="122">
        <v>78383.905328569061</v>
      </c>
      <c r="L24" s="122">
        <v>79130.699017112493</v>
      </c>
      <c r="M24" s="122">
        <v>81289.146172764857</v>
      </c>
      <c r="N24" s="122">
        <v>78280.483076214718</v>
      </c>
      <c r="O24" s="122">
        <v>76323.423668356976</v>
      </c>
      <c r="P24" s="122">
        <v>74231.826467544786</v>
      </c>
      <c r="Q24" s="122">
        <v>69570.518132251949</v>
      </c>
      <c r="R24" s="122">
        <v>68479.069592385131</v>
      </c>
      <c r="S24" s="122">
        <v>62666.369480370835</v>
      </c>
      <c r="T24" s="122">
        <v>62245.244606721462</v>
      </c>
      <c r="U24" s="153"/>
      <c r="V24" s="153"/>
      <c r="W24" s="153"/>
      <c r="X24" s="153"/>
      <c r="Y24" s="153"/>
      <c r="Z24" s="153"/>
      <c r="AA24" s="153"/>
      <c r="AB24" s="153"/>
      <c r="AC24" s="153"/>
      <c r="AD24" s="153"/>
      <c r="AE24" s="153"/>
      <c r="AF24" s="153"/>
    </row>
    <row r="25" spans="1:32" s="154" customFormat="1" ht="15" customHeight="1">
      <c r="A25" s="394" t="s">
        <v>18</v>
      </c>
      <c r="B25" s="122">
        <v>13217.503711763593</v>
      </c>
      <c r="C25" s="122">
        <v>12037.963893917447</v>
      </c>
      <c r="D25" s="122">
        <v>12218.618553613402</v>
      </c>
      <c r="E25" s="122">
        <v>14202.54659199623</v>
      </c>
      <c r="F25" s="122">
        <v>16897.965075708529</v>
      </c>
      <c r="G25" s="122">
        <v>11539.761914112491</v>
      </c>
      <c r="H25" s="122">
        <v>11384.868075724884</v>
      </c>
      <c r="I25" s="122">
        <v>13196.318747178362</v>
      </c>
      <c r="J25" s="122">
        <v>13263.258528055929</v>
      </c>
      <c r="K25" s="122">
        <v>14529.776501677332</v>
      </c>
      <c r="L25" s="122">
        <v>12962.866654299605</v>
      </c>
      <c r="M25" s="122">
        <v>16633.144578205181</v>
      </c>
      <c r="N25" s="122">
        <v>15486.327326909111</v>
      </c>
      <c r="O25" s="122">
        <v>16421.300720317049</v>
      </c>
      <c r="P25" s="122">
        <v>16441.626145489823</v>
      </c>
      <c r="Q25" s="122">
        <v>16964.466904937151</v>
      </c>
      <c r="R25" s="122">
        <v>17570.786021947362</v>
      </c>
      <c r="S25" s="122">
        <v>14905.630772002014</v>
      </c>
      <c r="T25" s="122">
        <v>15466.441196807564</v>
      </c>
      <c r="U25" s="153"/>
      <c r="V25" s="153"/>
      <c r="W25" s="153"/>
      <c r="X25" s="153"/>
      <c r="Y25" s="153"/>
      <c r="Z25" s="153"/>
      <c r="AA25" s="153"/>
      <c r="AB25" s="153"/>
      <c r="AC25" s="153"/>
      <c r="AD25" s="153"/>
      <c r="AE25" s="153"/>
      <c r="AF25" s="153"/>
    </row>
    <row r="26" spans="1:32" s="154" customFormat="1" ht="15" customHeight="1">
      <c r="A26" s="394" t="s">
        <v>16</v>
      </c>
      <c r="B26" s="122">
        <v>19.282382593167902</v>
      </c>
      <c r="C26" s="122">
        <v>18.648620840139827</v>
      </c>
      <c r="D26" s="122">
        <v>17.534351717068624</v>
      </c>
      <c r="E26" s="122">
        <v>14.207378462544046</v>
      </c>
      <c r="F26" s="122">
        <v>12.320636613690391</v>
      </c>
      <c r="G26" s="122">
        <v>11.655150855389692</v>
      </c>
      <c r="H26" s="122">
        <v>21.590824687663311</v>
      </c>
      <c r="I26" s="122">
        <v>18.345326217709193</v>
      </c>
      <c r="J26" s="122">
        <v>58.169288134189941</v>
      </c>
      <c r="K26" s="122">
        <v>42.909456933684325</v>
      </c>
      <c r="L26" s="122">
        <v>67.334217006735614</v>
      </c>
      <c r="M26" s="122">
        <v>87.784060877722226</v>
      </c>
      <c r="N26" s="122">
        <v>42.507013084331611</v>
      </c>
      <c r="O26" s="122">
        <v>39.22145457262426</v>
      </c>
      <c r="P26" s="122">
        <v>12.636489962373128</v>
      </c>
      <c r="Q26" s="122">
        <v>13.691747640744193</v>
      </c>
      <c r="R26" s="122">
        <v>11.856328623206529</v>
      </c>
      <c r="S26" s="122">
        <v>10.909602668040019</v>
      </c>
      <c r="T26" s="122">
        <v>11.619534312472799</v>
      </c>
      <c r="U26" s="153"/>
      <c r="V26" s="153"/>
      <c r="W26" s="153"/>
      <c r="X26" s="153"/>
      <c r="Y26" s="153"/>
      <c r="Z26" s="153"/>
      <c r="AA26" s="153"/>
      <c r="AB26" s="153"/>
      <c r="AC26" s="153"/>
      <c r="AD26" s="153"/>
      <c r="AE26" s="153"/>
      <c r="AF26" s="153"/>
    </row>
    <row r="27" spans="1:32" s="154" customFormat="1" ht="15" customHeight="1">
      <c r="A27" s="402" t="s">
        <v>27</v>
      </c>
      <c r="B27" s="122">
        <v>65.871104736670731</v>
      </c>
      <c r="C27" s="122">
        <v>67.911711049842552</v>
      </c>
      <c r="D27" s="122">
        <v>71.088783448154643</v>
      </c>
      <c r="E27" s="122">
        <v>77.067007494643263</v>
      </c>
      <c r="F27" s="122">
        <v>77.735411333674904</v>
      </c>
      <c r="G27" s="122">
        <v>70.3726495341038</v>
      </c>
      <c r="H27" s="122">
        <v>112.24595748752351</v>
      </c>
      <c r="I27" s="122">
        <v>92.997607237909449</v>
      </c>
      <c r="J27" s="122">
        <v>298.38515785900449</v>
      </c>
      <c r="K27" s="122">
        <v>283.24962860313741</v>
      </c>
      <c r="L27" s="122">
        <v>395.94491060199698</v>
      </c>
      <c r="M27" s="122">
        <v>419.13128972597229</v>
      </c>
      <c r="N27" s="122">
        <v>384.29006693325437</v>
      </c>
      <c r="O27" s="122">
        <v>421.83083533946171</v>
      </c>
      <c r="P27" s="122">
        <v>109.29162198193102</v>
      </c>
      <c r="Q27" s="122">
        <v>109.4323428690779</v>
      </c>
      <c r="R27" s="122">
        <v>136.57798366025122</v>
      </c>
      <c r="S27" s="122">
        <v>124.79938140459089</v>
      </c>
      <c r="T27" s="122">
        <v>135.24976215415072</v>
      </c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  <c r="AF27" s="153"/>
    </row>
    <row r="28" spans="1:32" s="154" customFormat="1" ht="15" customHeight="1">
      <c r="A28" s="394" t="s">
        <v>87</v>
      </c>
      <c r="B28" s="122">
        <v>3913.8034946342891</v>
      </c>
      <c r="C28" s="122">
        <v>3884.8241537388853</v>
      </c>
      <c r="D28" s="122">
        <v>3724.8677680900737</v>
      </c>
      <c r="E28" s="122">
        <v>3795.6059350571263</v>
      </c>
      <c r="F28" s="122">
        <v>3855.494975027726</v>
      </c>
      <c r="G28" s="122">
        <v>3679.9358446513643</v>
      </c>
      <c r="H28" s="122">
        <v>3525.4887757296597</v>
      </c>
      <c r="I28" s="122">
        <v>3341.4584672809829</v>
      </c>
      <c r="J28" s="122">
        <v>3488.1262168009962</v>
      </c>
      <c r="K28" s="122">
        <v>3680.2327056663339</v>
      </c>
      <c r="L28" s="122">
        <v>3774.6847464582365</v>
      </c>
      <c r="M28" s="122">
        <v>3821.1835856576031</v>
      </c>
      <c r="N28" s="122">
        <v>3582.6744753083285</v>
      </c>
      <c r="O28" s="122">
        <v>3602.5393634560705</v>
      </c>
      <c r="P28" s="122">
        <v>3394.1822529977212</v>
      </c>
      <c r="Q28" s="122">
        <v>3526.961971175931</v>
      </c>
      <c r="R28" s="122">
        <v>3582.8780597890191</v>
      </c>
      <c r="S28" s="122">
        <v>3625.2286953620796</v>
      </c>
      <c r="T28" s="122">
        <v>3612.1474081468855</v>
      </c>
      <c r="U28" s="153"/>
      <c r="V28" s="153"/>
      <c r="W28" s="153"/>
      <c r="X28" s="153"/>
      <c r="Y28" s="153"/>
      <c r="Z28" s="153"/>
      <c r="AA28" s="153"/>
      <c r="AB28" s="153"/>
      <c r="AC28" s="153"/>
      <c r="AD28" s="153"/>
      <c r="AE28" s="153"/>
      <c r="AF28" s="153"/>
    </row>
    <row r="29" spans="1:32" s="154" customFormat="1" ht="15" customHeight="1">
      <c r="A29" s="394" t="s">
        <v>88</v>
      </c>
      <c r="B29" s="122">
        <v>900.90991436747834</v>
      </c>
      <c r="C29" s="122">
        <v>991.7827470784348</v>
      </c>
      <c r="D29" s="122">
        <v>1108.6701756415584</v>
      </c>
      <c r="E29" s="122">
        <v>1186.8519301256761</v>
      </c>
      <c r="F29" s="122">
        <v>1341.8789894488416</v>
      </c>
      <c r="G29" s="122">
        <v>1393.1792310577421</v>
      </c>
      <c r="H29" s="122">
        <v>1335.6037351105344</v>
      </c>
      <c r="I29" s="122">
        <v>1387.0718297625224</v>
      </c>
      <c r="J29" s="122">
        <v>1505.8323549479601</v>
      </c>
      <c r="K29" s="122">
        <v>1792.337312833791</v>
      </c>
      <c r="L29" s="122">
        <v>2028.4331935286359</v>
      </c>
      <c r="M29" s="122">
        <v>2129.4526816723351</v>
      </c>
      <c r="N29" s="122">
        <v>2231.589670630186</v>
      </c>
      <c r="O29" s="122">
        <v>2428.2720140025767</v>
      </c>
      <c r="P29" s="122">
        <v>2363.8612718562513</v>
      </c>
      <c r="Q29" s="122">
        <v>2698.091368655686</v>
      </c>
      <c r="R29" s="122">
        <v>2849.0459923014446</v>
      </c>
      <c r="S29" s="122">
        <v>3229.9610598359204</v>
      </c>
      <c r="T29" s="122">
        <v>3136.2006687986409</v>
      </c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  <c r="AF29" s="153"/>
    </row>
    <row r="30" spans="1:32" s="154" customFormat="1" ht="15" customHeight="1">
      <c r="A30" s="394" t="s">
        <v>89</v>
      </c>
      <c r="B30" s="122">
        <v>7.2655472829667991</v>
      </c>
      <c r="C30" s="122">
        <v>9.6524351823285617</v>
      </c>
      <c r="D30" s="122">
        <v>16.306250622286761</v>
      </c>
      <c r="E30" s="122">
        <v>25.732086933795181</v>
      </c>
      <c r="F30" s="122">
        <v>39.741129832734885</v>
      </c>
      <c r="G30" s="122">
        <v>72.402888308396854</v>
      </c>
      <c r="H30" s="122">
        <v>135.73785919989058</v>
      </c>
      <c r="I30" s="122">
        <v>155.56049006046916</v>
      </c>
      <c r="J30" s="122">
        <v>129.22775801059862</v>
      </c>
      <c r="K30" s="122">
        <v>121.08399140154094</v>
      </c>
      <c r="L30" s="122">
        <v>130.48987338784409</v>
      </c>
      <c r="M30" s="122">
        <v>127.09234821088164</v>
      </c>
      <c r="N30" s="122">
        <v>127.38322930788505</v>
      </c>
      <c r="O30" s="122">
        <v>124.45222180468954</v>
      </c>
      <c r="P30" s="122">
        <v>128.97324116787675</v>
      </c>
      <c r="Q30" s="122">
        <v>124.47552954661791</v>
      </c>
      <c r="R30" s="122">
        <v>127.50797221752424</v>
      </c>
      <c r="S30" s="122">
        <v>171.30526360251909</v>
      </c>
      <c r="T30" s="122">
        <v>181.01844087165722</v>
      </c>
      <c r="U30" s="153"/>
      <c r="V30" s="153"/>
      <c r="W30" s="153"/>
      <c r="X30" s="153"/>
      <c r="Y30" s="153"/>
      <c r="Z30" s="153"/>
      <c r="AA30" s="153"/>
      <c r="AB30" s="153"/>
      <c r="AC30" s="153"/>
      <c r="AD30" s="153"/>
      <c r="AE30" s="153"/>
      <c r="AF30" s="153"/>
    </row>
    <row r="31" spans="1:32" s="154" customFormat="1" ht="15" customHeight="1">
      <c r="A31" s="394" t="s">
        <v>90</v>
      </c>
      <c r="B31" s="122">
        <v>0</v>
      </c>
      <c r="C31" s="122">
        <v>0</v>
      </c>
      <c r="D31" s="122">
        <v>0</v>
      </c>
      <c r="E31" s="122">
        <v>0</v>
      </c>
      <c r="F31" s="122">
        <v>3.7737997125531924</v>
      </c>
      <c r="G31" s="122">
        <v>22.930262018188046</v>
      </c>
      <c r="H31" s="122">
        <v>45.478659454277398</v>
      </c>
      <c r="I31" s="122">
        <v>40.53340655742177</v>
      </c>
      <c r="J31" s="122">
        <v>59.228774541046647</v>
      </c>
      <c r="K31" s="122">
        <v>93.077937463904348</v>
      </c>
      <c r="L31" s="122">
        <v>126.75123737068361</v>
      </c>
      <c r="M31" s="122">
        <v>135.78399551790588</v>
      </c>
      <c r="N31" s="122">
        <v>136.65997095057247</v>
      </c>
      <c r="O31" s="122">
        <v>135.44319075396604</v>
      </c>
      <c r="P31" s="122">
        <v>131.16626990426374</v>
      </c>
      <c r="Q31" s="122">
        <v>135.98267539020881</v>
      </c>
      <c r="R31" s="122">
        <v>138.35390456625856</v>
      </c>
      <c r="S31" s="122">
        <v>157.40281916525271</v>
      </c>
      <c r="T31" s="122">
        <v>167.78027009321568</v>
      </c>
      <c r="U31" s="153"/>
      <c r="V31" s="153"/>
      <c r="W31" s="153"/>
      <c r="X31" s="153"/>
      <c r="Y31" s="153"/>
      <c r="Z31" s="153"/>
      <c r="AA31" s="153"/>
      <c r="AB31" s="153"/>
      <c r="AC31" s="153"/>
      <c r="AD31" s="153"/>
      <c r="AE31" s="153"/>
      <c r="AF31" s="153"/>
    </row>
    <row r="32" spans="1:32" s="154" customFormat="1" ht="15" customHeight="1">
      <c r="A32" s="394" t="s">
        <v>91</v>
      </c>
      <c r="B32" s="122">
        <v>0.28561142166197884</v>
      </c>
      <c r="C32" s="122">
        <v>0.30108656468412553</v>
      </c>
      <c r="D32" s="122">
        <v>1.8286319092966208</v>
      </c>
      <c r="E32" s="122">
        <v>2.2074927541526526</v>
      </c>
      <c r="F32" s="122">
        <v>6.2349882887241721</v>
      </c>
      <c r="G32" s="122">
        <v>7.9380871073713504</v>
      </c>
      <c r="H32" s="122">
        <v>15.625514470427554</v>
      </c>
      <c r="I32" s="122">
        <v>30.026552712850449</v>
      </c>
      <c r="J32" s="122">
        <v>56.789184161643185</v>
      </c>
      <c r="K32" s="122">
        <v>93.709319729731291</v>
      </c>
      <c r="L32" s="122">
        <v>91.032283534448936</v>
      </c>
      <c r="M32" s="122">
        <v>99.943625667227877</v>
      </c>
      <c r="N32" s="122">
        <v>98.508074909718971</v>
      </c>
      <c r="O32" s="122">
        <v>99.065034799574391</v>
      </c>
      <c r="P32" s="122">
        <v>86.958010998462584</v>
      </c>
      <c r="Q32" s="122">
        <v>83.45583566261574</v>
      </c>
      <c r="R32" s="122">
        <v>75.053192396307068</v>
      </c>
      <c r="S32" s="122">
        <v>87.78803884368115</v>
      </c>
      <c r="T32" s="122">
        <v>81.353059204111489</v>
      </c>
      <c r="U32" s="153"/>
      <c r="V32" s="153"/>
      <c r="W32" s="153"/>
      <c r="X32" s="153"/>
      <c r="Y32" s="153"/>
      <c r="Z32" s="153"/>
      <c r="AA32" s="153"/>
      <c r="AB32" s="153"/>
      <c r="AC32" s="153"/>
      <c r="AD32" s="153"/>
      <c r="AE32" s="153"/>
      <c r="AF32" s="153"/>
    </row>
    <row r="33" spans="1:32" s="154" customFormat="1" ht="15" customHeight="1">
      <c r="A33" s="394" t="s">
        <v>92</v>
      </c>
      <c r="B33" s="122">
        <v>0</v>
      </c>
      <c r="C33" s="122">
        <v>0</v>
      </c>
      <c r="D33" s="122">
        <v>0</v>
      </c>
      <c r="E33" s="122">
        <v>0</v>
      </c>
      <c r="F33" s="122">
        <v>0</v>
      </c>
      <c r="G33" s="122">
        <v>10.302401231651112</v>
      </c>
      <c r="H33" s="122">
        <v>14.674335576945367</v>
      </c>
      <c r="I33" s="122">
        <v>19.428432751808256</v>
      </c>
      <c r="J33" s="122">
        <v>23.789149531297841</v>
      </c>
      <c r="K33" s="122">
        <v>27.672258712862355</v>
      </c>
      <c r="L33" s="122">
        <v>36.600446775136589</v>
      </c>
      <c r="M33" s="122">
        <v>39.087358375028082</v>
      </c>
      <c r="N33" s="122">
        <v>43.963276984898741</v>
      </c>
      <c r="O33" s="122">
        <v>31.988806396163682</v>
      </c>
      <c r="P33" s="122">
        <v>38.183263623003036</v>
      </c>
      <c r="Q33" s="122">
        <v>37.910904423039952</v>
      </c>
      <c r="R33" s="122">
        <v>28.972617683211798</v>
      </c>
      <c r="S33" s="122">
        <v>9.7731991183347304</v>
      </c>
      <c r="T33" s="122">
        <v>10.885419688047207</v>
      </c>
      <c r="U33" s="153"/>
      <c r="V33" s="153"/>
      <c r="W33" s="153"/>
      <c r="X33" s="153"/>
      <c r="Y33" s="153"/>
      <c r="Z33" s="153"/>
      <c r="AA33" s="153"/>
      <c r="AB33" s="153"/>
      <c r="AC33" s="153"/>
      <c r="AD33" s="153"/>
      <c r="AE33" s="153"/>
      <c r="AF33" s="153"/>
    </row>
    <row r="34" spans="1:32" s="154" customFormat="1" ht="15" customHeight="1">
      <c r="A34" s="394" t="s">
        <v>181</v>
      </c>
      <c r="B34" s="169" t="s">
        <v>32</v>
      </c>
      <c r="C34" s="169" t="s">
        <v>32</v>
      </c>
      <c r="D34" s="169" t="s">
        <v>32</v>
      </c>
      <c r="E34" s="169" t="s">
        <v>32</v>
      </c>
      <c r="F34" s="169" t="s">
        <v>32</v>
      </c>
      <c r="G34" s="169" t="s">
        <v>32</v>
      </c>
      <c r="H34" s="169" t="s">
        <v>32</v>
      </c>
      <c r="I34" s="169" t="s">
        <v>32</v>
      </c>
      <c r="J34" s="169" t="s">
        <v>32</v>
      </c>
      <c r="K34" s="169" t="s">
        <v>32</v>
      </c>
      <c r="L34" s="169" t="s">
        <v>32</v>
      </c>
      <c r="M34" s="169" t="s">
        <v>32</v>
      </c>
      <c r="N34" s="169" t="s">
        <v>32</v>
      </c>
      <c r="O34" s="169" t="s">
        <v>32</v>
      </c>
      <c r="P34" s="122">
        <v>0</v>
      </c>
      <c r="Q34" s="122">
        <v>0</v>
      </c>
      <c r="R34" s="122">
        <v>0</v>
      </c>
      <c r="S34" s="122">
        <v>0</v>
      </c>
      <c r="T34" s="122">
        <v>0</v>
      </c>
      <c r="U34" s="151"/>
      <c r="V34" s="153"/>
      <c r="W34" s="153"/>
      <c r="X34" s="153"/>
      <c r="Y34" s="153"/>
      <c r="Z34" s="153"/>
      <c r="AA34" s="153"/>
      <c r="AB34" s="153"/>
      <c r="AC34" s="153"/>
      <c r="AD34" s="153"/>
      <c r="AE34" s="153"/>
      <c r="AF34" s="153"/>
    </row>
    <row r="35" spans="1:32" s="154" customFormat="1" ht="15" customHeight="1">
      <c r="A35" s="394" t="s">
        <v>183</v>
      </c>
      <c r="B35" s="122">
        <v>100379.11122497458</v>
      </c>
      <c r="C35" s="122">
        <v>100054.15077984394</v>
      </c>
      <c r="D35" s="122">
        <v>98425.919921171691</v>
      </c>
      <c r="E35" s="122">
        <v>99659.33323415801</v>
      </c>
      <c r="F35" s="122">
        <v>101855.29700271465</v>
      </c>
      <c r="G35" s="122">
        <v>99796.73226908558</v>
      </c>
      <c r="H35" s="122">
        <v>100890.95899280436</v>
      </c>
      <c r="I35" s="122">
        <v>104641.3090887869</v>
      </c>
      <c r="J35" s="122">
        <v>102990.59576346618</v>
      </c>
      <c r="K35" s="122">
        <v>104610.69505803339</v>
      </c>
      <c r="L35" s="122">
        <v>105117.96855245221</v>
      </c>
      <c r="M35" s="122">
        <v>111299.50205910721</v>
      </c>
      <c r="N35" s="122">
        <v>107310.00772722298</v>
      </c>
      <c r="O35" s="122">
        <v>106390.53461277814</v>
      </c>
      <c r="P35" s="122">
        <v>103758.80846947721</v>
      </c>
      <c r="Q35" s="122">
        <v>100494.99652036416</v>
      </c>
      <c r="R35" s="122">
        <v>100285.53906641711</v>
      </c>
      <c r="S35" s="122">
        <v>92491.027342787595</v>
      </c>
      <c r="T35" s="122">
        <v>93033.711513959672</v>
      </c>
      <c r="U35" s="155"/>
      <c r="V35" s="153"/>
      <c r="W35" s="153"/>
      <c r="X35" s="153"/>
      <c r="Y35" s="153"/>
      <c r="Z35" s="153"/>
      <c r="AA35" s="153"/>
      <c r="AB35" s="153"/>
      <c r="AC35" s="153"/>
      <c r="AD35" s="153"/>
      <c r="AE35" s="153"/>
      <c r="AF35" s="153"/>
    </row>
    <row r="36" spans="1:32" s="154" customFormat="1" ht="20.100000000000001" customHeight="1">
      <c r="A36" s="152"/>
      <c r="B36" s="392" t="s">
        <v>130</v>
      </c>
      <c r="C36" s="390"/>
      <c r="D36" s="390"/>
      <c r="E36" s="390"/>
      <c r="F36" s="390"/>
      <c r="G36" s="390"/>
      <c r="H36" s="390"/>
      <c r="I36" s="390"/>
      <c r="J36" s="390"/>
      <c r="K36" s="390"/>
      <c r="L36" s="390"/>
      <c r="M36" s="390"/>
      <c r="N36" s="390"/>
      <c r="O36" s="390"/>
      <c r="P36" s="390"/>
      <c r="Q36" s="390"/>
      <c r="R36" s="390"/>
      <c r="S36" s="390"/>
      <c r="T36" s="390"/>
      <c r="U36" s="155"/>
      <c r="V36" s="153"/>
      <c r="W36" s="153"/>
      <c r="X36" s="153"/>
      <c r="Y36" s="153"/>
      <c r="Z36" s="153"/>
      <c r="AA36" s="153"/>
      <c r="AB36" s="153"/>
      <c r="AC36" s="153"/>
      <c r="AD36" s="153"/>
      <c r="AE36" s="153"/>
      <c r="AF36" s="153"/>
    </row>
    <row r="37" spans="1:32" s="154" customFormat="1" ht="15" customHeight="1">
      <c r="A37" s="394" t="s">
        <v>20</v>
      </c>
      <c r="B37" s="122">
        <f t="shared" ref="B37:T37" si="0">B22+B7</f>
        <v>65132.159906189481</v>
      </c>
      <c r="C37" s="122">
        <f t="shared" si="0"/>
        <v>63661.479869563569</v>
      </c>
      <c r="D37" s="122">
        <f t="shared" si="0"/>
        <v>58459.954992572522</v>
      </c>
      <c r="E37" s="122">
        <f t="shared" si="0"/>
        <v>54255.408294558307</v>
      </c>
      <c r="F37" s="122">
        <f t="shared" si="0"/>
        <v>51544.260167875647</v>
      </c>
      <c r="G37" s="122">
        <f t="shared" si="0"/>
        <v>48225.904444384134</v>
      </c>
      <c r="H37" s="122">
        <f t="shared" si="0"/>
        <v>45438.881460544908</v>
      </c>
      <c r="I37" s="122">
        <f t="shared" si="0"/>
        <v>42292.643863630583</v>
      </c>
      <c r="J37" s="122">
        <f t="shared" si="0"/>
        <v>42990.122416519705</v>
      </c>
      <c r="K37" s="122">
        <f t="shared" si="0"/>
        <v>41150.186848689729</v>
      </c>
      <c r="L37" s="122">
        <f t="shared" si="0"/>
        <v>39699.070022055428</v>
      </c>
      <c r="M37" s="122">
        <f t="shared" si="0"/>
        <v>36840.204660954536</v>
      </c>
      <c r="N37" s="122">
        <f t="shared" si="0"/>
        <v>33897.157873672353</v>
      </c>
      <c r="O37" s="122">
        <f t="shared" si="0"/>
        <v>40549.355821048186</v>
      </c>
      <c r="P37" s="122">
        <f t="shared" si="0"/>
        <v>36212.776403597229</v>
      </c>
      <c r="Q37" s="122">
        <f t="shared" si="0"/>
        <v>37360.397608261002</v>
      </c>
      <c r="R37" s="122">
        <f t="shared" si="0"/>
        <v>36825.02294915048</v>
      </c>
      <c r="S37" s="122">
        <f t="shared" si="0"/>
        <v>36145.682029764168</v>
      </c>
      <c r="T37" s="122">
        <f t="shared" si="0"/>
        <v>34163.038484827513</v>
      </c>
      <c r="U37" s="155"/>
      <c r="V37" s="153"/>
      <c r="W37" s="153"/>
      <c r="X37" s="153"/>
      <c r="Y37" s="153"/>
      <c r="Z37" s="153"/>
      <c r="AA37" s="153"/>
      <c r="AB37" s="153"/>
      <c r="AC37" s="153"/>
      <c r="AD37" s="153"/>
      <c r="AE37" s="153"/>
      <c r="AF37" s="153"/>
    </row>
    <row r="38" spans="1:32" s="154" customFormat="1" ht="15" customHeight="1">
      <c r="A38" s="394" t="s">
        <v>23</v>
      </c>
      <c r="B38" s="122">
        <f t="shared" ref="B38:T38" si="1">B23+B8</f>
        <v>63724.11109622514</v>
      </c>
      <c r="C38" s="122">
        <f t="shared" si="1"/>
        <v>62536.824434564587</v>
      </c>
      <c r="D38" s="122">
        <f t="shared" si="1"/>
        <v>64163.162312273838</v>
      </c>
      <c r="E38" s="122">
        <f t="shared" si="1"/>
        <v>63157.967737625673</v>
      </c>
      <c r="F38" s="122">
        <f t="shared" si="1"/>
        <v>60559.978568191909</v>
      </c>
      <c r="G38" s="122">
        <f t="shared" si="1"/>
        <v>58414.664861080491</v>
      </c>
      <c r="H38" s="122">
        <f t="shared" si="1"/>
        <v>59382.906883792653</v>
      </c>
      <c r="I38" s="122">
        <f t="shared" si="1"/>
        <v>57938.281209714893</v>
      </c>
      <c r="J38" s="122">
        <f t="shared" si="1"/>
        <v>58206.516421410488</v>
      </c>
      <c r="K38" s="122">
        <f t="shared" si="1"/>
        <v>56500.075585430175</v>
      </c>
      <c r="L38" s="122">
        <f t="shared" si="1"/>
        <v>55287.133939891544</v>
      </c>
      <c r="M38" s="122">
        <f t="shared" si="1"/>
        <v>55598.287624168392</v>
      </c>
      <c r="N38" s="122">
        <f t="shared" si="1"/>
        <v>56715.852561203981</v>
      </c>
      <c r="O38" s="122">
        <f t="shared" si="1"/>
        <v>56796.459696504629</v>
      </c>
      <c r="P38" s="122">
        <f t="shared" si="1"/>
        <v>54420.299324364634</v>
      </c>
      <c r="Q38" s="122">
        <f t="shared" si="1"/>
        <v>56392.891898872433</v>
      </c>
      <c r="R38" s="122">
        <f t="shared" si="1"/>
        <v>58507.141881785661</v>
      </c>
      <c r="S38" s="122">
        <f t="shared" si="1"/>
        <v>57398.5822501027</v>
      </c>
      <c r="T38" s="122">
        <f t="shared" si="1"/>
        <v>63849.469363545359</v>
      </c>
      <c r="U38" s="155"/>
      <c r="V38" s="153"/>
      <c r="W38" s="153"/>
      <c r="X38" s="153"/>
      <c r="Y38" s="153"/>
      <c r="Z38" s="153"/>
      <c r="AA38" s="153"/>
      <c r="AB38" s="153"/>
      <c r="AC38" s="153"/>
      <c r="AD38" s="153"/>
      <c r="AE38" s="153"/>
      <c r="AF38" s="153"/>
    </row>
    <row r="39" spans="1:32" s="154" customFormat="1" ht="15" customHeight="1">
      <c r="A39" s="394" t="s">
        <v>25</v>
      </c>
      <c r="B39" s="122">
        <f t="shared" ref="B39:T39" si="2">B24+B9</f>
        <v>75488.979663109989</v>
      </c>
      <c r="C39" s="122">
        <f t="shared" si="2"/>
        <v>76415.466789952421</v>
      </c>
      <c r="D39" s="122">
        <f t="shared" si="2"/>
        <v>74875.873547152092</v>
      </c>
      <c r="E39" s="122">
        <f t="shared" si="2"/>
        <v>74103.961670100805</v>
      </c>
      <c r="F39" s="122">
        <f t="shared" si="2"/>
        <v>73576.309672602496</v>
      </c>
      <c r="G39" s="122">
        <f t="shared" si="2"/>
        <v>77194.178140525415</v>
      </c>
      <c r="H39" s="122">
        <f t="shared" si="2"/>
        <v>78567.527540171315</v>
      </c>
      <c r="I39" s="122">
        <f t="shared" si="2"/>
        <v>80896.734270239409</v>
      </c>
      <c r="J39" s="122">
        <f t="shared" si="2"/>
        <v>78439.35853648599</v>
      </c>
      <c r="K39" s="122">
        <f t="shared" si="2"/>
        <v>78383.905328569061</v>
      </c>
      <c r="L39" s="122">
        <f t="shared" si="2"/>
        <v>79130.699017112493</v>
      </c>
      <c r="M39" s="122">
        <f t="shared" si="2"/>
        <v>81289.146172764857</v>
      </c>
      <c r="N39" s="122">
        <f t="shared" si="2"/>
        <v>78280.483076214718</v>
      </c>
      <c r="O39" s="122">
        <f t="shared" si="2"/>
        <v>76323.423668356976</v>
      </c>
      <c r="P39" s="122">
        <f t="shared" si="2"/>
        <v>74231.826467544786</v>
      </c>
      <c r="Q39" s="122">
        <f t="shared" si="2"/>
        <v>69570.518132251949</v>
      </c>
      <c r="R39" s="122">
        <f t="shared" si="2"/>
        <v>68479.069592385131</v>
      </c>
      <c r="S39" s="122">
        <f t="shared" si="2"/>
        <v>62666.369480370835</v>
      </c>
      <c r="T39" s="122">
        <f t="shared" si="2"/>
        <v>62245.244606721462</v>
      </c>
      <c r="U39" s="155"/>
      <c r="V39" s="153"/>
      <c r="W39" s="153"/>
      <c r="X39" s="153"/>
      <c r="Y39" s="153"/>
      <c r="Z39" s="153"/>
      <c r="AA39" s="153"/>
      <c r="AB39" s="153"/>
      <c r="AC39" s="153"/>
      <c r="AD39" s="153"/>
      <c r="AE39" s="153"/>
      <c r="AF39" s="153"/>
    </row>
    <row r="40" spans="1:32" s="154" customFormat="1" ht="15" customHeight="1">
      <c r="A40" s="394" t="s">
        <v>18</v>
      </c>
      <c r="B40" s="122">
        <f t="shared" ref="B40:T40" si="3">B25+B10</f>
        <v>13217.503711763593</v>
      </c>
      <c r="C40" s="122">
        <f t="shared" si="3"/>
        <v>12037.963893917447</v>
      </c>
      <c r="D40" s="122">
        <f t="shared" si="3"/>
        <v>12218.618553613402</v>
      </c>
      <c r="E40" s="122">
        <f t="shared" si="3"/>
        <v>14202.54659199623</v>
      </c>
      <c r="F40" s="122">
        <f t="shared" si="3"/>
        <v>16897.965075708529</v>
      </c>
      <c r="G40" s="122">
        <f t="shared" si="3"/>
        <v>11539.761914112491</v>
      </c>
      <c r="H40" s="122">
        <f t="shared" si="3"/>
        <v>11384.868075724884</v>
      </c>
      <c r="I40" s="122">
        <f t="shared" si="3"/>
        <v>13196.318747178362</v>
      </c>
      <c r="J40" s="122">
        <f t="shared" si="3"/>
        <v>13263.258528055929</v>
      </c>
      <c r="K40" s="122">
        <f t="shared" si="3"/>
        <v>14529.776501677332</v>
      </c>
      <c r="L40" s="122">
        <f t="shared" si="3"/>
        <v>12962.866654299605</v>
      </c>
      <c r="M40" s="122">
        <f t="shared" si="3"/>
        <v>16633.144578205181</v>
      </c>
      <c r="N40" s="122">
        <f t="shared" si="3"/>
        <v>15486.327326909111</v>
      </c>
      <c r="O40" s="122">
        <f t="shared" si="3"/>
        <v>16421.300720317049</v>
      </c>
      <c r="P40" s="122">
        <f t="shared" si="3"/>
        <v>16441.626145489823</v>
      </c>
      <c r="Q40" s="122">
        <f t="shared" si="3"/>
        <v>16964.466904937151</v>
      </c>
      <c r="R40" s="122">
        <f t="shared" si="3"/>
        <v>17570.786021947362</v>
      </c>
      <c r="S40" s="122">
        <f t="shared" si="3"/>
        <v>14905.630772002014</v>
      </c>
      <c r="T40" s="122">
        <f t="shared" si="3"/>
        <v>15466.441196807564</v>
      </c>
      <c r="U40" s="155"/>
      <c r="V40" s="153"/>
      <c r="W40" s="153"/>
      <c r="X40" s="153"/>
      <c r="Y40" s="153"/>
      <c r="Z40" s="153"/>
      <c r="AA40" s="153"/>
      <c r="AB40" s="153"/>
      <c r="AC40" s="153"/>
      <c r="AD40" s="153"/>
      <c r="AE40" s="153"/>
      <c r="AF40" s="153"/>
    </row>
    <row r="41" spans="1:32" s="154" customFormat="1" ht="15" customHeight="1">
      <c r="A41" s="394" t="s">
        <v>16</v>
      </c>
      <c r="B41" s="122">
        <f t="shared" ref="B41:T41" si="4">B26+B11</f>
        <v>5190.2271869062106</v>
      </c>
      <c r="C41" s="122">
        <f t="shared" si="4"/>
        <v>5019.637921565467</v>
      </c>
      <c r="D41" s="122">
        <f t="shared" si="4"/>
        <v>4595.9555549158094</v>
      </c>
      <c r="E41" s="122">
        <f t="shared" si="4"/>
        <v>3539.3545505891911</v>
      </c>
      <c r="F41" s="122">
        <f t="shared" si="4"/>
        <v>2953.0046824046453</v>
      </c>
      <c r="G41" s="122">
        <f t="shared" si="4"/>
        <v>3063.4192442494946</v>
      </c>
      <c r="H41" s="122">
        <f t="shared" si="4"/>
        <v>3898.4718122310501</v>
      </c>
      <c r="I41" s="122">
        <f t="shared" si="4"/>
        <v>4042.7452607147625</v>
      </c>
      <c r="J41" s="122">
        <f t="shared" si="4"/>
        <v>4448.8079974824832</v>
      </c>
      <c r="K41" s="122">
        <f t="shared" si="4"/>
        <v>3714.3329765105473</v>
      </c>
      <c r="L41" s="122">
        <f t="shared" si="4"/>
        <v>4561.7586533745371</v>
      </c>
      <c r="M41" s="122">
        <f t="shared" si="4"/>
        <v>6035.4581424522457</v>
      </c>
      <c r="N41" s="122">
        <f t="shared" si="4"/>
        <v>3022.3133779121267</v>
      </c>
      <c r="O41" s="122">
        <f t="shared" si="4"/>
        <v>2647.1320034941682</v>
      </c>
      <c r="P41" s="122">
        <f t="shared" si="4"/>
        <v>2692.9050146568088</v>
      </c>
      <c r="Q41" s="122">
        <f t="shared" si="4"/>
        <v>2915.9292656920688</v>
      </c>
      <c r="R41" s="122">
        <f t="shared" si="4"/>
        <v>2186.5426744070778</v>
      </c>
      <c r="S41" s="122">
        <f t="shared" si="4"/>
        <v>2122.7980249524344</v>
      </c>
      <c r="T41" s="122">
        <f t="shared" si="4"/>
        <v>2254.3795154851487</v>
      </c>
      <c r="U41" s="155"/>
      <c r="V41" s="153"/>
      <c r="W41" s="153"/>
      <c r="X41" s="153"/>
      <c r="Y41" s="153"/>
      <c r="Z41" s="153"/>
      <c r="AA41" s="153"/>
      <c r="AB41" s="153"/>
      <c r="AC41" s="153"/>
      <c r="AD41" s="153"/>
      <c r="AE41" s="153"/>
      <c r="AF41" s="153"/>
    </row>
    <row r="42" spans="1:32" s="154" customFormat="1" ht="15" customHeight="1">
      <c r="A42" s="394" t="s">
        <v>27</v>
      </c>
      <c r="B42" s="122">
        <f t="shared" ref="B42:T42" si="5">B27+B12</f>
        <v>18479.641945676703</v>
      </c>
      <c r="C42" s="122">
        <f t="shared" si="5"/>
        <v>19052.11866623957</v>
      </c>
      <c r="D42" s="122">
        <f t="shared" si="5"/>
        <v>19620.428033455293</v>
      </c>
      <c r="E42" s="122">
        <f t="shared" si="5"/>
        <v>20105.488980033624</v>
      </c>
      <c r="F42" s="122">
        <f t="shared" si="5"/>
        <v>19460.829293692765</v>
      </c>
      <c r="G42" s="122">
        <f t="shared" si="5"/>
        <v>19377.768598840281</v>
      </c>
      <c r="H42" s="122">
        <f t="shared" si="5"/>
        <v>21298.112249434136</v>
      </c>
      <c r="I42" s="122">
        <f t="shared" si="5"/>
        <v>92.997607237909449</v>
      </c>
      <c r="J42" s="122">
        <f t="shared" si="5"/>
        <v>25300.886692089789</v>
      </c>
      <c r="K42" s="122">
        <f t="shared" si="5"/>
        <v>27173.48147500628</v>
      </c>
      <c r="L42" s="122">
        <f t="shared" si="5"/>
        <v>29833.465293151239</v>
      </c>
      <c r="M42" s="122">
        <f t="shared" si="5"/>
        <v>32146.028892497347</v>
      </c>
      <c r="N42" s="122">
        <f t="shared" si="5"/>
        <v>30122.146713361821</v>
      </c>
      <c r="O42" s="122">
        <f t="shared" si="5"/>
        <v>31252.843283115537</v>
      </c>
      <c r="P42" s="122">
        <f t="shared" si="5"/>
        <v>25544.911470266459</v>
      </c>
      <c r="Q42" s="122">
        <f t="shared" si="5"/>
        <v>25870.939983615976</v>
      </c>
      <c r="R42" s="122">
        <f t="shared" si="5"/>
        <v>27676.736021565161</v>
      </c>
      <c r="S42" s="122">
        <f t="shared" si="5"/>
        <v>26714.476736895071</v>
      </c>
      <c r="T42" s="122">
        <f t="shared" si="5"/>
        <v>28951.47863773576</v>
      </c>
      <c r="U42" s="155"/>
      <c r="V42" s="153"/>
      <c r="W42" s="153"/>
      <c r="X42" s="153"/>
      <c r="Y42" s="153"/>
      <c r="Z42" s="153"/>
      <c r="AA42" s="153"/>
      <c r="AB42" s="153"/>
      <c r="AC42" s="153"/>
      <c r="AD42" s="153"/>
      <c r="AE42" s="153"/>
      <c r="AF42" s="153"/>
    </row>
    <row r="43" spans="1:32" s="154" customFormat="1" ht="15" customHeight="1">
      <c r="A43" s="394" t="s">
        <v>87</v>
      </c>
      <c r="B43" s="122">
        <f t="shared" ref="B43:T43" si="6">B28+B13</f>
        <v>84793.445784562442</v>
      </c>
      <c r="C43" s="122">
        <f t="shared" si="6"/>
        <v>84165.601751397349</v>
      </c>
      <c r="D43" s="122">
        <f t="shared" si="6"/>
        <v>83903.818723381133</v>
      </c>
      <c r="E43" s="122">
        <f t="shared" si="6"/>
        <v>81927.228109866017</v>
      </c>
      <c r="F43" s="122">
        <f t="shared" si="6"/>
        <v>80742.759768215896</v>
      </c>
      <c r="G43" s="122">
        <f t="shared" si="6"/>
        <v>75925.074761738928</v>
      </c>
      <c r="H43" s="122">
        <f t="shared" si="6"/>
        <v>72356.180186847982</v>
      </c>
      <c r="I43" s="122">
        <f t="shared" si="6"/>
        <v>69722.339167698301</v>
      </c>
      <c r="J43" s="122">
        <f t="shared" si="6"/>
        <v>68732.835952742695</v>
      </c>
      <c r="K43" s="122">
        <f t="shared" si="6"/>
        <v>67457.908600695271</v>
      </c>
      <c r="L43" s="122">
        <f t="shared" si="6"/>
        <v>65333.318962999314</v>
      </c>
      <c r="M43" s="122">
        <f t="shared" si="6"/>
        <v>65167.307407855966</v>
      </c>
      <c r="N43" s="122">
        <f t="shared" si="6"/>
        <v>61602.317827224295</v>
      </c>
      <c r="O43" s="122">
        <f t="shared" si="6"/>
        <v>60466.946223883962</v>
      </c>
      <c r="P43" s="122">
        <f t="shared" si="6"/>
        <v>60884.679228096422</v>
      </c>
      <c r="Q43" s="122">
        <f t="shared" si="6"/>
        <v>60198.51425219699</v>
      </c>
      <c r="R43" s="122">
        <f t="shared" si="6"/>
        <v>60185.314352590322</v>
      </c>
      <c r="S43" s="122">
        <f t="shared" si="6"/>
        <v>60229.137734085343</v>
      </c>
      <c r="T43" s="122">
        <f t="shared" si="6"/>
        <v>60011.754273960119</v>
      </c>
      <c r="U43" s="155"/>
      <c r="V43" s="153"/>
      <c r="W43" s="153"/>
      <c r="X43" s="153"/>
      <c r="Y43" s="153"/>
      <c r="Z43" s="153"/>
      <c r="AA43" s="153"/>
      <c r="AB43" s="153"/>
      <c r="AC43" s="153"/>
      <c r="AD43" s="153"/>
      <c r="AE43" s="153"/>
      <c r="AF43" s="153"/>
    </row>
    <row r="44" spans="1:32" s="154" customFormat="1" ht="15" customHeight="1">
      <c r="A44" s="394" t="s">
        <v>88</v>
      </c>
      <c r="B44" s="122">
        <f t="shared" ref="B44:T44" si="7">B29+B14</f>
        <v>20035.571895902416</v>
      </c>
      <c r="C44" s="122">
        <f t="shared" si="7"/>
        <v>22056.516658668152</v>
      </c>
      <c r="D44" s="122">
        <f t="shared" si="7"/>
        <v>25636.046681872238</v>
      </c>
      <c r="E44" s="122">
        <f t="shared" si="7"/>
        <v>26296.54984456109</v>
      </c>
      <c r="F44" s="122">
        <f t="shared" si="7"/>
        <v>28845.308196520542</v>
      </c>
      <c r="G44" s="122">
        <f t="shared" si="7"/>
        <v>29504.069379130618</v>
      </c>
      <c r="H44" s="122">
        <f t="shared" si="7"/>
        <v>28135.903024709944</v>
      </c>
      <c r="I44" s="122">
        <f t="shared" si="7"/>
        <v>29707.845781969485</v>
      </c>
      <c r="J44" s="122">
        <f t="shared" si="7"/>
        <v>30022.873113269245</v>
      </c>
      <c r="K44" s="122">
        <f t="shared" si="7"/>
        <v>33238.813565392273</v>
      </c>
      <c r="L44" s="122">
        <f t="shared" si="7"/>
        <v>35519.231433857567</v>
      </c>
      <c r="M44" s="122">
        <f t="shared" si="7"/>
        <v>36785.243457590681</v>
      </c>
      <c r="N44" s="122">
        <f t="shared" si="7"/>
        <v>38835.011438822869</v>
      </c>
      <c r="O44" s="122">
        <f t="shared" si="7"/>
        <v>41248.179294238034</v>
      </c>
      <c r="P44" s="122">
        <f t="shared" si="7"/>
        <v>42915.233113690294</v>
      </c>
      <c r="Q44" s="122">
        <f t="shared" si="7"/>
        <v>45325.576743477992</v>
      </c>
      <c r="R44" s="122">
        <f t="shared" si="7"/>
        <v>47106.226952160963</v>
      </c>
      <c r="S44" s="122">
        <f t="shared" si="7"/>
        <v>52819.08486035277</v>
      </c>
      <c r="T44" s="122">
        <f t="shared" si="7"/>
        <v>51285.834781173951</v>
      </c>
      <c r="U44" s="155"/>
      <c r="V44" s="153"/>
      <c r="W44" s="153"/>
      <c r="X44" s="153"/>
      <c r="Y44" s="153"/>
      <c r="Z44" s="153"/>
      <c r="AA44" s="153"/>
      <c r="AB44" s="153"/>
      <c r="AC44" s="153"/>
      <c r="AD44" s="153"/>
      <c r="AE44" s="153"/>
      <c r="AF44" s="153"/>
    </row>
    <row r="45" spans="1:32" s="154" customFormat="1" ht="15" customHeight="1">
      <c r="A45" s="394" t="s">
        <v>89</v>
      </c>
      <c r="B45" s="122">
        <f t="shared" ref="B45:T45" si="8">B30+B15</f>
        <v>154.90733656995289</v>
      </c>
      <c r="C45" s="122">
        <f t="shared" si="8"/>
        <v>205.79771451133746</v>
      </c>
      <c r="D45" s="122">
        <f t="shared" si="8"/>
        <v>361.45347404163965</v>
      </c>
      <c r="E45" s="122">
        <f t="shared" si="8"/>
        <v>546.59267318505374</v>
      </c>
      <c r="F45" s="122">
        <f t="shared" si="8"/>
        <v>819.06008780851334</v>
      </c>
      <c r="G45" s="122">
        <f t="shared" si="8"/>
        <v>1470.1385180161385</v>
      </c>
      <c r="H45" s="122">
        <f t="shared" si="8"/>
        <v>2741.6787009305499</v>
      </c>
      <c r="I45" s="122">
        <f t="shared" si="8"/>
        <v>3194.3946976248462</v>
      </c>
      <c r="J45" s="122">
        <f t="shared" si="8"/>
        <v>2469.8401733453111</v>
      </c>
      <c r="K45" s="122">
        <f t="shared" si="8"/>
        <v>2152.9021277046645</v>
      </c>
      <c r="L45" s="122">
        <f t="shared" si="8"/>
        <v>2214.5449049528756</v>
      </c>
      <c r="M45" s="122">
        <f t="shared" si="8"/>
        <v>2127.8514709440974</v>
      </c>
      <c r="N45" s="122">
        <f t="shared" si="8"/>
        <v>2148.480339039309</v>
      </c>
      <c r="O45" s="122">
        <f t="shared" si="8"/>
        <v>2048.9942354068075</v>
      </c>
      <c r="P45" s="122">
        <f t="shared" si="8"/>
        <v>2269.155513223614</v>
      </c>
      <c r="Q45" s="122">
        <f t="shared" si="8"/>
        <v>2026.8001420164594</v>
      </c>
      <c r="R45" s="122">
        <f t="shared" si="8"/>
        <v>2043.480198080764</v>
      </c>
      <c r="S45" s="122">
        <f t="shared" si="8"/>
        <v>2715.3657845590901</v>
      </c>
      <c r="T45" s="122">
        <f t="shared" si="8"/>
        <v>2869.3297005609506</v>
      </c>
      <c r="U45" s="155"/>
      <c r="V45" s="153"/>
      <c r="W45" s="153"/>
      <c r="X45" s="153"/>
      <c r="Y45" s="153"/>
      <c r="Z45" s="153"/>
      <c r="AA45" s="153"/>
      <c r="AB45" s="153"/>
      <c r="AC45" s="153"/>
      <c r="AD45" s="153"/>
      <c r="AE45" s="153"/>
      <c r="AF45" s="153"/>
    </row>
    <row r="46" spans="1:32" s="154" customFormat="1" ht="15" customHeight="1">
      <c r="A46" s="394" t="s">
        <v>90</v>
      </c>
      <c r="B46" s="122">
        <f t="shared" ref="B46:T46" si="9">B31+B16</f>
        <v>0</v>
      </c>
      <c r="C46" s="122">
        <f t="shared" si="9"/>
        <v>0</v>
      </c>
      <c r="D46" s="122">
        <f t="shared" si="9"/>
        <v>0</v>
      </c>
      <c r="E46" s="122">
        <f t="shared" si="9"/>
        <v>0</v>
      </c>
      <c r="F46" s="122">
        <f t="shared" si="9"/>
        <v>79.031876731172076</v>
      </c>
      <c r="G46" s="122">
        <f t="shared" si="9"/>
        <v>473.10114402337632</v>
      </c>
      <c r="H46" s="122">
        <f t="shared" si="9"/>
        <v>933.39173302258916</v>
      </c>
      <c r="I46" s="122">
        <f t="shared" si="9"/>
        <v>845.76359314093565</v>
      </c>
      <c r="J46" s="122">
        <f t="shared" si="9"/>
        <v>1167.0912665383055</v>
      </c>
      <c r="K46" s="122">
        <f t="shared" si="9"/>
        <v>1706.0994508618874</v>
      </c>
      <c r="L46" s="122">
        <f t="shared" si="9"/>
        <v>2193.8465266175663</v>
      </c>
      <c r="M46" s="122">
        <f t="shared" si="9"/>
        <v>2315.6901987632468</v>
      </c>
      <c r="N46" s="122">
        <f t="shared" si="9"/>
        <v>2349.800692967478</v>
      </c>
      <c r="O46" s="122">
        <f t="shared" si="9"/>
        <v>2273.3509076371233</v>
      </c>
      <c r="P46" s="122">
        <f t="shared" si="9"/>
        <v>2352.8542881319395</v>
      </c>
      <c r="Q46" s="122">
        <f t="shared" si="9"/>
        <v>2320.9649237584681</v>
      </c>
      <c r="R46" s="122">
        <f t="shared" si="9"/>
        <v>2324.0738588571694</v>
      </c>
      <c r="S46" s="122">
        <f t="shared" si="9"/>
        <v>2615.0725573164068</v>
      </c>
      <c r="T46" s="122">
        <f t="shared" si="9"/>
        <v>2787.4799124043052</v>
      </c>
      <c r="U46" s="155"/>
      <c r="V46" s="153"/>
      <c r="W46" s="153"/>
      <c r="X46" s="153"/>
      <c r="Y46" s="153"/>
      <c r="Z46" s="153"/>
      <c r="AA46" s="153"/>
      <c r="AB46" s="153"/>
      <c r="AC46" s="153"/>
      <c r="AD46" s="153"/>
      <c r="AE46" s="153"/>
      <c r="AF46" s="153"/>
    </row>
    <row r="47" spans="1:32" s="154" customFormat="1" ht="15" customHeight="1">
      <c r="A47" s="394" t="s">
        <v>91</v>
      </c>
      <c r="B47" s="122">
        <f t="shared" ref="B47:T47" si="10">B32+B17</f>
        <v>5.6140091725985055</v>
      </c>
      <c r="C47" s="122">
        <f t="shared" si="10"/>
        <v>5.9181902672062181</v>
      </c>
      <c r="D47" s="122">
        <f t="shared" si="10"/>
        <v>37.363660057523639</v>
      </c>
      <c r="E47" s="122">
        <f t="shared" si="10"/>
        <v>43.230346732427662</v>
      </c>
      <c r="F47" s="122">
        <f t="shared" si="10"/>
        <v>118.48613139662581</v>
      </c>
      <c r="G47" s="122">
        <f t="shared" si="10"/>
        <v>148.62869419325315</v>
      </c>
      <c r="H47" s="122">
        <f t="shared" si="10"/>
        <v>291.03442129813266</v>
      </c>
      <c r="I47" s="122">
        <f t="shared" si="10"/>
        <v>568.53593892755578</v>
      </c>
      <c r="J47" s="122">
        <f t="shared" si="10"/>
        <v>1001.1096958474843</v>
      </c>
      <c r="K47" s="122">
        <f t="shared" si="10"/>
        <v>1537.3562381571739</v>
      </c>
      <c r="L47" s="122">
        <f t="shared" si="10"/>
        <v>1417.4651236995887</v>
      </c>
      <c r="M47" s="122">
        <f t="shared" si="10"/>
        <v>1536.817906242637</v>
      </c>
      <c r="N47" s="122">
        <f t="shared" si="10"/>
        <v>1525.9754445036046</v>
      </c>
      <c r="O47" s="122">
        <f t="shared" si="10"/>
        <v>1498.5102214033859</v>
      </c>
      <c r="P47" s="122">
        <f t="shared" si="10"/>
        <v>1407.3354915477657</v>
      </c>
      <c r="Q47" s="122">
        <f t="shared" si="10"/>
        <v>1265.1871606220852</v>
      </c>
      <c r="R47" s="122">
        <f t="shared" si="10"/>
        <v>1119.7709068304634</v>
      </c>
      <c r="S47" s="122">
        <f t="shared" si="10"/>
        <v>1295.5184361038671</v>
      </c>
      <c r="T47" s="122">
        <f t="shared" si="10"/>
        <v>1200.5552170956371</v>
      </c>
      <c r="U47" s="151"/>
      <c r="V47" s="153"/>
      <c r="W47" s="153"/>
      <c r="X47" s="153"/>
      <c r="Y47" s="153"/>
      <c r="Z47" s="153"/>
      <c r="AA47" s="153"/>
      <c r="AB47" s="153"/>
      <c r="AC47" s="153"/>
      <c r="AD47" s="153"/>
      <c r="AE47" s="153"/>
      <c r="AF47" s="153"/>
    </row>
    <row r="48" spans="1:32" s="154" customFormat="1" ht="15" customHeight="1">
      <c r="A48" s="394" t="s">
        <v>92</v>
      </c>
      <c r="B48" s="122">
        <f t="shared" ref="B48:T48" si="11">B33+B18</f>
        <v>0</v>
      </c>
      <c r="C48" s="122">
        <f t="shared" si="11"/>
        <v>0</v>
      </c>
      <c r="D48" s="122">
        <f t="shared" si="11"/>
        <v>0</v>
      </c>
      <c r="E48" s="122">
        <f t="shared" si="11"/>
        <v>0</v>
      </c>
      <c r="F48" s="122">
        <f t="shared" si="11"/>
        <v>0</v>
      </c>
      <c r="G48" s="122">
        <f t="shared" si="11"/>
        <v>171.12209943718301</v>
      </c>
      <c r="H48" s="122">
        <f t="shared" si="11"/>
        <v>243.73959578064265</v>
      </c>
      <c r="I48" s="122">
        <f t="shared" si="11"/>
        <v>322.70478760326176</v>
      </c>
      <c r="J48" s="122">
        <f t="shared" si="11"/>
        <v>394.25854123176464</v>
      </c>
      <c r="K48" s="122">
        <f t="shared" si="11"/>
        <v>467.59042966670324</v>
      </c>
      <c r="L48" s="122">
        <f t="shared" si="11"/>
        <v>492.83536904348159</v>
      </c>
      <c r="M48" s="122">
        <f t="shared" si="11"/>
        <v>495.59307055886711</v>
      </c>
      <c r="N48" s="122">
        <f t="shared" si="11"/>
        <v>503.95466815862386</v>
      </c>
      <c r="O48" s="122">
        <f t="shared" si="11"/>
        <v>415.20754123243995</v>
      </c>
      <c r="P48" s="122">
        <f t="shared" si="11"/>
        <v>430.63136028904847</v>
      </c>
      <c r="Q48" s="122">
        <f t="shared" si="11"/>
        <v>427.07135871561837</v>
      </c>
      <c r="R48" s="122">
        <f t="shared" si="11"/>
        <v>335.12553019507016</v>
      </c>
      <c r="S48" s="122">
        <f t="shared" si="11"/>
        <v>106.01483254314871</v>
      </c>
      <c r="T48" s="122">
        <f t="shared" si="11"/>
        <v>117.86998719075514</v>
      </c>
      <c r="U48" s="155"/>
      <c r="V48" s="153"/>
      <c r="W48" s="153"/>
      <c r="X48" s="153"/>
      <c r="Y48" s="153"/>
      <c r="Z48" s="153"/>
      <c r="AA48" s="153"/>
      <c r="AB48" s="153"/>
      <c r="AC48" s="153"/>
      <c r="AD48" s="153"/>
      <c r="AE48" s="153"/>
      <c r="AF48" s="153"/>
    </row>
    <row r="49" spans="1:32" s="154" customFormat="1" ht="15" customHeight="1">
      <c r="A49" s="394" t="s">
        <v>181</v>
      </c>
      <c r="B49" s="169" t="s">
        <v>32</v>
      </c>
      <c r="C49" s="169" t="s">
        <v>32</v>
      </c>
      <c r="D49" s="169" t="s">
        <v>32</v>
      </c>
      <c r="E49" s="169" t="s">
        <v>32</v>
      </c>
      <c r="F49" s="169" t="s">
        <v>32</v>
      </c>
      <c r="G49" s="169" t="s">
        <v>32</v>
      </c>
      <c r="H49" s="169" t="s">
        <v>32</v>
      </c>
      <c r="I49" s="169" t="s">
        <v>32</v>
      </c>
      <c r="J49" s="169" t="s">
        <v>32</v>
      </c>
      <c r="K49" s="169" t="s">
        <v>32</v>
      </c>
      <c r="L49" s="169" t="s">
        <v>32</v>
      </c>
      <c r="M49" s="169" t="s">
        <v>32</v>
      </c>
      <c r="N49" s="169" t="s">
        <v>32</v>
      </c>
      <c r="O49" s="169" t="s">
        <v>32</v>
      </c>
      <c r="P49" s="122">
        <f t="shared" ref="P49:T50" si="12">P34+P19</f>
        <v>143.06549451582606</v>
      </c>
      <c r="Q49" s="122">
        <f t="shared" si="12"/>
        <v>94.939565999859241</v>
      </c>
      <c r="R49" s="122">
        <f t="shared" si="12"/>
        <v>104.3217351907583</v>
      </c>
      <c r="S49" s="122">
        <f t="shared" si="12"/>
        <v>0</v>
      </c>
      <c r="T49" s="122">
        <f t="shared" si="12"/>
        <v>40.665110839471033</v>
      </c>
      <c r="U49" s="155"/>
      <c r="V49" s="153"/>
      <c r="W49" s="153"/>
      <c r="X49" s="153"/>
      <c r="Y49" s="153"/>
      <c r="Z49" s="153"/>
      <c r="AA49" s="153"/>
      <c r="AB49" s="153"/>
      <c r="AC49" s="153"/>
      <c r="AD49" s="153"/>
      <c r="AE49" s="153"/>
      <c r="AF49" s="153"/>
    </row>
    <row r="50" spans="1:32" s="154" customFormat="1" ht="15" customHeight="1">
      <c r="A50" s="394" t="s">
        <v>184</v>
      </c>
      <c r="B50" s="122">
        <f t="shared" ref="B50:O50" si="13">B35+B20</f>
        <v>346222.16145834763</v>
      </c>
      <c r="C50" s="122">
        <f t="shared" si="13"/>
        <v>345157.32483742852</v>
      </c>
      <c r="D50" s="122">
        <f t="shared" si="13"/>
        <v>343872.67456492811</v>
      </c>
      <c r="E50" s="122">
        <f t="shared" si="13"/>
        <v>338178.32790327026</v>
      </c>
      <c r="F50" s="122">
        <f t="shared" si="13"/>
        <v>335596.99267136649</v>
      </c>
      <c r="G50" s="122">
        <f t="shared" si="13"/>
        <v>325507.83100562036</v>
      </c>
      <c r="H50" s="122">
        <f t="shared" si="13"/>
        <v>324672.69493626908</v>
      </c>
      <c r="I50" s="122">
        <f t="shared" si="13"/>
        <v>302821.30422907486</v>
      </c>
      <c r="J50" s="122">
        <f t="shared" si="13"/>
        <v>326435.17365561426</v>
      </c>
      <c r="K50" s="122">
        <f t="shared" si="13"/>
        <v>328010.73561876017</v>
      </c>
      <c r="L50" s="122">
        <f t="shared" si="13"/>
        <v>328644.60681013035</v>
      </c>
      <c r="M50" s="122">
        <f t="shared" si="13"/>
        <v>336969.26917239791</v>
      </c>
      <c r="N50" s="122">
        <f t="shared" si="13"/>
        <v>324488.4381153651</v>
      </c>
      <c r="O50" s="122">
        <f t="shared" si="13"/>
        <v>331940.04453901749</v>
      </c>
      <c r="P50" s="122">
        <f t="shared" si="12"/>
        <v>319945.81569234526</v>
      </c>
      <c r="Q50" s="122">
        <f t="shared" si="12"/>
        <v>320732.67565005424</v>
      </c>
      <c r="R50" s="122">
        <f t="shared" si="12"/>
        <v>324462.11414524703</v>
      </c>
      <c r="S50" s="122">
        <f t="shared" si="12"/>
        <v>319732.26419156138</v>
      </c>
      <c r="T50" s="122">
        <f t="shared" si="12"/>
        <v>325242.15358902508</v>
      </c>
      <c r="U50" s="155"/>
      <c r="V50" s="153"/>
      <c r="W50" s="153"/>
      <c r="X50" s="153"/>
      <c r="Y50" s="153"/>
      <c r="Z50" s="153"/>
      <c r="AA50" s="153"/>
      <c r="AB50" s="153"/>
      <c r="AC50" s="153"/>
      <c r="AD50" s="153"/>
      <c r="AE50" s="153"/>
      <c r="AF50" s="153"/>
    </row>
    <row r="51" spans="1:32" s="154" customFormat="1" ht="15" customHeight="1">
      <c r="A51" s="395"/>
      <c r="B51" s="122"/>
      <c r="C51" s="122"/>
      <c r="D51" s="122"/>
      <c r="E51" s="122"/>
      <c r="F51" s="122"/>
      <c r="G51" s="122"/>
      <c r="H51" s="122"/>
      <c r="I51" s="122"/>
      <c r="J51" s="122"/>
      <c r="K51" s="122"/>
      <c r="L51" s="122"/>
      <c r="M51" s="122"/>
      <c r="N51" s="122"/>
      <c r="O51" s="122"/>
      <c r="P51" s="122"/>
      <c r="Q51" s="122"/>
      <c r="R51" s="122"/>
      <c r="S51" s="122"/>
      <c r="T51" s="122"/>
      <c r="U51" s="155"/>
      <c r="V51" s="153"/>
      <c r="W51" s="153"/>
      <c r="X51" s="153"/>
      <c r="Y51" s="153"/>
      <c r="Z51" s="153"/>
      <c r="AA51" s="153"/>
      <c r="AB51" s="153"/>
      <c r="AC51" s="153"/>
      <c r="AD51" s="153"/>
      <c r="AE51" s="153"/>
      <c r="AF51" s="153"/>
    </row>
    <row r="52" spans="1:32" s="154" customFormat="1" ht="15" customHeight="1">
      <c r="A52" s="396" t="s">
        <v>15</v>
      </c>
      <c r="B52" s="122"/>
      <c r="C52" s="122"/>
      <c r="D52" s="122"/>
      <c r="E52" s="122"/>
      <c r="F52" s="122"/>
      <c r="G52" s="122"/>
      <c r="H52" s="122"/>
      <c r="I52" s="122"/>
      <c r="J52" s="122"/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55"/>
      <c r="V52" s="153"/>
      <c r="W52" s="153"/>
      <c r="X52" s="153"/>
      <c r="Y52" s="153"/>
      <c r="Z52" s="153"/>
      <c r="AA52" s="153"/>
      <c r="AB52" s="153"/>
      <c r="AC52" s="153"/>
      <c r="AD52" s="153"/>
      <c r="AE52" s="153"/>
      <c r="AF52" s="153"/>
    </row>
    <row r="53" spans="1:32" s="154" customFormat="1" ht="15" customHeight="1">
      <c r="A53" s="170" t="s">
        <v>176</v>
      </c>
      <c r="B53" s="122"/>
      <c r="C53" s="122"/>
      <c r="D53" s="122"/>
      <c r="E53" s="122"/>
      <c r="F53" s="122"/>
      <c r="G53" s="122"/>
      <c r="H53" s="122"/>
      <c r="I53" s="122"/>
      <c r="J53" s="122"/>
      <c r="K53" s="122"/>
      <c r="L53" s="122"/>
      <c r="M53" s="122"/>
      <c r="N53" s="122"/>
      <c r="O53" s="122"/>
      <c r="P53" s="122"/>
      <c r="Q53" s="122"/>
      <c r="R53" s="122"/>
      <c r="S53" s="122"/>
      <c r="T53" s="122"/>
      <c r="U53" s="155"/>
      <c r="V53" s="153"/>
      <c r="W53" s="153"/>
      <c r="X53" s="153"/>
      <c r="Y53" s="153"/>
      <c r="Z53" s="153"/>
      <c r="AA53" s="153"/>
      <c r="AB53" s="153"/>
      <c r="AC53" s="153"/>
      <c r="AD53" s="153"/>
      <c r="AE53" s="153"/>
      <c r="AF53" s="153"/>
    </row>
    <row r="54" spans="1:32" s="154" customFormat="1" ht="15" customHeight="1">
      <c r="A54" s="158" t="s">
        <v>180</v>
      </c>
      <c r="B54" s="122"/>
      <c r="C54" s="122"/>
      <c r="D54" s="122"/>
      <c r="E54" s="122"/>
      <c r="F54" s="122"/>
      <c r="G54" s="122"/>
      <c r="H54" s="122"/>
      <c r="I54" s="122"/>
      <c r="J54" s="122"/>
      <c r="K54" s="122"/>
      <c r="L54" s="122"/>
      <c r="M54" s="122"/>
      <c r="N54" s="122"/>
      <c r="O54" s="122"/>
      <c r="P54" s="122"/>
      <c r="Q54" s="122"/>
      <c r="R54" s="122"/>
      <c r="S54" s="122"/>
      <c r="T54" s="122"/>
      <c r="U54" s="155"/>
      <c r="V54" s="153"/>
      <c r="W54" s="153"/>
      <c r="X54" s="153"/>
      <c r="Y54" s="153"/>
      <c r="Z54" s="153"/>
      <c r="AA54" s="153"/>
      <c r="AB54" s="153"/>
      <c r="AC54" s="153"/>
      <c r="AD54" s="153"/>
      <c r="AE54" s="153"/>
      <c r="AF54" s="153"/>
    </row>
    <row r="55" spans="1:32" s="154" customFormat="1" ht="15" customHeight="1">
      <c r="A55" s="158" t="s">
        <v>218</v>
      </c>
      <c r="B55" s="122"/>
      <c r="C55" s="122"/>
      <c r="D55" s="122"/>
      <c r="E55" s="122"/>
      <c r="F55" s="122"/>
      <c r="G55" s="122"/>
      <c r="H55" s="122"/>
      <c r="I55" s="122"/>
      <c r="J55" s="122"/>
      <c r="K55" s="122"/>
      <c r="L55" s="122"/>
      <c r="M55" s="122"/>
      <c r="N55" s="122"/>
      <c r="O55" s="122"/>
      <c r="P55" s="122"/>
      <c r="Q55" s="122"/>
      <c r="R55" s="122"/>
      <c r="S55" s="122"/>
      <c r="T55" s="122"/>
      <c r="U55" s="155"/>
      <c r="V55" s="153"/>
      <c r="W55" s="153"/>
      <c r="X55" s="153"/>
      <c r="Y55" s="153"/>
      <c r="Z55" s="153"/>
      <c r="AA55" s="153"/>
      <c r="AB55" s="153"/>
      <c r="AC55" s="153"/>
      <c r="AD55" s="153"/>
      <c r="AE55" s="153"/>
      <c r="AF55" s="153"/>
    </row>
    <row r="56" spans="1:32" s="154" customFormat="1" ht="15" customHeight="1">
      <c r="A56" s="395"/>
      <c r="B56" s="122"/>
      <c r="C56" s="122"/>
      <c r="D56" s="122"/>
      <c r="E56" s="122"/>
      <c r="F56" s="122"/>
      <c r="G56" s="122"/>
      <c r="H56" s="122"/>
      <c r="I56" s="122"/>
      <c r="J56" s="122"/>
      <c r="K56" s="122"/>
      <c r="L56" s="122"/>
      <c r="M56" s="122"/>
      <c r="N56" s="122"/>
      <c r="O56" s="122"/>
      <c r="P56" s="122"/>
      <c r="Q56" s="122"/>
      <c r="R56" s="122"/>
      <c r="S56" s="122"/>
      <c r="T56" s="122"/>
      <c r="U56" s="155"/>
      <c r="V56" s="153"/>
      <c r="W56" s="153"/>
      <c r="X56" s="153"/>
      <c r="Y56" s="153"/>
      <c r="Z56" s="153"/>
      <c r="AA56" s="153"/>
      <c r="AB56" s="153"/>
      <c r="AC56" s="153"/>
      <c r="AD56" s="153"/>
      <c r="AE56" s="153"/>
      <c r="AF56" s="153"/>
    </row>
    <row r="57" spans="1:32" s="154" customFormat="1" ht="15" customHeight="1">
      <c r="A57" s="395"/>
      <c r="B57" s="122"/>
      <c r="C57" s="122"/>
      <c r="D57" s="122"/>
      <c r="E57" s="122"/>
      <c r="F57" s="122"/>
      <c r="G57" s="122"/>
      <c r="H57" s="122"/>
      <c r="I57" s="122"/>
      <c r="J57" s="122"/>
      <c r="K57" s="122"/>
      <c r="L57" s="122"/>
      <c r="M57" s="122"/>
      <c r="N57" s="122"/>
      <c r="O57" s="122"/>
      <c r="P57" s="122"/>
      <c r="Q57" s="122"/>
      <c r="R57" s="122"/>
      <c r="S57" s="122"/>
      <c r="T57" s="122"/>
      <c r="U57" s="155"/>
      <c r="V57" s="153"/>
      <c r="W57" s="153"/>
      <c r="X57" s="153"/>
      <c r="Y57" s="153"/>
      <c r="Z57" s="153"/>
      <c r="AA57" s="153"/>
      <c r="AB57" s="153"/>
      <c r="AC57" s="153"/>
      <c r="AD57" s="153"/>
      <c r="AE57" s="153"/>
      <c r="AF57" s="153"/>
    </row>
    <row r="58" spans="1:32" s="154" customFormat="1" ht="20.100000000000001" customHeight="1">
      <c r="A58" s="248" t="s">
        <v>311</v>
      </c>
      <c r="B58" s="104"/>
      <c r="C58" s="105"/>
      <c r="D58" s="105"/>
      <c r="E58" s="105"/>
      <c r="F58" s="104"/>
      <c r="G58" s="104"/>
      <c r="H58" s="104"/>
      <c r="I58" s="104"/>
      <c r="J58" s="104"/>
      <c r="K58" s="104"/>
      <c r="L58" s="179"/>
      <c r="M58" s="104"/>
      <c r="N58" s="104"/>
      <c r="O58" s="104"/>
      <c r="P58" s="104"/>
      <c r="Q58" s="180"/>
      <c r="R58" s="104"/>
      <c r="S58" s="157"/>
      <c r="T58" s="157"/>
      <c r="U58" s="155"/>
      <c r="V58" s="153"/>
      <c r="W58" s="153"/>
      <c r="X58" s="153"/>
      <c r="Y58" s="153"/>
      <c r="Z58" s="153"/>
      <c r="AA58" s="153"/>
      <c r="AB58" s="153"/>
      <c r="AC58" s="153"/>
      <c r="AD58" s="153"/>
      <c r="AE58" s="153"/>
      <c r="AF58" s="153"/>
    </row>
    <row r="59" spans="1:32" s="154" customFormat="1" ht="20.100000000000001" customHeight="1">
      <c r="A59" s="388" t="s">
        <v>142</v>
      </c>
      <c r="B59" s="101"/>
      <c r="C59" s="102"/>
      <c r="D59" s="102"/>
      <c r="E59" s="102"/>
      <c r="F59" s="101"/>
      <c r="G59" s="101"/>
      <c r="H59" s="101"/>
      <c r="I59" s="101"/>
      <c r="J59" s="101"/>
      <c r="K59" s="101"/>
      <c r="L59" s="101"/>
      <c r="M59" s="101"/>
      <c r="N59" s="101"/>
      <c r="O59" s="101"/>
      <c r="P59" s="101"/>
      <c r="Q59" s="101"/>
      <c r="R59" s="101"/>
      <c r="S59" s="100"/>
      <c r="T59" s="100"/>
      <c r="U59" s="155"/>
      <c r="V59" s="153"/>
      <c r="W59" s="153"/>
      <c r="X59" s="153"/>
      <c r="Y59" s="153"/>
      <c r="Z59" s="153"/>
      <c r="AA59" s="153"/>
      <c r="AB59" s="153"/>
      <c r="AC59" s="153"/>
      <c r="AD59" s="153"/>
      <c r="AE59" s="153"/>
      <c r="AF59" s="153"/>
    </row>
    <row r="60" spans="1:32" s="154" customFormat="1" ht="20.100000000000001" customHeight="1">
      <c r="A60" s="400" t="s">
        <v>29</v>
      </c>
      <c r="B60" s="101"/>
      <c r="C60" s="102"/>
      <c r="D60" s="102"/>
      <c r="E60" s="102"/>
      <c r="F60" s="101"/>
      <c r="G60" s="101"/>
      <c r="H60" s="101"/>
      <c r="I60" s="101"/>
      <c r="J60" s="101"/>
      <c r="K60" s="101"/>
      <c r="L60" s="101"/>
      <c r="M60" s="101"/>
      <c r="N60" s="101"/>
      <c r="O60" s="101"/>
      <c r="P60" s="101"/>
      <c r="Q60" s="101"/>
      <c r="R60" s="101"/>
      <c r="S60" s="100"/>
      <c r="T60" s="100"/>
      <c r="U60" s="155"/>
      <c r="V60" s="153"/>
      <c r="W60" s="153"/>
      <c r="X60" s="153"/>
      <c r="Y60" s="153"/>
      <c r="Z60" s="153"/>
      <c r="AA60" s="153"/>
      <c r="AB60" s="153"/>
      <c r="AC60" s="153"/>
      <c r="AD60" s="153"/>
      <c r="AE60" s="153"/>
      <c r="AF60" s="153"/>
    </row>
    <row r="61" spans="1:32" ht="15" customHeight="1">
      <c r="B61" s="426"/>
      <c r="C61" s="426"/>
      <c r="D61" s="426"/>
      <c r="E61" s="426"/>
      <c r="F61" s="426"/>
      <c r="G61" s="426"/>
      <c r="H61" s="426"/>
      <c r="I61" s="426"/>
      <c r="J61" s="426"/>
      <c r="K61" s="426"/>
      <c r="U61" s="112"/>
      <c r="V61" s="112"/>
      <c r="W61" s="112"/>
      <c r="X61" s="112"/>
      <c r="Y61" s="112"/>
      <c r="Z61" s="112"/>
      <c r="AA61" s="112"/>
      <c r="AB61" s="112"/>
      <c r="AC61" s="112"/>
      <c r="AD61" s="112"/>
      <c r="AE61" s="112"/>
      <c r="AF61" s="112"/>
    </row>
    <row r="62" spans="1:32" ht="24.95" customHeight="1">
      <c r="A62" s="398" t="s">
        <v>9</v>
      </c>
      <c r="B62" s="108">
        <v>2000</v>
      </c>
      <c r="C62" s="108">
        <v>2001</v>
      </c>
      <c r="D62" s="108">
        <v>2002</v>
      </c>
      <c r="E62" s="108">
        <v>2003</v>
      </c>
      <c r="F62" s="108">
        <v>2004</v>
      </c>
      <c r="G62" s="108">
        <v>2005</v>
      </c>
      <c r="H62" s="108">
        <v>2006</v>
      </c>
      <c r="I62" s="109">
        <v>2007</v>
      </c>
      <c r="J62" s="109">
        <v>2008</v>
      </c>
      <c r="K62" s="108">
        <v>2009</v>
      </c>
      <c r="L62" s="108">
        <v>2010</v>
      </c>
      <c r="M62" s="108">
        <v>2011</v>
      </c>
      <c r="N62" s="108">
        <v>2012</v>
      </c>
      <c r="O62" s="108">
        <v>2013</v>
      </c>
      <c r="P62" s="110">
        <v>2014</v>
      </c>
      <c r="Q62" s="108">
        <v>2015</v>
      </c>
      <c r="R62" s="108">
        <v>2016</v>
      </c>
      <c r="S62" s="109">
        <v>2017</v>
      </c>
      <c r="T62" s="109">
        <v>2018</v>
      </c>
      <c r="U62" s="112"/>
      <c r="V62" s="112"/>
      <c r="W62" s="112"/>
      <c r="X62" s="112"/>
      <c r="Y62" s="112"/>
      <c r="Z62" s="112"/>
      <c r="AA62" s="112"/>
      <c r="AB62" s="112"/>
      <c r="AC62" s="112"/>
      <c r="AD62" s="112"/>
      <c r="AE62" s="112"/>
      <c r="AF62" s="112"/>
    </row>
    <row r="63" spans="1:32" ht="20.100000000000001" customHeight="1">
      <c r="A63" s="152"/>
      <c r="B63" s="339" t="s">
        <v>179</v>
      </c>
      <c r="C63" s="328"/>
      <c r="D63" s="328"/>
      <c r="E63" s="328"/>
      <c r="F63" s="328"/>
      <c r="G63" s="328"/>
      <c r="H63" s="328"/>
      <c r="I63" s="328"/>
      <c r="J63" s="328"/>
      <c r="K63" s="328"/>
      <c r="L63" s="328"/>
      <c r="M63" s="328"/>
      <c r="N63" s="328"/>
      <c r="O63" s="328"/>
      <c r="P63" s="328"/>
      <c r="Q63" s="328"/>
      <c r="R63" s="328"/>
      <c r="S63" s="328"/>
      <c r="T63" s="328"/>
      <c r="U63" s="112"/>
      <c r="V63" s="112"/>
      <c r="W63" s="112"/>
      <c r="X63" s="112"/>
      <c r="Y63" s="112"/>
      <c r="Z63" s="112"/>
      <c r="AA63" s="112"/>
      <c r="AB63" s="112"/>
      <c r="AC63" s="112"/>
      <c r="AD63" s="112"/>
      <c r="AE63" s="112"/>
      <c r="AF63" s="112"/>
    </row>
    <row r="64" spans="1:32" ht="15" customHeight="1">
      <c r="A64" s="394" t="s">
        <v>20</v>
      </c>
      <c r="B64" s="114">
        <f t="shared" ref="B64:T64" si="14">B7/B$20*100</f>
        <v>25.302101635790358</v>
      </c>
      <c r="C64" s="114">
        <f t="shared" si="14"/>
        <v>24.805434905140906</v>
      </c>
      <c r="D64" s="114">
        <f t="shared" si="14"/>
        <v>22.787738466694414</v>
      </c>
      <c r="E64" s="114">
        <f t="shared" si="14"/>
        <v>21.720148076089238</v>
      </c>
      <c r="F64" s="114">
        <f t="shared" si="14"/>
        <v>21.025957528192091</v>
      </c>
      <c r="G64" s="114">
        <f t="shared" si="14"/>
        <v>20.357298450765011</v>
      </c>
      <c r="H64" s="114">
        <f t="shared" si="14"/>
        <v>19.341127106878357</v>
      </c>
      <c r="I64" s="114">
        <f t="shared" si="14"/>
        <v>20.344123267090513</v>
      </c>
      <c r="J64" s="114">
        <f t="shared" si="14"/>
        <v>18.274693676681945</v>
      </c>
      <c r="K64" s="114">
        <f t="shared" si="14"/>
        <v>17.426653850150906</v>
      </c>
      <c r="L64" s="114">
        <f t="shared" si="14"/>
        <v>16.746031030140514</v>
      </c>
      <c r="M64" s="114">
        <f t="shared" si="14"/>
        <v>15.379765823210271</v>
      </c>
      <c r="N64" s="114">
        <f t="shared" si="14"/>
        <v>14.711052449511705</v>
      </c>
      <c r="O64" s="114">
        <f t="shared" si="14"/>
        <v>16.919621912298886</v>
      </c>
      <c r="P64" s="114">
        <f t="shared" si="14"/>
        <v>15.827971272984676</v>
      </c>
      <c r="Q64" s="114">
        <f t="shared" si="14"/>
        <v>15.95383523438235</v>
      </c>
      <c r="R64" s="114">
        <f t="shared" si="14"/>
        <v>15.433238400443258</v>
      </c>
      <c r="S64" s="114">
        <f t="shared" si="14"/>
        <v>14.933570971117055</v>
      </c>
      <c r="T64" s="114">
        <f t="shared" si="14"/>
        <v>13.812518615248305</v>
      </c>
      <c r="U64" s="112"/>
      <c r="V64" s="112"/>
      <c r="W64" s="112"/>
      <c r="X64" s="112"/>
      <c r="Y64" s="112"/>
      <c r="Z64" s="112"/>
      <c r="AA64" s="112"/>
      <c r="AB64" s="112"/>
      <c r="AC64" s="112"/>
      <c r="AD64" s="112"/>
      <c r="AE64" s="112"/>
      <c r="AF64" s="112"/>
    </row>
    <row r="65" spans="1:32" ht="15" customHeight="1">
      <c r="A65" s="394" t="s">
        <v>23</v>
      </c>
      <c r="B65" s="114">
        <f t="shared" ref="B65:T65" si="15">B8/B$20*100</f>
        <v>24.360095888789523</v>
      </c>
      <c r="C65" s="114">
        <f t="shared" si="15"/>
        <v>23.978390690898273</v>
      </c>
      <c r="D65" s="114">
        <f t="shared" si="15"/>
        <v>24.567536454161122</v>
      </c>
      <c r="E65" s="114">
        <f t="shared" si="15"/>
        <v>24.885038670216559</v>
      </c>
      <c r="F65" s="114">
        <f t="shared" si="15"/>
        <v>24.349086110693481</v>
      </c>
      <c r="G65" s="114">
        <f t="shared" si="15"/>
        <v>24.322158682840982</v>
      </c>
      <c r="H65" s="114">
        <f t="shared" si="15"/>
        <v>24.938478738247419</v>
      </c>
      <c r="I65" s="114">
        <f t="shared" si="15"/>
        <v>27.475078185343389</v>
      </c>
      <c r="J65" s="114">
        <f t="shared" si="15"/>
        <v>24.47783535049458</v>
      </c>
      <c r="K65" s="114">
        <f t="shared" si="15"/>
        <v>23.794252639633626</v>
      </c>
      <c r="L65" s="114">
        <f t="shared" si="15"/>
        <v>22.897150954916125</v>
      </c>
      <c r="M65" s="114">
        <f t="shared" si="15"/>
        <v>22.693894207447048</v>
      </c>
      <c r="N65" s="114">
        <f t="shared" si="15"/>
        <v>23.836693171112927</v>
      </c>
      <c r="O65" s="114">
        <f t="shared" si="15"/>
        <v>23.241324677297719</v>
      </c>
      <c r="P65" s="114">
        <f t="shared" si="15"/>
        <v>22.940765743485521</v>
      </c>
      <c r="Q65" s="114">
        <f t="shared" si="15"/>
        <v>23.332485226873434</v>
      </c>
      <c r="R65" s="114">
        <f t="shared" si="15"/>
        <v>23.842376100816658</v>
      </c>
      <c r="S65" s="114">
        <f t="shared" si="15"/>
        <v>22.930333680446108</v>
      </c>
      <c r="T65" s="114">
        <f t="shared" si="15"/>
        <v>24.957276271067119</v>
      </c>
      <c r="U65" s="112"/>
      <c r="V65" s="112"/>
      <c r="W65" s="112"/>
      <c r="X65" s="112"/>
      <c r="Y65" s="112"/>
      <c r="Z65" s="112"/>
      <c r="AA65" s="112"/>
      <c r="AB65" s="112"/>
      <c r="AC65" s="112"/>
      <c r="AD65" s="112"/>
      <c r="AE65" s="112"/>
      <c r="AF65" s="112"/>
    </row>
    <row r="66" spans="1:32" ht="15" customHeight="1">
      <c r="A66" s="394" t="s">
        <v>25</v>
      </c>
      <c r="B66" s="114">
        <f t="shared" ref="B66:T66" si="16">B9/B$20*100</f>
        <v>0</v>
      </c>
      <c r="C66" s="114">
        <f t="shared" si="16"/>
        <v>0</v>
      </c>
      <c r="D66" s="114">
        <f t="shared" si="16"/>
        <v>0</v>
      </c>
      <c r="E66" s="114">
        <f t="shared" si="16"/>
        <v>0</v>
      </c>
      <c r="F66" s="114">
        <f t="shared" si="16"/>
        <v>0</v>
      </c>
      <c r="G66" s="114">
        <f t="shared" si="16"/>
        <v>0</v>
      </c>
      <c r="H66" s="114">
        <f t="shared" si="16"/>
        <v>0</v>
      </c>
      <c r="I66" s="114">
        <f t="shared" si="16"/>
        <v>0</v>
      </c>
      <c r="J66" s="114">
        <f t="shared" si="16"/>
        <v>0</v>
      </c>
      <c r="K66" s="114">
        <f t="shared" si="16"/>
        <v>0</v>
      </c>
      <c r="L66" s="114">
        <f t="shared" si="16"/>
        <v>0</v>
      </c>
      <c r="M66" s="114">
        <f t="shared" si="16"/>
        <v>0</v>
      </c>
      <c r="N66" s="114">
        <f t="shared" si="16"/>
        <v>0</v>
      </c>
      <c r="O66" s="114">
        <f t="shared" si="16"/>
        <v>0</v>
      </c>
      <c r="P66" s="114">
        <f t="shared" si="16"/>
        <v>0</v>
      </c>
      <c r="Q66" s="114">
        <f t="shared" si="16"/>
        <v>0</v>
      </c>
      <c r="R66" s="114">
        <f t="shared" si="16"/>
        <v>0</v>
      </c>
      <c r="S66" s="114">
        <f t="shared" si="16"/>
        <v>0</v>
      </c>
      <c r="T66" s="114">
        <f t="shared" si="16"/>
        <v>0</v>
      </c>
      <c r="U66" s="112"/>
      <c r="V66" s="112"/>
      <c r="W66" s="112"/>
      <c r="X66" s="112"/>
      <c r="Y66" s="112"/>
      <c r="Z66" s="112"/>
      <c r="AA66" s="112"/>
      <c r="AB66" s="112"/>
      <c r="AC66" s="112"/>
      <c r="AD66" s="112"/>
      <c r="AE66" s="112"/>
      <c r="AF66" s="112"/>
    </row>
    <row r="67" spans="1:32" ht="15" customHeight="1">
      <c r="A67" s="394" t="s">
        <v>18</v>
      </c>
      <c r="B67" s="114">
        <f t="shared" ref="B67:T67" si="17">B10/B$20*100</f>
        <v>0</v>
      </c>
      <c r="C67" s="114">
        <f t="shared" si="17"/>
        <v>0</v>
      </c>
      <c r="D67" s="114">
        <f t="shared" si="17"/>
        <v>0</v>
      </c>
      <c r="E67" s="114">
        <f t="shared" si="17"/>
        <v>0</v>
      </c>
      <c r="F67" s="114">
        <f t="shared" si="17"/>
        <v>0</v>
      </c>
      <c r="G67" s="114">
        <f t="shared" si="17"/>
        <v>0</v>
      </c>
      <c r="H67" s="114">
        <f t="shared" si="17"/>
        <v>0</v>
      </c>
      <c r="I67" s="114">
        <f t="shared" si="17"/>
        <v>0</v>
      </c>
      <c r="J67" s="114">
        <f t="shared" si="17"/>
        <v>0</v>
      </c>
      <c r="K67" s="114">
        <f t="shared" si="17"/>
        <v>0</v>
      </c>
      <c r="L67" s="114">
        <f t="shared" si="17"/>
        <v>0</v>
      </c>
      <c r="M67" s="114">
        <f t="shared" si="17"/>
        <v>0</v>
      </c>
      <c r="N67" s="114">
        <f t="shared" si="17"/>
        <v>0</v>
      </c>
      <c r="O67" s="114">
        <f t="shared" si="17"/>
        <v>0</v>
      </c>
      <c r="P67" s="114">
        <f t="shared" si="17"/>
        <v>0</v>
      </c>
      <c r="Q67" s="114">
        <f t="shared" si="17"/>
        <v>0</v>
      </c>
      <c r="R67" s="114">
        <f t="shared" si="17"/>
        <v>0</v>
      </c>
      <c r="S67" s="114">
        <f t="shared" si="17"/>
        <v>0</v>
      </c>
      <c r="T67" s="114">
        <f t="shared" si="17"/>
        <v>0</v>
      </c>
      <c r="U67" s="112"/>
      <c r="V67" s="112"/>
      <c r="W67" s="112"/>
      <c r="X67" s="112"/>
      <c r="Y67" s="112"/>
      <c r="Z67" s="112"/>
      <c r="AA67" s="112"/>
      <c r="AB67" s="112"/>
      <c r="AC67" s="112"/>
      <c r="AD67" s="112"/>
      <c r="AE67" s="112"/>
      <c r="AF67" s="112"/>
    </row>
    <row r="68" spans="1:32" ht="15" customHeight="1">
      <c r="A68" s="394" t="s">
        <v>16</v>
      </c>
      <c r="B68" s="114">
        <f t="shared" ref="B68:T68" si="18">B11/B$20*100</f>
        <v>2.1033520367585679</v>
      </c>
      <c r="C68" s="114">
        <f t="shared" si="18"/>
        <v>2.0403608888191691</v>
      </c>
      <c r="D68" s="114">
        <f t="shared" si="18"/>
        <v>1.8653419190014964</v>
      </c>
      <c r="E68" s="114">
        <f t="shared" si="18"/>
        <v>1.477931423036954</v>
      </c>
      <c r="F68" s="114">
        <f t="shared" si="18"/>
        <v>1.2580913462524106</v>
      </c>
      <c r="G68" s="114">
        <f t="shared" si="18"/>
        <v>1.3520664736811767</v>
      </c>
      <c r="H68" s="114">
        <f t="shared" si="18"/>
        <v>1.7324385170212577</v>
      </c>
      <c r="I68" s="114">
        <f t="shared" si="18"/>
        <v>2.0306791972864136</v>
      </c>
      <c r="J68" s="114">
        <f t="shared" si="18"/>
        <v>1.9649788555028449</v>
      </c>
      <c r="K68" s="114">
        <f t="shared" si="18"/>
        <v>1.6434301042926001</v>
      </c>
      <c r="L68" s="114">
        <f t="shared" si="18"/>
        <v>2.010688511848282</v>
      </c>
      <c r="M68" s="114">
        <f t="shared" si="18"/>
        <v>2.6355653030778696</v>
      </c>
      <c r="N68" s="114">
        <f t="shared" si="18"/>
        <v>1.3720544712945359</v>
      </c>
      <c r="O68" s="114">
        <f t="shared" si="18"/>
        <v>1.1562474907502127</v>
      </c>
      <c r="P68" s="114">
        <f t="shared" si="18"/>
        <v>1.2397916781054916</v>
      </c>
      <c r="Q68" s="114">
        <f t="shared" si="18"/>
        <v>1.3177752006468886</v>
      </c>
      <c r="R68" s="114">
        <f t="shared" si="18"/>
        <v>0.97007742446736911</v>
      </c>
      <c r="S68" s="114">
        <f t="shared" si="18"/>
        <v>0.92935967589801061</v>
      </c>
      <c r="T68" s="114">
        <f t="shared" si="18"/>
        <v>0.96583912330270272</v>
      </c>
      <c r="U68" s="112"/>
      <c r="V68" s="112"/>
      <c r="W68" s="112"/>
      <c r="X68" s="112"/>
      <c r="Y68" s="112"/>
      <c r="Z68" s="112"/>
      <c r="AA68" s="112"/>
      <c r="AB68" s="112"/>
      <c r="AC68" s="112"/>
      <c r="AD68" s="112"/>
      <c r="AE68" s="112"/>
      <c r="AF68" s="112"/>
    </row>
    <row r="69" spans="1:32" ht="15" customHeight="1">
      <c r="A69" s="394" t="s">
        <v>27</v>
      </c>
      <c r="B69" s="114">
        <f t="shared" ref="B69:T69" si="19">B12/B$20*100</f>
        <v>7.4900514061553789</v>
      </c>
      <c r="C69" s="114">
        <f t="shared" si="19"/>
        <v>7.7453941705094271</v>
      </c>
      <c r="D69" s="114">
        <f t="shared" si="19"/>
        <v>7.9647984257853484</v>
      </c>
      <c r="E69" s="114">
        <f t="shared" si="19"/>
        <v>8.3969924493114689</v>
      </c>
      <c r="F69" s="114">
        <f t="shared" si="19"/>
        <v>8.2925272818403055</v>
      </c>
      <c r="G69" s="114">
        <f t="shared" si="19"/>
        <v>8.5540303766112427</v>
      </c>
      <c r="H69" s="114">
        <f t="shared" si="19"/>
        <v>9.4672007984149875</v>
      </c>
      <c r="I69" s="114">
        <f t="shared" si="19"/>
        <v>0</v>
      </c>
      <c r="J69" s="114">
        <f t="shared" si="19"/>
        <v>11.189576301242344</v>
      </c>
      <c r="K69" s="114">
        <f t="shared" si="19"/>
        <v>12.036807056484655</v>
      </c>
      <c r="L69" s="114">
        <f t="shared" si="19"/>
        <v>13.169580418694487</v>
      </c>
      <c r="M69" s="114">
        <f t="shared" si="19"/>
        <v>14.058993372755967</v>
      </c>
      <c r="N69" s="114">
        <f t="shared" si="19"/>
        <v>13.692822345792328</v>
      </c>
      <c r="O69" s="114">
        <f t="shared" si="19"/>
        <v>13.669288156670628</v>
      </c>
      <c r="P69" s="114">
        <f t="shared" si="19"/>
        <v>11.765563608576555</v>
      </c>
      <c r="Q69" s="114">
        <f t="shared" si="19"/>
        <v>11.697139082898193</v>
      </c>
      <c r="R69" s="114">
        <f t="shared" si="19"/>
        <v>12.285029347165567</v>
      </c>
      <c r="S69" s="114">
        <f t="shared" si="19"/>
        <v>11.70107931298824</v>
      </c>
      <c r="T69" s="114">
        <f t="shared" si="19"/>
        <v>12.409638778880511</v>
      </c>
      <c r="U69" s="112"/>
      <c r="V69" s="112"/>
      <c r="W69" s="112"/>
      <c r="X69" s="112"/>
      <c r="Y69" s="112"/>
      <c r="Z69" s="112"/>
      <c r="AA69" s="112"/>
      <c r="AB69" s="112"/>
      <c r="AC69" s="112"/>
      <c r="AD69" s="112"/>
      <c r="AE69" s="112"/>
      <c r="AF69" s="112"/>
    </row>
    <row r="70" spans="1:32" ht="15" customHeight="1">
      <c r="A70" s="394" t="s">
        <v>87</v>
      </c>
      <c r="B70" s="114">
        <f t="shared" ref="B70:T70" si="20">B13/B$20*100</f>
        <v>32.898893099947706</v>
      </c>
      <c r="C70" s="114">
        <f t="shared" si="20"/>
        <v>32.753871061170877</v>
      </c>
      <c r="D70" s="114">
        <f t="shared" si="20"/>
        <v>32.666535384288743</v>
      </c>
      <c r="E70" s="114">
        <f t="shared" si="20"/>
        <v>32.756981171750169</v>
      </c>
      <c r="F70" s="114">
        <f t="shared" si="20"/>
        <v>32.894116119608462</v>
      </c>
      <c r="G70" s="114">
        <f t="shared" si="20"/>
        <v>32.007791961270357</v>
      </c>
      <c r="H70" s="114">
        <f t="shared" si="20"/>
        <v>30.757957579034702</v>
      </c>
      <c r="I70" s="114">
        <f t="shared" si="20"/>
        <v>33.495247920168488</v>
      </c>
      <c r="J70" s="114">
        <f t="shared" si="20"/>
        <v>29.199504571300871</v>
      </c>
      <c r="K70" s="114">
        <f t="shared" si="20"/>
        <v>28.548641143908952</v>
      </c>
      <c r="L70" s="114">
        <f t="shared" si="20"/>
        <v>27.539730698932267</v>
      </c>
      <c r="M70" s="114">
        <f t="shared" si="20"/>
        <v>27.184024075055387</v>
      </c>
      <c r="N70" s="114">
        <f t="shared" si="20"/>
        <v>26.71519600184191</v>
      </c>
      <c r="O70" s="114">
        <f t="shared" si="20"/>
        <v>25.211496526427418</v>
      </c>
      <c r="P70" s="114">
        <f t="shared" si="20"/>
        <v>26.592947334633998</v>
      </c>
      <c r="Q70" s="114">
        <f t="shared" si="20"/>
        <v>25.731996679664064</v>
      </c>
      <c r="R70" s="114">
        <f t="shared" si="20"/>
        <v>25.249041418755507</v>
      </c>
      <c r="S70" s="114">
        <f t="shared" si="20"/>
        <v>24.909171338647688</v>
      </c>
      <c r="T70" s="114">
        <f t="shared" si="20"/>
        <v>24.288353326784339</v>
      </c>
      <c r="U70" s="112"/>
      <c r="V70" s="112"/>
      <c r="W70" s="112"/>
      <c r="X70" s="112"/>
      <c r="Y70" s="112"/>
      <c r="Z70" s="112"/>
      <c r="AA70" s="112"/>
      <c r="AB70" s="112"/>
      <c r="AC70" s="112"/>
      <c r="AD70" s="112"/>
      <c r="AE70" s="112"/>
      <c r="AF70" s="112"/>
    </row>
    <row r="71" spans="1:32" ht="15" customHeight="1">
      <c r="A71" s="394" t="s">
        <v>88</v>
      </c>
      <c r="B71" s="114">
        <f t="shared" ref="B71:T71" si="21">B14/B$20*100</f>
        <v>7.7832836695488643</v>
      </c>
      <c r="C71" s="114">
        <f t="shared" si="21"/>
        <v>8.5942313854494472</v>
      </c>
      <c r="D71" s="114">
        <f t="shared" si="21"/>
        <v>9.9929520526070643</v>
      </c>
      <c r="E71" s="114">
        <f t="shared" si="21"/>
        <v>10.527336805720267</v>
      </c>
      <c r="F71" s="114">
        <f t="shared" si="21"/>
        <v>11.76659094920749</v>
      </c>
      <c r="G71" s="114">
        <f t="shared" si="21"/>
        <v>12.454367687468396</v>
      </c>
      <c r="H71" s="114">
        <f t="shared" si="21"/>
        <v>11.97608874406539</v>
      </c>
      <c r="I71" s="114">
        <f t="shared" si="21"/>
        <v>14.29043023851081</v>
      </c>
      <c r="J71" s="114">
        <f t="shared" si="21"/>
        <v>12.762467108101344</v>
      </c>
      <c r="K71" s="114">
        <f t="shared" si="21"/>
        <v>14.076307315624856</v>
      </c>
      <c r="L71" s="114">
        <f t="shared" si="21"/>
        <v>14.982911433455746</v>
      </c>
      <c r="M71" s="114">
        <f t="shared" si="21"/>
        <v>15.356860256128346</v>
      </c>
      <c r="N71" s="114">
        <f t="shared" si="21"/>
        <v>16.854077867113645</v>
      </c>
      <c r="O71" s="114">
        <f t="shared" si="21"/>
        <v>17.211257649342976</v>
      </c>
      <c r="P71" s="114">
        <f t="shared" si="21"/>
        <v>18.757543463298639</v>
      </c>
      <c r="Q71" s="114">
        <f t="shared" si="21"/>
        <v>19.355219117488293</v>
      </c>
      <c r="R71" s="114">
        <f t="shared" si="21"/>
        <v>19.742107731058354</v>
      </c>
      <c r="S71" s="114">
        <f t="shared" si="21"/>
        <v>21.822238114958772</v>
      </c>
      <c r="T71" s="114">
        <f t="shared" si="21"/>
        <v>20.735522654602757</v>
      </c>
      <c r="U71" s="112"/>
      <c r="V71" s="112"/>
      <c r="W71" s="112"/>
      <c r="X71" s="112"/>
      <c r="Y71" s="112"/>
      <c r="Z71" s="112"/>
      <c r="AA71" s="112"/>
      <c r="AB71" s="112"/>
      <c r="AC71" s="112"/>
      <c r="AD71" s="112"/>
      <c r="AE71" s="112"/>
      <c r="AF71" s="112"/>
    </row>
    <row r="72" spans="1:32" ht="15" customHeight="1">
      <c r="A72" s="394" t="s">
        <v>89</v>
      </c>
      <c r="B72" s="114">
        <f t="shared" ref="B72:T72" si="22">B15/B$20*100</f>
        <v>6.0055303229777368E-2</v>
      </c>
      <c r="C72" s="114">
        <f t="shared" si="22"/>
        <v>8.0025597417570177E-2</v>
      </c>
      <c r="D72" s="114">
        <f t="shared" si="22"/>
        <v>0.14061999879375167</v>
      </c>
      <c r="E72" s="114">
        <f t="shared" si="22"/>
        <v>0.21837279122102096</v>
      </c>
      <c r="F72" s="114">
        <f t="shared" si="22"/>
        <v>0.33341032961467321</v>
      </c>
      <c r="G72" s="114">
        <f t="shared" si="22"/>
        <v>0.6192587061654744</v>
      </c>
      <c r="H72" s="114">
        <f t="shared" si="22"/>
        <v>1.1645011290774032</v>
      </c>
      <c r="I72" s="114">
        <f t="shared" si="22"/>
        <v>1.5333708154615922</v>
      </c>
      <c r="J72" s="114">
        <f t="shared" si="22"/>
        <v>1.0475136328725221</v>
      </c>
      <c r="K72" s="114">
        <f t="shared" si="22"/>
        <v>0.90949765774586566</v>
      </c>
      <c r="L72" s="114">
        <f t="shared" si="22"/>
        <v>0.93235197728986741</v>
      </c>
      <c r="M72" s="114">
        <f t="shared" si="22"/>
        <v>0.88658713496557773</v>
      </c>
      <c r="N72" s="114">
        <f t="shared" si="22"/>
        <v>0.93061594842513196</v>
      </c>
      <c r="O72" s="114">
        <f t="shared" si="22"/>
        <v>0.85326809809140991</v>
      </c>
      <c r="P72" s="114">
        <f t="shared" si="22"/>
        <v>0.98996803718616377</v>
      </c>
      <c r="Q72" s="114">
        <f t="shared" si="22"/>
        <v>0.86375983436949977</v>
      </c>
      <c r="R72" s="114">
        <f t="shared" si="22"/>
        <v>0.85467102224641589</v>
      </c>
      <c r="S72" s="114">
        <f t="shared" si="22"/>
        <v>1.1195417505360665</v>
      </c>
      <c r="T72" s="114">
        <f t="shared" si="22"/>
        <v>1.1577146961867348</v>
      </c>
      <c r="U72" s="112"/>
      <c r="V72" s="112"/>
      <c r="W72" s="112"/>
      <c r="X72" s="112"/>
      <c r="Y72" s="112"/>
      <c r="Z72" s="112"/>
      <c r="AA72" s="112"/>
      <c r="AB72" s="112"/>
      <c r="AC72" s="112"/>
      <c r="AD72" s="112"/>
      <c r="AE72" s="112"/>
      <c r="AF72" s="112"/>
    </row>
    <row r="73" spans="1:32" ht="15" customHeight="1">
      <c r="A73" s="394" t="s">
        <v>90</v>
      </c>
      <c r="B73" s="114">
        <f t="shared" ref="B73:T73" si="23">B16/B$20*100</f>
        <v>0</v>
      </c>
      <c r="C73" s="114">
        <f t="shared" si="23"/>
        <v>0</v>
      </c>
      <c r="D73" s="114">
        <f t="shared" si="23"/>
        <v>0</v>
      </c>
      <c r="E73" s="114">
        <f t="shared" si="23"/>
        <v>0</v>
      </c>
      <c r="F73" s="114">
        <f t="shared" si="23"/>
        <v>3.2197112630389838E-2</v>
      </c>
      <c r="G73" s="114">
        <f t="shared" si="23"/>
        <v>0.19944561190172491</v>
      </c>
      <c r="H73" s="114">
        <f t="shared" si="23"/>
        <v>0.39677638115767877</v>
      </c>
      <c r="I73" s="114">
        <f t="shared" si="23"/>
        <v>0.40631254734541006</v>
      </c>
      <c r="J73" s="114">
        <f t="shared" si="23"/>
        <v>0.4958108639055902</v>
      </c>
      <c r="K73" s="114">
        <f t="shared" si="23"/>
        <v>0.72203277553099454</v>
      </c>
      <c r="L73" s="114">
        <f t="shared" si="23"/>
        <v>0.92476463000529097</v>
      </c>
      <c r="M73" s="114">
        <f t="shared" si="23"/>
        <v>0.96597175205617347</v>
      </c>
      <c r="N73" s="114">
        <f t="shared" si="23"/>
        <v>1.0190425992404364</v>
      </c>
      <c r="O73" s="114">
        <f t="shared" si="23"/>
        <v>0.9478662656293555</v>
      </c>
      <c r="P73" s="114">
        <f t="shared" si="23"/>
        <v>1.0276695379465284</v>
      </c>
      <c r="Q73" s="114">
        <f t="shared" si="23"/>
        <v>0.99210192234254391</v>
      </c>
      <c r="R73" s="114">
        <f t="shared" si="23"/>
        <v>0.974999262756298</v>
      </c>
      <c r="S73" s="114">
        <f t="shared" si="23"/>
        <v>1.0815245385179375</v>
      </c>
      <c r="T73" s="114">
        <f t="shared" si="23"/>
        <v>1.1281672702770327</v>
      </c>
      <c r="U73" s="112"/>
      <c r="V73" s="112"/>
      <c r="W73" s="112"/>
      <c r="X73" s="112"/>
      <c r="Y73" s="112"/>
      <c r="Z73" s="112"/>
      <c r="AA73" s="112"/>
      <c r="AB73" s="112"/>
      <c r="AC73" s="112"/>
      <c r="AD73" s="112"/>
      <c r="AE73" s="112"/>
      <c r="AF73" s="112"/>
    </row>
    <row r="74" spans="1:32" ht="20.100000000000001" customHeight="1">
      <c r="A74" s="394" t="s">
        <v>91</v>
      </c>
      <c r="B74" s="114">
        <f t="shared" ref="B74:T74" si="24">B17/B$20*100</f>
        <v>2.1673981615011706E-3</v>
      </c>
      <c r="C74" s="114">
        <f t="shared" si="24"/>
        <v>2.2917302985241673E-3</v>
      </c>
      <c r="D74" s="114">
        <f t="shared" si="24"/>
        <v>1.4477693216927177E-2</v>
      </c>
      <c r="E74" s="114">
        <f t="shared" si="24"/>
        <v>1.7198988296585921E-2</v>
      </c>
      <c r="F74" s="114">
        <f t="shared" si="24"/>
        <v>4.8023585516820629E-2</v>
      </c>
      <c r="G74" s="114">
        <f t="shared" si="24"/>
        <v>6.2332161720636242E-2</v>
      </c>
      <c r="H74" s="114">
        <f t="shared" si="24"/>
        <v>0.12307032370920711</v>
      </c>
      <c r="I74" s="114">
        <f t="shared" si="24"/>
        <v>0.27172741922488414</v>
      </c>
      <c r="J74" s="114">
        <f t="shared" si="24"/>
        <v>0.42261956884075502</v>
      </c>
      <c r="K74" s="114">
        <f t="shared" si="24"/>
        <v>0.64621605027641715</v>
      </c>
      <c r="L74" s="114">
        <f t="shared" si="24"/>
        <v>0.59341152826539079</v>
      </c>
      <c r="M74" s="114">
        <f t="shared" si="24"/>
        <v>0.6367154532729542</v>
      </c>
      <c r="N74" s="114">
        <f t="shared" si="24"/>
        <v>0.65727861051519265</v>
      </c>
      <c r="O74" s="114">
        <f t="shared" si="24"/>
        <v>0.62046030916292727</v>
      </c>
      <c r="P74" s="114">
        <f t="shared" si="24"/>
        <v>0.6107570929034235</v>
      </c>
      <c r="Q74" s="114">
        <f t="shared" si="24"/>
        <v>0.53657091267457013</v>
      </c>
      <c r="R74" s="114">
        <f t="shared" si="24"/>
        <v>0.46602447827869153</v>
      </c>
      <c r="S74" s="114">
        <f t="shared" si="24"/>
        <v>0.53147501483804871</v>
      </c>
      <c r="T74" s="114">
        <f t="shared" si="24"/>
        <v>0.48198168330577923</v>
      </c>
      <c r="U74" s="112"/>
      <c r="V74" s="112"/>
      <c r="W74" s="112"/>
      <c r="X74" s="112"/>
      <c r="Y74" s="112"/>
      <c r="Z74" s="112"/>
      <c r="AA74" s="112"/>
      <c r="AB74" s="112"/>
      <c r="AC74" s="112"/>
      <c r="AD74" s="112"/>
      <c r="AE74" s="112"/>
      <c r="AF74" s="112"/>
    </row>
    <row r="75" spans="1:32" ht="15" customHeight="1">
      <c r="A75" s="394" t="s">
        <v>92</v>
      </c>
      <c r="B75" s="114">
        <f t="shared" ref="B75:T75" si="25">B18/B$20*100</f>
        <v>0</v>
      </c>
      <c r="C75" s="114">
        <f t="shared" si="25"/>
        <v>0</v>
      </c>
      <c r="D75" s="114">
        <f t="shared" si="25"/>
        <v>0</v>
      </c>
      <c r="E75" s="114">
        <f t="shared" si="25"/>
        <v>0</v>
      </c>
      <c r="F75" s="114">
        <f t="shared" si="25"/>
        <v>0</v>
      </c>
      <c r="G75" s="114">
        <f t="shared" si="25"/>
        <v>7.1250239401497703E-2</v>
      </c>
      <c r="H75" s="114">
        <f t="shared" si="25"/>
        <v>0.10236101674605266</v>
      </c>
      <c r="I75" s="114">
        <f t="shared" si="25"/>
        <v>0.15303076106988991</v>
      </c>
      <c r="J75" s="114">
        <f t="shared" si="25"/>
        <v>0.165799230930224</v>
      </c>
      <c r="K75" s="114">
        <f t="shared" si="25"/>
        <v>0.19691946780746356</v>
      </c>
      <c r="L75" s="114">
        <f t="shared" si="25"/>
        <v>0.20410762932980014</v>
      </c>
      <c r="M75" s="114">
        <f t="shared" si="25"/>
        <v>0.20228926454054613</v>
      </c>
      <c r="N75" s="114">
        <f t="shared" si="25"/>
        <v>0.21180344215197922</v>
      </c>
      <c r="O75" s="114">
        <f t="shared" si="25"/>
        <v>0.16990448569877142</v>
      </c>
      <c r="P75" s="114">
        <f t="shared" si="25"/>
        <v>0.18153176812400626</v>
      </c>
      <c r="Q75" s="114">
        <f t="shared" si="25"/>
        <v>0.17670021579886688</v>
      </c>
      <c r="R75" s="114">
        <f t="shared" si="25"/>
        <v>0.13656775352384704</v>
      </c>
      <c r="S75" s="114">
        <f t="shared" si="25"/>
        <v>4.2352186935534761E-2</v>
      </c>
      <c r="T75" s="114">
        <f t="shared" si="25"/>
        <v>4.6072643417556423E-2</v>
      </c>
      <c r="U75" s="112"/>
      <c r="V75" s="112"/>
      <c r="W75" s="112"/>
      <c r="X75" s="112"/>
      <c r="Y75" s="112"/>
      <c r="Z75" s="112"/>
      <c r="AA75" s="112"/>
      <c r="AB75" s="112"/>
      <c r="AC75" s="112"/>
      <c r="AD75" s="112"/>
      <c r="AE75" s="112"/>
      <c r="AF75" s="112"/>
    </row>
    <row r="76" spans="1:32" ht="15" customHeight="1">
      <c r="A76" s="394" t="s">
        <v>181</v>
      </c>
      <c r="B76" s="399" t="s">
        <v>32</v>
      </c>
      <c r="C76" s="399" t="s">
        <v>32</v>
      </c>
      <c r="D76" s="399" t="s">
        <v>32</v>
      </c>
      <c r="E76" s="399" t="s">
        <v>32</v>
      </c>
      <c r="F76" s="399" t="s">
        <v>32</v>
      </c>
      <c r="G76" s="399" t="s">
        <v>32</v>
      </c>
      <c r="H76" s="399" t="s">
        <v>32</v>
      </c>
      <c r="I76" s="399" t="s">
        <v>32</v>
      </c>
      <c r="J76" s="399" t="s">
        <v>32</v>
      </c>
      <c r="K76" s="399" t="s">
        <v>32</v>
      </c>
      <c r="L76" s="399" t="s">
        <v>32</v>
      </c>
      <c r="M76" s="399" t="s">
        <v>32</v>
      </c>
      <c r="N76" s="399" t="s">
        <v>32</v>
      </c>
      <c r="O76" s="399" t="s">
        <v>32</v>
      </c>
      <c r="P76" s="114">
        <f>P19/P$20*100</f>
        <v>6.6176731133679681E-2</v>
      </c>
      <c r="Q76" s="114">
        <f>Q19/Q$20*100</f>
        <v>4.3107776278350954E-2</v>
      </c>
      <c r="R76" s="114">
        <f>R19/R$20*100</f>
        <v>4.6535520115816915E-2</v>
      </c>
      <c r="S76" s="114">
        <f>S19/S$20*100</f>
        <v>0</v>
      </c>
      <c r="T76" s="114">
        <f>T19/T$20*100</f>
        <v>1.7512330936842225E-2</v>
      </c>
      <c r="U76" s="112"/>
      <c r="V76" s="112"/>
      <c r="W76" s="112"/>
      <c r="X76" s="112"/>
      <c r="Y76" s="112"/>
      <c r="Z76" s="112"/>
      <c r="AA76" s="112"/>
      <c r="AB76" s="112"/>
      <c r="AC76" s="112"/>
      <c r="AD76" s="112"/>
      <c r="AE76" s="112"/>
      <c r="AF76" s="112"/>
    </row>
    <row r="77" spans="1:32" ht="15" customHeight="1">
      <c r="A77" s="394" t="s">
        <v>93</v>
      </c>
      <c r="B77" s="393">
        <f t="shared" ref="B77:T77" si="26">SUM(B64:B76)</f>
        <v>100.00000043838168</v>
      </c>
      <c r="C77" s="393">
        <f t="shared" si="26"/>
        <v>100.00000042970419</v>
      </c>
      <c r="D77" s="393">
        <f t="shared" si="26"/>
        <v>100.00000039454888</v>
      </c>
      <c r="E77" s="393">
        <f t="shared" si="26"/>
        <v>100.00000037564226</v>
      </c>
      <c r="F77" s="393">
        <f t="shared" si="26"/>
        <v>100.00000036355613</v>
      </c>
      <c r="G77" s="393">
        <f t="shared" si="26"/>
        <v>100.00000035182649</v>
      </c>
      <c r="H77" s="393">
        <f t="shared" si="26"/>
        <v>100.00000033435245</v>
      </c>
      <c r="I77" s="393">
        <f t="shared" si="26"/>
        <v>100.00000035150138</v>
      </c>
      <c r="J77" s="393">
        <f t="shared" si="26"/>
        <v>100.00079915987303</v>
      </c>
      <c r="K77" s="393">
        <f t="shared" si="26"/>
        <v>100.00075806145632</v>
      </c>
      <c r="L77" s="393">
        <f t="shared" si="26"/>
        <v>100.00072881287775</v>
      </c>
      <c r="M77" s="393">
        <f t="shared" si="26"/>
        <v>100.00066664251014</v>
      </c>
      <c r="N77" s="393">
        <f t="shared" si="26"/>
        <v>100.00063690699977</v>
      </c>
      <c r="O77" s="393">
        <f t="shared" si="26"/>
        <v>100.00073557137029</v>
      </c>
      <c r="P77" s="393">
        <f t="shared" si="26"/>
        <v>100.00068626837867</v>
      </c>
      <c r="Q77" s="393">
        <f t="shared" si="26"/>
        <v>100.00069120341705</v>
      </c>
      <c r="R77" s="393">
        <f t="shared" si="26"/>
        <v>100.00066845962779</v>
      </c>
      <c r="S77" s="393">
        <f t="shared" si="26"/>
        <v>100.00064658488347</v>
      </c>
      <c r="T77" s="393">
        <f t="shared" si="26"/>
        <v>100.00059739400967</v>
      </c>
      <c r="U77" s="112"/>
      <c r="V77" s="112"/>
      <c r="W77" s="112"/>
      <c r="X77" s="112"/>
      <c r="Y77" s="112"/>
      <c r="Z77" s="112"/>
      <c r="AA77" s="112"/>
      <c r="AB77" s="112"/>
      <c r="AC77" s="112"/>
      <c r="AD77" s="112"/>
      <c r="AE77" s="112"/>
      <c r="AF77" s="112"/>
    </row>
    <row r="78" spans="1:32" ht="20.100000000000001" customHeight="1">
      <c r="A78" s="152"/>
      <c r="B78" s="391" t="s">
        <v>317</v>
      </c>
      <c r="C78" s="389"/>
      <c r="D78" s="389"/>
      <c r="E78" s="389"/>
      <c r="F78" s="389"/>
      <c r="G78" s="389"/>
      <c r="H78" s="389"/>
      <c r="I78" s="389"/>
      <c r="J78" s="389"/>
      <c r="K78" s="389"/>
      <c r="L78" s="389"/>
      <c r="M78" s="389"/>
      <c r="N78" s="389"/>
      <c r="O78" s="389"/>
      <c r="P78" s="389"/>
      <c r="Q78" s="389"/>
      <c r="R78" s="389"/>
      <c r="S78" s="389"/>
      <c r="T78" s="389"/>
      <c r="U78" s="112"/>
      <c r="V78" s="112"/>
      <c r="W78" s="112"/>
      <c r="X78" s="112"/>
      <c r="Y78" s="112"/>
      <c r="Z78" s="112"/>
      <c r="AA78" s="112"/>
      <c r="AB78" s="112"/>
      <c r="AC78" s="112"/>
      <c r="AD78" s="112"/>
      <c r="AE78" s="112"/>
      <c r="AF78" s="112"/>
    </row>
    <row r="79" spans="1:32" ht="15" customHeight="1">
      <c r="A79" s="394" t="s">
        <v>20</v>
      </c>
      <c r="B79" s="114">
        <f t="shared" ref="B79:T79" si="27">B22/B$35*100</f>
        <v>2.9176403694692432</v>
      </c>
      <c r="C79" s="114">
        <f t="shared" si="27"/>
        <v>2.8610223123815488</v>
      </c>
      <c r="D79" s="114">
        <f t="shared" si="27"/>
        <v>2.5686226467468947</v>
      </c>
      <c r="E79" s="114">
        <f t="shared" si="27"/>
        <v>2.4570999858831435</v>
      </c>
      <c r="F79" s="114">
        <f t="shared" si="27"/>
        <v>2.3541539629941766</v>
      </c>
      <c r="G79" s="114">
        <f t="shared" si="27"/>
        <v>2.281860724604388</v>
      </c>
      <c r="H79" s="114">
        <f t="shared" si="27"/>
        <v>2.1379234485166765</v>
      </c>
      <c r="I79" s="114">
        <f t="shared" si="27"/>
        <v>1.8870763169647742</v>
      </c>
      <c r="J79" s="114">
        <f t="shared" si="27"/>
        <v>2.0936962774027981</v>
      </c>
      <c r="K79" s="114">
        <f t="shared" si="27"/>
        <v>2.1212315603525345</v>
      </c>
      <c r="L79" s="114">
        <f t="shared" si="27"/>
        <v>2.1568432590698197</v>
      </c>
      <c r="M79" s="114">
        <f t="shared" si="27"/>
        <v>1.9162016951466929</v>
      </c>
      <c r="N79" s="114">
        <f t="shared" si="27"/>
        <v>1.8152315068302158</v>
      </c>
      <c r="O79" s="114">
        <f t="shared" si="27"/>
        <v>2.2438382560761432</v>
      </c>
      <c r="P79" s="114">
        <f t="shared" si="27"/>
        <v>1.9224960597183112</v>
      </c>
      <c r="Q79" s="114">
        <f t="shared" si="27"/>
        <v>2.2130864549379643</v>
      </c>
      <c r="R79" s="114">
        <f t="shared" si="27"/>
        <v>2.2209759253633594</v>
      </c>
      <c r="S79" s="114">
        <f t="shared" si="27"/>
        <v>2.38990820278817</v>
      </c>
      <c r="T79" s="114">
        <f t="shared" si="27"/>
        <v>2.2456421043865888</v>
      </c>
      <c r="U79" s="112"/>
      <c r="V79" s="112"/>
      <c r="W79" s="112"/>
      <c r="X79" s="112"/>
      <c r="Y79" s="112"/>
      <c r="Z79" s="112"/>
      <c r="AA79" s="112"/>
      <c r="AB79" s="112"/>
      <c r="AC79" s="112"/>
      <c r="AD79" s="112"/>
      <c r="AE79" s="112"/>
      <c r="AF79" s="112"/>
    </row>
    <row r="80" spans="1:32" ht="15" customHeight="1">
      <c r="A80" s="394" t="s">
        <v>23</v>
      </c>
      <c r="B80" s="114">
        <f t="shared" ref="B80:T80" si="28">B23/B$35*100</f>
        <v>3.8220186218344678</v>
      </c>
      <c r="C80" s="114">
        <f t="shared" si="28"/>
        <v>3.7629900747736018</v>
      </c>
      <c r="D80" s="114">
        <f t="shared" si="28"/>
        <v>3.9247196192906926</v>
      </c>
      <c r="E80" s="114">
        <f t="shared" si="28"/>
        <v>3.8154215516084058</v>
      </c>
      <c r="F80" s="114">
        <f t="shared" si="28"/>
        <v>3.5795996089821496</v>
      </c>
      <c r="G80" s="114">
        <f t="shared" si="28"/>
        <v>3.5240164498713207</v>
      </c>
      <c r="H80" s="114">
        <f t="shared" si="28"/>
        <v>3.5435744502197748</v>
      </c>
      <c r="I80" s="114">
        <f t="shared" si="28"/>
        <v>3.3334565742591868</v>
      </c>
      <c r="J80" s="114">
        <f t="shared" si="28"/>
        <v>3.4101371288588376</v>
      </c>
      <c r="K80" s="114">
        <f t="shared" si="28"/>
        <v>3.1963323974780131</v>
      </c>
      <c r="L80" s="114">
        <f t="shared" si="28"/>
        <v>3.9059945793500463</v>
      </c>
      <c r="M80" s="114">
        <f t="shared" si="28"/>
        <v>3.9398463929850531</v>
      </c>
      <c r="N80" s="114">
        <f t="shared" si="28"/>
        <v>4.6106570864483354</v>
      </c>
      <c r="O80" s="114">
        <f t="shared" si="28"/>
        <v>4.1129277171316554</v>
      </c>
      <c r="P80" s="114">
        <f t="shared" si="28"/>
        <v>4.6505395548502557</v>
      </c>
      <c r="Q80" s="114">
        <f t="shared" si="28"/>
        <v>4.9813106376039036</v>
      </c>
      <c r="R80" s="114">
        <f t="shared" si="28"/>
        <v>5.0437179364529401</v>
      </c>
      <c r="S80" s="114">
        <f t="shared" si="28"/>
        <v>5.7209964394655763</v>
      </c>
      <c r="T80" s="114">
        <f t="shared" si="28"/>
        <v>6.3380970770424971</v>
      </c>
      <c r="U80" s="112"/>
      <c r="V80" s="112"/>
      <c r="W80" s="112"/>
      <c r="X80" s="112"/>
      <c r="Y80" s="112"/>
      <c r="Z80" s="112"/>
      <c r="AA80" s="112"/>
      <c r="AB80" s="112"/>
      <c r="AC80" s="112"/>
      <c r="AD80" s="112"/>
      <c r="AE80" s="112"/>
      <c r="AF80" s="112"/>
    </row>
    <row r="81" spans="1:32" ht="15" customHeight="1">
      <c r="A81" s="394" t="s">
        <v>25</v>
      </c>
      <c r="B81" s="114">
        <f t="shared" ref="B81:T81" si="29">B24/B$35*100</f>
        <v>75.203873337671212</v>
      </c>
      <c r="C81" s="114">
        <f t="shared" si="29"/>
        <v>76.374109613997575</v>
      </c>
      <c r="D81" s="114">
        <f t="shared" si="29"/>
        <v>76.073328658872995</v>
      </c>
      <c r="E81" s="114">
        <f t="shared" si="29"/>
        <v>74.357272184419799</v>
      </c>
      <c r="F81" s="114">
        <f t="shared" si="29"/>
        <v>72.236115192557477</v>
      </c>
      <c r="G81" s="114">
        <f t="shared" si="29"/>
        <v>77.351408593603978</v>
      </c>
      <c r="H81" s="114">
        <f t="shared" si="29"/>
        <v>77.873704764541714</v>
      </c>
      <c r="I81" s="114">
        <f t="shared" si="29"/>
        <v>77.30860305044493</v>
      </c>
      <c r="J81" s="114">
        <f t="shared" si="29"/>
        <v>76.16167083510625</v>
      </c>
      <c r="K81" s="114">
        <f t="shared" si="29"/>
        <v>74.929150681089666</v>
      </c>
      <c r="L81" s="114">
        <f t="shared" si="29"/>
        <v>75.277994910667928</v>
      </c>
      <c r="M81" s="114">
        <f t="shared" si="29"/>
        <v>73.036396990882395</v>
      </c>
      <c r="N81" s="114">
        <f t="shared" si="29"/>
        <v>72.947980094456838</v>
      </c>
      <c r="O81" s="114">
        <f t="shared" si="29"/>
        <v>71.738922965417714</v>
      </c>
      <c r="P81" s="114">
        <f t="shared" si="29"/>
        <v>71.542674364250828</v>
      </c>
      <c r="Q81" s="114">
        <f t="shared" si="29"/>
        <v>69.227842719666427</v>
      </c>
      <c r="R81" s="114">
        <f t="shared" si="29"/>
        <v>68.28409183405077</v>
      </c>
      <c r="S81" s="114">
        <f t="shared" si="29"/>
        <v>67.753998718295705</v>
      </c>
      <c r="T81" s="114">
        <f t="shared" si="29"/>
        <v>66.906117786541913</v>
      </c>
      <c r="U81" s="112"/>
      <c r="V81" s="112"/>
      <c r="W81" s="112"/>
      <c r="X81" s="112"/>
      <c r="Y81" s="112"/>
      <c r="Z81" s="112"/>
      <c r="AA81" s="112"/>
      <c r="AB81" s="112"/>
      <c r="AC81" s="112"/>
      <c r="AD81" s="112"/>
      <c r="AE81" s="112"/>
      <c r="AF81" s="112"/>
    </row>
    <row r="82" spans="1:32" ht="15" customHeight="1">
      <c r="A82" s="394" t="s">
        <v>18</v>
      </c>
      <c r="B82" s="114">
        <f t="shared" ref="B82:T82" si="30">B25/B$35*100</f>
        <v>13.16758392305335</v>
      </c>
      <c r="C82" s="114">
        <f t="shared" si="30"/>
        <v>12.031448770581653</v>
      </c>
      <c r="D82" s="114">
        <f t="shared" si="30"/>
        <v>12.414025252087223</v>
      </c>
      <c r="E82" s="114">
        <f t="shared" si="30"/>
        <v>14.251095337579823</v>
      </c>
      <c r="F82" s="114">
        <f t="shared" si="30"/>
        <v>16.59016818267013</v>
      </c>
      <c r="G82" s="114">
        <f t="shared" si="30"/>
        <v>11.563266303146488</v>
      </c>
      <c r="H82" s="114">
        <f t="shared" si="30"/>
        <v>11.284329328792349</v>
      </c>
      <c r="I82" s="114">
        <f t="shared" si="30"/>
        <v>12.611003113484983</v>
      </c>
      <c r="J82" s="114">
        <f t="shared" si="30"/>
        <v>12.878125842205101</v>
      </c>
      <c r="K82" s="114">
        <f t="shared" si="30"/>
        <v>13.889379564505191</v>
      </c>
      <c r="L82" s="114">
        <f t="shared" si="30"/>
        <v>12.331732464779643</v>
      </c>
      <c r="M82" s="114">
        <f t="shared" si="30"/>
        <v>14.944491458166551</v>
      </c>
      <c r="N82" s="114">
        <f t="shared" si="30"/>
        <v>14.431391493582435</v>
      </c>
      <c r="O82" s="114">
        <f t="shared" si="30"/>
        <v>15.434926405891709</v>
      </c>
      <c r="P82" s="114">
        <f t="shared" si="30"/>
        <v>15.846005161408986</v>
      </c>
      <c r="Q82" s="114">
        <f t="shared" si="30"/>
        <v>16.880907002668035</v>
      </c>
      <c r="R82" s="114">
        <f t="shared" si="30"/>
        <v>17.520757414795945</v>
      </c>
      <c r="S82" s="114">
        <f t="shared" si="30"/>
        <v>16.115758685174068</v>
      </c>
      <c r="T82" s="114">
        <f t="shared" si="30"/>
        <v>16.624555706870655</v>
      </c>
      <c r="U82" s="112"/>
      <c r="V82" s="112"/>
      <c r="W82" s="112"/>
      <c r="X82" s="112"/>
      <c r="Y82" s="112"/>
      <c r="Z82" s="112"/>
      <c r="AA82" s="112"/>
      <c r="AB82" s="112"/>
      <c r="AC82" s="112"/>
      <c r="AD82" s="112"/>
      <c r="AE82" s="112"/>
      <c r="AF82" s="112"/>
    </row>
    <row r="83" spans="1:32" ht="18" customHeight="1">
      <c r="A83" s="394" t="s">
        <v>16</v>
      </c>
      <c r="B83" s="114">
        <f t="shared" ref="B83:T83" si="31">B26/B$35*100</f>
        <v>1.9209557006289169E-2</v>
      </c>
      <c r="C83" s="114">
        <f t="shared" si="31"/>
        <v>1.8638527931913264E-2</v>
      </c>
      <c r="D83" s="114">
        <f t="shared" si="31"/>
        <v>1.7814770470127896E-2</v>
      </c>
      <c r="E83" s="114">
        <f t="shared" si="31"/>
        <v>1.4255943724972162E-2</v>
      </c>
      <c r="F83" s="114">
        <f t="shared" si="31"/>
        <v>1.2096215882971724E-2</v>
      </c>
      <c r="G83" s="114">
        <f t="shared" si="31"/>
        <v>1.1678890270638806E-2</v>
      </c>
      <c r="H83" s="114">
        <f t="shared" si="31"/>
        <v>2.140015805499796E-2</v>
      </c>
      <c r="I83" s="114">
        <f t="shared" si="31"/>
        <v>1.753162912186372E-2</v>
      </c>
      <c r="J83" s="114">
        <f t="shared" si="31"/>
        <v>5.6480193849722651E-2</v>
      </c>
      <c r="K83" s="114">
        <f t="shared" si="31"/>
        <v>4.1018231367146593E-2</v>
      </c>
      <c r="L83" s="114">
        <f t="shared" si="31"/>
        <v>6.4055858321821452E-2</v>
      </c>
      <c r="M83" s="114">
        <f t="shared" si="31"/>
        <v>7.8871925977802876E-2</v>
      </c>
      <c r="N83" s="114">
        <f t="shared" si="31"/>
        <v>3.9611415546984628E-2</v>
      </c>
      <c r="O83" s="114">
        <f t="shared" si="31"/>
        <v>3.6865548909379701E-2</v>
      </c>
      <c r="P83" s="114">
        <f t="shared" si="31"/>
        <v>1.2178715377297738E-2</v>
      </c>
      <c r="Q83" s="114">
        <f t="shared" si="31"/>
        <v>1.3624307791253783E-2</v>
      </c>
      <c r="R83" s="114">
        <f t="shared" si="31"/>
        <v>1.1822570565587047E-2</v>
      </c>
      <c r="S83" s="114">
        <f t="shared" si="31"/>
        <v>1.1795309211570505E-2</v>
      </c>
      <c r="T83" s="114">
        <f t="shared" si="31"/>
        <v>1.248959557066504E-2</v>
      </c>
    </row>
    <row r="84" spans="1:32" s="116" customFormat="1" ht="15" customHeight="1">
      <c r="A84" s="402" t="s">
        <v>27</v>
      </c>
      <c r="B84" s="114">
        <f t="shared" ref="B84:T84" si="32">B27/B$35*100</f>
        <v>6.5622323143544464E-2</v>
      </c>
      <c r="C84" s="114">
        <f t="shared" si="32"/>
        <v>6.7874956231724348E-2</v>
      </c>
      <c r="D84" s="114">
        <f t="shared" si="32"/>
        <v>7.2225673384702857E-2</v>
      </c>
      <c r="E84" s="114">
        <f t="shared" si="32"/>
        <v>7.7330446626175817E-2</v>
      </c>
      <c r="F84" s="114">
        <f t="shared" si="32"/>
        <v>7.6319458703854245E-2</v>
      </c>
      <c r="G84" s="114">
        <f t="shared" si="32"/>
        <v>7.051598577832735E-2</v>
      </c>
      <c r="H84" s="114">
        <f t="shared" si="32"/>
        <v>0.1112547235233724</v>
      </c>
      <c r="I84" s="114">
        <f t="shared" si="32"/>
        <v>8.8872748293890413E-2</v>
      </c>
      <c r="J84" s="114">
        <f t="shared" si="32"/>
        <v>0.2897207804723182</v>
      </c>
      <c r="K84" s="114">
        <f t="shared" si="32"/>
        <v>0.2707654589676543</v>
      </c>
      <c r="L84" s="114">
        <f t="shared" si="32"/>
        <v>0.37666720167297252</v>
      </c>
      <c r="M84" s="114">
        <f t="shared" si="32"/>
        <v>0.37657966295607198</v>
      </c>
      <c r="N84" s="114">
        <f t="shared" si="32"/>
        <v>0.35811204851471234</v>
      </c>
      <c r="O84" s="114">
        <f t="shared" si="32"/>
        <v>0.39649282417347431</v>
      </c>
      <c r="P84" s="114">
        <f t="shared" si="32"/>
        <v>0.1053323795772784</v>
      </c>
      <c r="Q84" s="114">
        <f t="shared" si="32"/>
        <v>0.1088933247008996</v>
      </c>
      <c r="R84" s="114">
        <f t="shared" si="32"/>
        <v>0.136189110545438</v>
      </c>
      <c r="S84" s="114">
        <f t="shared" si="32"/>
        <v>0.13493133873631113</v>
      </c>
      <c r="T84" s="114">
        <f t="shared" si="32"/>
        <v>0.14537715410166835</v>
      </c>
    </row>
    <row r="85" spans="1:32" ht="15" customHeight="1">
      <c r="A85" s="394" t="s">
        <v>87</v>
      </c>
      <c r="B85" s="114">
        <f t="shared" ref="B85:T85" si="33">B28/B$35*100</f>
        <v>3.8990218650795589</v>
      </c>
      <c r="C85" s="114">
        <f t="shared" si="33"/>
        <v>3.8827216296972349</v>
      </c>
      <c r="D85" s="114">
        <f t="shared" si="33"/>
        <v>3.7844378503886804</v>
      </c>
      <c r="E85" s="114">
        <f t="shared" si="33"/>
        <v>3.8085805030814623</v>
      </c>
      <c r="F85" s="114">
        <f t="shared" si="33"/>
        <v>3.7852670292885886</v>
      </c>
      <c r="G85" s="114">
        <f t="shared" si="33"/>
        <v>3.6874312023854836</v>
      </c>
      <c r="H85" s="114">
        <f t="shared" si="33"/>
        <v>3.4943555011515954</v>
      </c>
      <c r="I85" s="114">
        <f t="shared" si="33"/>
        <v>3.1932498707998724</v>
      </c>
      <c r="J85" s="114">
        <f t="shared" si="33"/>
        <v>3.3868395370894033</v>
      </c>
      <c r="K85" s="114">
        <f t="shared" si="33"/>
        <v>3.5180271994414176</v>
      </c>
      <c r="L85" s="114">
        <f t="shared" si="33"/>
        <v>3.5909034377645233</v>
      </c>
      <c r="M85" s="114">
        <f t="shared" si="33"/>
        <v>3.4332440980987573</v>
      </c>
      <c r="N85" s="114">
        <f t="shared" si="33"/>
        <v>3.3386210207116185</v>
      </c>
      <c r="O85" s="114">
        <f t="shared" si="33"/>
        <v>3.3861464993741883</v>
      </c>
      <c r="P85" s="114">
        <f t="shared" si="33"/>
        <v>3.2712232369131242</v>
      </c>
      <c r="Q85" s="114">
        <f t="shared" si="33"/>
        <v>3.5095896246548275</v>
      </c>
      <c r="R85" s="114">
        <f t="shared" si="33"/>
        <v>3.572676672173194</v>
      </c>
      <c r="S85" s="114">
        <f t="shared" si="33"/>
        <v>3.9195463598067311</v>
      </c>
      <c r="T85" s="114">
        <f t="shared" si="33"/>
        <v>3.8826220617941103</v>
      </c>
    </row>
    <row r="86" spans="1:32" ht="15" customHeight="1">
      <c r="A86" s="394" t="s">
        <v>88</v>
      </c>
      <c r="B86" s="114">
        <f t="shared" ref="B86:T86" si="34">B29/B$35*100</f>
        <v>0.89750736320858127</v>
      </c>
      <c r="C86" s="114">
        <f t="shared" si="34"/>
        <v>0.99124597965028238</v>
      </c>
      <c r="D86" s="114">
        <f t="shared" si="34"/>
        <v>1.1264006234632922</v>
      </c>
      <c r="E86" s="114">
        <f t="shared" si="34"/>
        <v>1.190908961167809</v>
      </c>
      <c r="F86" s="114">
        <f t="shared" si="34"/>
        <v>1.3174366271918856</v>
      </c>
      <c r="G86" s="114">
        <f t="shared" si="34"/>
        <v>1.3960168828987927</v>
      </c>
      <c r="H86" s="114">
        <f t="shared" si="34"/>
        <v>1.3238091385431185</v>
      </c>
      <c r="I86" s="114">
        <f t="shared" si="34"/>
        <v>1.3255490033917758</v>
      </c>
      <c r="J86" s="114">
        <f t="shared" si="34"/>
        <v>1.4621066552584441</v>
      </c>
      <c r="K86" s="114">
        <f t="shared" si="34"/>
        <v>1.7133404111687445</v>
      </c>
      <c r="L86" s="114">
        <f t="shared" si="34"/>
        <v>1.9296731295910461</v>
      </c>
      <c r="M86" s="114">
        <f t="shared" si="34"/>
        <v>1.9132634398862436</v>
      </c>
      <c r="N86" s="114">
        <f t="shared" si="34"/>
        <v>2.0795727424629233</v>
      </c>
      <c r="O86" s="114">
        <f t="shared" si="34"/>
        <v>2.2824135839156945</v>
      </c>
      <c r="P86" s="114">
        <f t="shared" si="34"/>
        <v>2.2782270794403252</v>
      </c>
      <c r="Q86" s="114">
        <f t="shared" si="34"/>
        <v>2.6848016936932262</v>
      </c>
      <c r="R86" s="114">
        <f t="shared" si="34"/>
        <v>2.8409340158351029</v>
      </c>
      <c r="S86" s="114">
        <f t="shared" si="34"/>
        <v>3.492188542641149</v>
      </c>
      <c r="T86" s="114">
        <f t="shared" si="34"/>
        <v>3.3710368185494297</v>
      </c>
    </row>
    <row r="87" spans="1:32" ht="15" customHeight="1">
      <c r="A87" s="394" t="s">
        <v>89</v>
      </c>
      <c r="B87" s="114">
        <f t="shared" ref="B87:T87" si="35">B30/B$35*100</f>
        <v>7.2381068075836009E-3</v>
      </c>
      <c r="C87" s="114">
        <f t="shared" si="35"/>
        <v>9.6472111422618353E-3</v>
      </c>
      <c r="D87" s="114">
        <f t="shared" si="35"/>
        <v>1.65670289242369E-2</v>
      </c>
      <c r="E87" s="114">
        <f t="shared" si="35"/>
        <v>2.5820047253713278E-2</v>
      </c>
      <c r="F87" s="114">
        <f t="shared" si="35"/>
        <v>3.9017244072908353E-2</v>
      </c>
      <c r="G87" s="114">
        <f t="shared" si="35"/>
        <v>7.2550359778488838E-2</v>
      </c>
      <c r="H87" s="114">
        <f t="shared" si="35"/>
        <v>0.13453917036269974</v>
      </c>
      <c r="I87" s="114">
        <f t="shared" si="35"/>
        <v>0.14866068803523658</v>
      </c>
      <c r="J87" s="114">
        <f t="shared" si="35"/>
        <v>0.12547529903350607</v>
      </c>
      <c r="K87" s="114">
        <f t="shared" si="35"/>
        <v>0.11574723916552596</v>
      </c>
      <c r="L87" s="114">
        <f t="shared" si="35"/>
        <v>0.12413660117749678</v>
      </c>
      <c r="M87" s="114">
        <f t="shared" si="35"/>
        <v>0.11418950297134968</v>
      </c>
      <c r="N87" s="114">
        <f t="shared" si="35"/>
        <v>0.11870582437351719</v>
      </c>
      <c r="O87" s="114">
        <f t="shared" si="35"/>
        <v>0.11697678017847095</v>
      </c>
      <c r="P87" s="114">
        <f t="shared" si="35"/>
        <v>0.12430100448369825</v>
      </c>
      <c r="Q87" s="114">
        <f t="shared" si="35"/>
        <v>0.12386241490280998</v>
      </c>
      <c r="R87" s="114">
        <f t="shared" si="35"/>
        <v>0.12714492378913997</v>
      </c>
      <c r="S87" s="114">
        <f t="shared" si="35"/>
        <v>0.18521284553109399</v>
      </c>
      <c r="T87" s="114">
        <f t="shared" si="35"/>
        <v>0.19457295417532114</v>
      </c>
    </row>
    <row r="88" spans="1:32" ht="15" customHeight="1">
      <c r="A88" s="394" t="s">
        <v>90</v>
      </c>
      <c r="B88" s="114">
        <f t="shared" ref="B88:T88" si="36">B31/B$35*100</f>
        <v>0</v>
      </c>
      <c r="C88" s="114">
        <f t="shared" si="36"/>
        <v>0</v>
      </c>
      <c r="D88" s="114">
        <f t="shared" si="36"/>
        <v>0</v>
      </c>
      <c r="E88" s="114">
        <f t="shared" si="36"/>
        <v>0</v>
      </c>
      <c r="F88" s="114">
        <f t="shared" si="36"/>
        <v>3.7050598482400113E-3</v>
      </c>
      <c r="G88" s="114">
        <f t="shared" si="36"/>
        <v>2.2976966777188999E-2</v>
      </c>
      <c r="H88" s="114">
        <f t="shared" si="36"/>
        <v>4.5077041499348797E-2</v>
      </c>
      <c r="I88" s="114">
        <f t="shared" si="36"/>
        <v>3.8735569069601045E-2</v>
      </c>
      <c r="J88" s="114">
        <f t="shared" si="36"/>
        <v>5.7508915354829764E-2</v>
      </c>
      <c r="K88" s="114">
        <f t="shared" si="36"/>
        <v>8.8975546345685608E-2</v>
      </c>
      <c r="L88" s="114">
        <f t="shared" si="36"/>
        <v>0.12057999133367646</v>
      </c>
      <c r="M88" s="114">
        <f t="shared" si="36"/>
        <v>0.12199874483337385</v>
      </c>
      <c r="N88" s="114">
        <f t="shared" si="36"/>
        <v>0.12735063005302891</v>
      </c>
      <c r="O88" s="114">
        <f t="shared" si="36"/>
        <v>0.12730755724362955</v>
      </c>
      <c r="P88" s="114">
        <f t="shared" si="36"/>
        <v>0.126414587676042</v>
      </c>
      <c r="Q88" s="114">
        <f t="shared" si="36"/>
        <v>0.13531288133599118</v>
      </c>
      <c r="R88" s="114">
        <f t="shared" si="36"/>
        <v>0.13795997494178053</v>
      </c>
      <c r="S88" s="114">
        <f t="shared" si="36"/>
        <v>0.17018171782425001</v>
      </c>
      <c r="T88" s="114">
        <f t="shared" si="36"/>
        <v>0.18034351995947223</v>
      </c>
    </row>
    <row r="89" spans="1:32" ht="20.100000000000001" customHeight="1">
      <c r="A89" s="394" t="s">
        <v>91</v>
      </c>
      <c r="B89" s="114">
        <f t="shared" ref="B89:T89" si="37">B32/B$35*100</f>
        <v>2.8453272615838624E-4</v>
      </c>
      <c r="C89" s="114">
        <f t="shared" si="37"/>
        <v>3.0092361220138391E-4</v>
      </c>
      <c r="D89" s="114">
        <f t="shared" si="37"/>
        <v>1.8578763711440578E-3</v>
      </c>
      <c r="E89" s="114">
        <f t="shared" si="37"/>
        <v>2.2150386546997683E-3</v>
      </c>
      <c r="F89" s="114">
        <f t="shared" si="37"/>
        <v>6.121417807615835E-3</v>
      </c>
      <c r="G89" s="114">
        <f t="shared" si="37"/>
        <v>7.954255542122958E-3</v>
      </c>
      <c r="H89" s="114">
        <f t="shared" si="37"/>
        <v>1.5487526956247864E-2</v>
      </c>
      <c r="I89" s="114">
        <f t="shared" si="37"/>
        <v>2.8694741086785599E-2</v>
      </c>
      <c r="J89" s="114">
        <f t="shared" si="37"/>
        <v>5.5140164731222963E-2</v>
      </c>
      <c r="K89" s="114">
        <f t="shared" si="37"/>
        <v>8.957910056686412E-2</v>
      </c>
      <c r="L89" s="114">
        <f t="shared" si="37"/>
        <v>8.6600116790713347E-2</v>
      </c>
      <c r="M89" s="114">
        <f t="shared" si="37"/>
        <v>8.9797010604909425E-2</v>
      </c>
      <c r="N89" s="114">
        <f t="shared" si="37"/>
        <v>9.179765894726416E-2</v>
      </c>
      <c r="O89" s="114">
        <f t="shared" si="37"/>
        <v>9.3114519219340483E-2</v>
      </c>
      <c r="P89" s="114">
        <f t="shared" si="37"/>
        <v>8.3807834998455163E-2</v>
      </c>
      <c r="Q89" s="114">
        <f t="shared" si="37"/>
        <v>8.3044766955839816E-2</v>
      </c>
      <c r="R89" s="114">
        <f t="shared" si="37"/>
        <v>7.4839496396983854E-2</v>
      </c>
      <c r="S89" s="114">
        <f t="shared" si="37"/>
        <v>9.4915194874334821E-2</v>
      </c>
      <c r="T89" s="114">
        <f t="shared" si="37"/>
        <v>8.7444709966133613E-2</v>
      </c>
    </row>
    <row r="90" spans="1:32" ht="15" customHeight="1">
      <c r="A90" s="394" t="s">
        <v>92</v>
      </c>
      <c r="B90" s="114">
        <f t="shared" ref="B90:T90" si="38">B33/B$35*100</f>
        <v>0</v>
      </c>
      <c r="C90" s="114">
        <f t="shared" si="38"/>
        <v>0</v>
      </c>
      <c r="D90" s="114">
        <f t="shared" si="38"/>
        <v>0</v>
      </c>
      <c r="E90" s="114">
        <f t="shared" si="38"/>
        <v>0</v>
      </c>
      <c r="F90" s="114">
        <f t="shared" si="38"/>
        <v>0</v>
      </c>
      <c r="G90" s="114">
        <f t="shared" si="38"/>
        <v>1.0323385342790955E-2</v>
      </c>
      <c r="H90" s="114">
        <f t="shared" si="38"/>
        <v>1.4544747838101087E-2</v>
      </c>
      <c r="I90" s="114">
        <f t="shared" si="38"/>
        <v>1.856669504709986E-2</v>
      </c>
      <c r="J90" s="114">
        <f t="shared" si="38"/>
        <v>2.3098370637580641E-2</v>
      </c>
      <c r="K90" s="114">
        <f t="shared" si="38"/>
        <v>2.6452609551548253E-2</v>
      </c>
      <c r="L90" s="114">
        <f t="shared" si="38"/>
        <v>3.4818449480284182E-2</v>
      </c>
      <c r="M90" s="114">
        <f t="shared" si="38"/>
        <v>3.5119077490814089E-2</v>
      </c>
      <c r="N90" s="114">
        <f t="shared" si="38"/>
        <v>4.0968478072102403E-2</v>
      </c>
      <c r="O90" s="114">
        <f t="shared" si="38"/>
        <v>3.0067342468567345E-2</v>
      </c>
      <c r="P90" s="114">
        <f t="shared" si="38"/>
        <v>3.6800021305406015E-2</v>
      </c>
      <c r="Q90" s="114">
        <f t="shared" si="38"/>
        <v>3.7724171088814103E-2</v>
      </c>
      <c r="R90" s="114">
        <f t="shared" si="38"/>
        <v>2.8890125089743805E-2</v>
      </c>
      <c r="S90" s="114">
        <f t="shared" si="38"/>
        <v>1.0566645651057135E-2</v>
      </c>
      <c r="T90" s="114">
        <f t="shared" si="38"/>
        <v>1.1700511041542027E-2</v>
      </c>
    </row>
    <row r="91" spans="1:32" ht="15" customHeight="1">
      <c r="A91" s="394" t="s">
        <v>181</v>
      </c>
      <c r="B91" s="399" t="s">
        <v>32</v>
      </c>
      <c r="C91" s="399" t="s">
        <v>32</v>
      </c>
      <c r="D91" s="399" t="s">
        <v>32</v>
      </c>
      <c r="E91" s="399" t="s">
        <v>32</v>
      </c>
      <c r="F91" s="399" t="s">
        <v>32</v>
      </c>
      <c r="G91" s="399" t="s">
        <v>32</v>
      </c>
      <c r="H91" s="399" t="s">
        <v>32</v>
      </c>
      <c r="I91" s="399" t="s">
        <v>32</v>
      </c>
      <c r="J91" s="399" t="s">
        <v>32</v>
      </c>
      <c r="K91" s="399" t="s">
        <v>32</v>
      </c>
      <c r="L91" s="399" t="s">
        <v>32</v>
      </c>
      <c r="M91" s="399" t="s">
        <v>32</v>
      </c>
      <c r="N91" s="399" t="s">
        <v>32</v>
      </c>
      <c r="O91" s="399" t="s">
        <v>32</v>
      </c>
      <c r="P91" s="114">
        <f>P34/P$35*100</f>
        <v>0</v>
      </c>
      <c r="Q91" s="114">
        <f>Q34/Q$35*100</f>
        <v>0</v>
      </c>
      <c r="R91" s="114">
        <f>R34/R$35*100</f>
        <v>0</v>
      </c>
      <c r="S91" s="114">
        <f>S34/S$35*100</f>
        <v>0</v>
      </c>
      <c r="T91" s="114">
        <f>T34/T$35*100</f>
        <v>0</v>
      </c>
    </row>
    <row r="92" spans="1:32" ht="15" customHeight="1">
      <c r="A92" s="394" t="s">
        <v>183</v>
      </c>
      <c r="B92" s="393">
        <f t="shared" ref="B92:T92" si="39">SUM(B79:B91)</f>
        <v>99.999999999999972</v>
      </c>
      <c r="C92" s="393">
        <f t="shared" si="39"/>
        <v>99.999999999999986</v>
      </c>
      <c r="D92" s="393">
        <f t="shared" si="39"/>
        <v>100.00000000000001</v>
      </c>
      <c r="E92" s="393">
        <f t="shared" si="39"/>
        <v>100</v>
      </c>
      <c r="F92" s="393">
        <f t="shared" si="39"/>
        <v>100</v>
      </c>
      <c r="G92" s="393">
        <f t="shared" si="39"/>
        <v>100.00000000000001</v>
      </c>
      <c r="H92" s="393">
        <f t="shared" si="39"/>
        <v>100.00000000000001</v>
      </c>
      <c r="I92" s="393">
        <f t="shared" si="39"/>
        <v>100</v>
      </c>
      <c r="J92" s="393">
        <f t="shared" si="39"/>
        <v>100.00000000000003</v>
      </c>
      <c r="K92" s="393">
        <f t="shared" si="39"/>
        <v>100</v>
      </c>
      <c r="L92" s="393">
        <f t="shared" si="39"/>
        <v>99.999999999999986</v>
      </c>
      <c r="M92" s="393">
        <f t="shared" si="39"/>
        <v>100.00000000000004</v>
      </c>
      <c r="N92" s="393">
        <f t="shared" si="39"/>
        <v>99.999999999999986</v>
      </c>
      <c r="O92" s="393">
        <f t="shared" si="39"/>
        <v>99.999999999999986</v>
      </c>
      <c r="P92" s="393">
        <f t="shared" si="39"/>
        <v>100.00000000000001</v>
      </c>
      <c r="Q92" s="393">
        <f t="shared" si="39"/>
        <v>99.999999999999986</v>
      </c>
      <c r="R92" s="393">
        <f t="shared" si="39"/>
        <v>99.999999999999986</v>
      </c>
      <c r="S92" s="393">
        <f t="shared" si="39"/>
        <v>100</v>
      </c>
      <c r="T92" s="393">
        <f t="shared" si="39"/>
        <v>100</v>
      </c>
    </row>
    <row r="93" spans="1:32" ht="20.100000000000001" customHeight="1">
      <c r="B93" s="392" t="s">
        <v>130</v>
      </c>
      <c r="C93" s="390"/>
      <c r="D93" s="390"/>
      <c r="E93" s="390"/>
      <c r="F93" s="390"/>
      <c r="G93" s="390"/>
      <c r="H93" s="390"/>
      <c r="I93" s="390"/>
      <c r="J93" s="390"/>
      <c r="K93" s="390"/>
      <c r="L93" s="390"/>
      <c r="M93" s="390"/>
      <c r="N93" s="390"/>
      <c r="O93" s="390"/>
      <c r="P93" s="390"/>
      <c r="Q93" s="390"/>
      <c r="R93" s="390"/>
      <c r="S93" s="390"/>
      <c r="T93" s="390"/>
    </row>
    <row r="94" spans="1:32" ht="15" customHeight="1">
      <c r="A94" s="394" t="s">
        <v>20</v>
      </c>
      <c r="B94" s="114">
        <f t="shared" ref="B94:T94" si="40">B37/B$50*100</f>
        <v>18.812244609600253</v>
      </c>
      <c r="C94" s="114">
        <f t="shared" si="40"/>
        <v>18.444192050552182</v>
      </c>
      <c r="D94" s="114">
        <f t="shared" si="40"/>
        <v>17.000465380547254</v>
      </c>
      <c r="E94" s="114">
        <f t="shared" si="40"/>
        <v>16.043431473254277</v>
      </c>
      <c r="F94" s="114">
        <f t="shared" si="40"/>
        <v>15.35897558484691</v>
      </c>
      <c r="G94" s="114">
        <f t="shared" si="40"/>
        <v>14.81558962664448</v>
      </c>
      <c r="H94" s="114">
        <f t="shared" si="40"/>
        <v>13.995288846037463</v>
      </c>
      <c r="I94" s="114">
        <f t="shared" si="40"/>
        <v>13.966204911275831</v>
      </c>
      <c r="J94" s="114">
        <f t="shared" si="40"/>
        <v>13.16957420215808</v>
      </c>
      <c r="K94" s="114">
        <f t="shared" si="40"/>
        <v>12.545378056319995</v>
      </c>
      <c r="L94" s="114">
        <f t="shared" si="40"/>
        <v>12.079635326251067</v>
      </c>
      <c r="M94" s="114">
        <f t="shared" si="40"/>
        <v>10.932808428327807</v>
      </c>
      <c r="N94" s="114">
        <f t="shared" si="40"/>
        <v>10.446337647821192</v>
      </c>
      <c r="O94" s="114">
        <f t="shared" si="40"/>
        <v>12.21586743996531</v>
      </c>
      <c r="P94" s="114">
        <f t="shared" si="40"/>
        <v>11.318409126631257</v>
      </c>
      <c r="Q94" s="114">
        <f t="shared" si="40"/>
        <v>11.648453819848488</v>
      </c>
      <c r="R94" s="114">
        <f t="shared" si="40"/>
        <v>11.349560193232785</v>
      </c>
      <c r="S94" s="114">
        <f t="shared" si="40"/>
        <v>11.304984225210434</v>
      </c>
      <c r="T94" s="114">
        <f t="shared" si="40"/>
        <v>10.503877836203181</v>
      </c>
    </row>
    <row r="95" spans="1:32" ht="15" customHeight="1">
      <c r="A95" s="394" t="s">
        <v>23</v>
      </c>
      <c r="B95" s="114">
        <f t="shared" ref="B95:T95" si="41">B38/B$50*100</f>
        <v>18.405555215705476</v>
      </c>
      <c r="C95" s="114">
        <f t="shared" si="41"/>
        <v>18.11835355486657</v>
      </c>
      <c r="D95" s="114">
        <f t="shared" si="41"/>
        <v>18.658988357668679</v>
      </c>
      <c r="E95" s="114">
        <f t="shared" si="41"/>
        <v>18.67593589725562</v>
      </c>
      <c r="F95" s="114">
        <f t="shared" si="41"/>
        <v>18.045447334355373</v>
      </c>
      <c r="G95" s="114">
        <f t="shared" si="41"/>
        <v>17.945701853198081</v>
      </c>
      <c r="H95" s="114">
        <f t="shared" si="41"/>
        <v>18.290083462500316</v>
      </c>
      <c r="I95" s="114">
        <f t="shared" si="41"/>
        <v>19.132828635427312</v>
      </c>
      <c r="J95" s="114">
        <f t="shared" si="41"/>
        <v>17.830957298375498</v>
      </c>
      <c r="K95" s="114">
        <f t="shared" si="41"/>
        <v>17.225069014539514</v>
      </c>
      <c r="L95" s="114">
        <f t="shared" si="41"/>
        <v>16.822772318254682</v>
      </c>
      <c r="M95" s="114">
        <f t="shared" si="41"/>
        <v>16.499512777743412</v>
      </c>
      <c r="N95" s="114">
        <f t="shared" si="41"/>
        <v>17.478543423799849</v>
      </c>
      <c r="O95" s="114">
        <f t="shared" si="41"/>
        <v>17.110457334360138</v>
      </c>
      <c r="P95" s="114">
        <f t="shared" si="41"/>
        <v>17.009223642010156</v>
      </c>
      <c r="Q95" s="114">
        <f t="shared" si="41"/>
        <v>17.582521576442595</v>
      </c>
      <c r="R95" s="114">
        <f t="shared" si="41"/>
        <v>18.032041132418517</v>
      </c>
      <c r="S95" s="114">
        <f t="shared" si="41"/>
        <v>17.952076996431444</v>
      </c>
      <c r="T95" s="114">
        <f t="shared" si="41"/>
        <v>19.631363480708387</v>
      </c>
    </row>
    <row r="96" spans="1:32" ht="15" customHeight="1">
      <c r="A96" s="394" t="s">
        <v>25</v>
      </c>
      <c r="B96" s="114">
        <f t="shared" ref="B96:T96" si="42">B39/B$50*100</f>
        <v>21.803624396872038</v>
      </c>
      <c r="C96" s="114">
        <f t="shared" si="42"/>
        <v>22.139314825766665</v>
      </c>
      <c r="D96" s="114">
        <f t="shared" si="42"/>
        <v>21.774301677760803</v>
      </c>
      <c r="E96" s="114">
        <f t="shared" si="42"/>
        <v>21.912687938801596</v>
      </c>
      <c r="F96" s="114">
        <f t="shared" si="42"/>
        <v>21.924007449212198</v>
      </c>
      <c r="G96" s="114">
        <f t="shared" si="42"/>
        <v>23.714998776540202</v>
      </c>
      <c r="H96" s="114">
        <f t="shared" si="42"/>
        <v>24.198994484458744</v>
      </c>
      <c r="I96" s="114">
        <f t="shared" si="42"/>
        <v>26.714347088685532</v>
      </c>
      <c r="J96" s="114">
        <f t="shared" si="42"/>
        <v>24.029076786694166</v>
      </c>
      <c r="K96" s="114">
        <f t="shared" si="42"/>
        <v>23.896749958718726</v>
      </c>
      <c r="L96" s="114">
        <f t="shared" si="42"/>
        <v>24.07789368131305</v>
      </c>
      <c r="M96" s="114">
        <f t="shared" si="42"/>
        <v>24.123608177212226</v>
      </c>
      <c r="N96" s="114">
        <f t="shared" si="42"/>
        <v>24.124274975980413</v>
      </c>
      <c r="O96" s="114">
        <f t="shared" si="42"/>
        <v>22.993135333927942</v>
      </c>
      <c r="P96" s="114">
        <f t="shared" si="42"/>
        <v>23.201374366128579</v>
      </c>
      <c r="Q96" s="114">
        <f t="shared" si="42"/>
        <v>21.691122674435302</v>
      </c>
      <c r="R96" s="114">
        <f t="shared" si="42"/>
        <v>21.105413115113386</v>
      </c>
      <c r="S96" s="114">
        <f t="shared" si="42"/>
        <v>19.599638978825578</v>
      </c>
      <c r="T96" s="114">
        <f t="shared" si="42"/>
        <v>19.138123370494693</v>
      </c>
    </row>
    <row r="97" spans="1:20" ht="15" customHeight="1">
      <c r="A97" s="394" t="s">
        <v>18</v>
      </c>
      <c r="B97" s="114">
        <f t="shared" ref="B97:T97" si="43">B40/B$50*100</f>
        <v>3.8176365302813604</v>
      </c>
      <c r="C97" s="114">
        <f t="shared" si="43"/>
        <v>3.4876744683275693</v>
      </c>
      <c r="D97" s="114">
        <f t="shared" si="43"/>
        <v>3.5532391659420299</v>
      </c>
      <c r="E97" s="114">
        <f t="shared" si="43"/>
        <v>4.1997210998271326</v>
      </c>
      <c r="F97" s="114">
        <f t="shared" si="43"/>
        <v>5.0351956199607155</v>
      </c>
      <c r="G97" s="114">
        <f t="shared" si="43"/>
        <v>3.5451564647344043</v>
      </c>
      <c r="H97" s="114">
        <f t="shared" si="43"/>
        <v>3.506567769106562</v>
      </c>
      <c r="I97" s="114">
        <f t="shared" si="43"/>
        <v>4.3577907376013938</v>
      </c>
      <c r="J97" s="114">
        <f t="shared" si="43"/>
        <v>4.063060478295311</v>
      </c>
      <c r="K97" s="114">
        <f t="shared" si="43"/>
        <v>4.4296649237008445</v>
      </c>
      <c r="L97" s="114">
        <f t="shared" si="43"/>
        <v>3.9443418165656108</v>
      </c>
      <c r="M97" s="114">
        <f t="shared" si="43"/>
        <v>4.9361013302656529</v>
      </c>
      <c r="N97" s="114">
        <f t="shared" si="43"/>
        <v>4.7725359389856816</v>
      </c>
      <c r="O97" s="114">
        <f t="shared" si="43"/>
        <v>4.9470683005788496</v>
      </c>
      <c r="P97" s="114">
        <f t="shared" si="43"/>
        <v>5.1388783159770481</v>
      </c>
      <c r="Q97" s="114">
        <f t="shared" si="43"/>
        <v>5.2892854993816663</v>
      </c>
      <c r="R97" s="114">
        <f t="shared" si="43"/>
        <v>5.4153582979126229</v>
      </c>
      <c r="S97" s="114">
        <f t="shared" si="43"/>
        <v>4.6619101171071042</v>
      </c>
      <c r="T97" s="114">
        <f t="shared" si="43"/>
        <v>4.7553618207653701</v>
      </c>
    </row>
    <row r="98" spans="1:20" ht="15" customHeight="1">
      <c r="A98" s="394" t="s">
        <v>16</v>
      </c>
      <c r="B98" s="114">
        <f t="shared" ref="B98:T98" si="44">B41/B$50*100</f>
        <v>1.4991031091262546</v>
      </c>
      <c r="C98" s="114">
        <f t="shared" si="44"/>
        <v>1.4543043303310312</v>
      </c>
      <c r="D98" s="114">
        <f t="shared" si="44"/>
        <v>1.3365282835371168</v>
      </c>
      <c r="E98" s="114">
        <f t="shared" si="44"/>
        <v>1.0465941364526348</v>
      </c>
      <c r="F98" s="114">
        <f t="shared" si="44"/>
        <v>0.87992584763605919</v>
      </c>
      <c r="G98" s="114">
        <f t="shared" si="44"/>
        <v>0.94111998313078993</v>
      </c>
      <c r="H98" s="114">
        <f t="shared" si="44"/>
        <v>1.2007390436686682</v>
      </c>
      <c r="I98" s="114">
        <f t="shared" si="44"/>
        <v>1.3350266986686485</v>
      </c>
      <c r="J98" s="114">
        <f t="shared" si="44"/>
        <v>1.362845782720685</v>
      </c>
      <c r="K98" s="114">
        <f t="shared" si="44"/>
        <v>1.1323815269350321</v>
      </c>
      <c r="L98" s="114">
        <f t="shared" si="44"/>
        <v>1.3880521873313523</v>
      </c>
      <c r="M98" s="114">
        <f t="shared" si="44"/>
        <v>1.7911004636343935</v>
      </c>
      <c r="N98" s="114">
        <f t="shared" si="44"/>
        <v>0.93140864909263921</v>
      </c>
      <c r="O98" s="114">
        <f t="shared" si="44"/>
        <v>0.79747293134529129</v>
      </c>
      <c r="P98" s="114">
        <f t="shared" si="44"/>
        <v>0.84167533456548249</v>
      </c>
      <c r="Q98" s="114">
        <f t="shared" si="44"/>
        <v>0.90914630378152916</v>
      </c>
      <c r="R98" s="114">
        <f t="shared" si="44"/>
        <v>0.67389768453159415</v>
      </c>
      <c r="S98" s="114">
        <f t="shared" si="44"/>
        <v>0.66392987592913089</v>
      </c>
      <c r="T98" s="114">
        <f t="shared" si="44"/>
        <v>0.69313878616539204</v>
      </c>
    </row>
    <row r="99" spans="1:20" ht="15" customHeight="1">
      <c r="A99" s="402" t="s">
        <v>27</v>
      </c>
      <c r="B99" s="114">
        <f t="shared" ref="B99:T99" si="45">B42/B$50*100</f>
        <v>5.3375098427660594</v>
      </c>
      <c r="C99" s="114">
        <f t="shared" si="45"/>
        <v>5.5198361139266714</v>
      </c>
      <c r="D99" s="114">
        <f t="shared" si="45"/>
        <v>5.705724672156431</v>
      </c>
      <c r="E99" s="114">
        <f t="shared" si="45"/>
        <v>5.9452328316510075</v>
      </c>
      <c r="F99" s="114">
        <f t="shared" si="45"/>
        <v>5.798868797596703</v>
      </c>
      <c r="G99" s="114">
        <f t="shared" si="45"/>
        <v>5.953088298666982</v>
      </c>
      <c r="H99" s="114">
        <f t="shared" si="45"/>
        <v>6.5598717051382485</v>
      </c>
      <c r="I99" s="114">
        <f t="shared" si="45"/>
        <v>3.0710391223848527E-2</v>
      </c>
      <c r="J99" s="114">
        <f t="shared" si="45"/>
        <v>7.7506619181859246</v>
      </c>
      <c r="K99" s="114">
        <f t="shared" si="45"/>
        <v>8.2843268601395508</v>
      </c>
      <c r="L99" s="114">
        <f t="shared" si="45"/>
        <v>9.0777285477826464</v>
      </c>
      <c r="M99" s="114">
        <f t="shared" si="45"/>
        <v>9.5397509011574044</v>
      </c>
      <c r="N99" s="114">
        <f t="shared" si="45"/>
        <v>9.282964560559325</v>
      </c>
      <c r="O99" s="114">
        <f t="shared" si="45"/>
        <v>9.4152072933887787</v>
      </c>
      <c r="P99" s="114">
        <f t="shared" si="45"/>
        <v>7.9841367560906109</v>
      </c>
      <c r="Q99" s="114">
        <f t="shared" si="45"/>
        <v>8.0662002807108131</v>
      </c>
      <c r="R99" s="114">
        <f t="shared" si="45"/>
        <v>8.5300362707910899</v>
      </c>
      <c r="S99" s="114">
        <f t="shared" si="45"/>
        <v>8.3552646163008468</v>
      </c>
      <c r="T99" s="114">
        <f t="shared" si="45"/>
        <v>8.9015148615449018</v>
      </c>
    </row>
    <row r="100" spans="1:20" ht="15" customHeight="1">
      <c r="A100" s="394" t="s">
        <v>87</v>
      </c>
      <c r="B100" s="114">
        <f t="shared" ref="B100:T100" si="46">B43/B$50*100</f>
        <v>24.491050898474491</v>
      </c>
      <c r="C100" s="114">
        <f t="shared" si="46"/>
        <v>24.38470682638415</v>
      </c>
      <c r="D100" s="114">
        <f t="shared" si="46"/>
        <v>24.399676080554311</v>
      </c>
      <c r="E100" s="114">
        <f t="shared" si="46"/>
        <v>24.226043288409603</v>
      </c>
      <c r="F100" s="114">
        <f t="shared" si="46"/>
        <v>24.059440796980944</v>
      </c>
      <c r="G100" s="114">
        <f t="shared" si="46"/>
        <v>23.32511464537637</v>
      </c>
      <c r="H100" s="114">
        <f t="shared" si="46"/>
        <v>22.285884004212605</v>
      </c>
      <c r="I100" s="114">
        <f t="shared" si="46"/>
        <v>23.024251660628053</v>
      </c>
      <c r="J100" s="114">
        <f t="shared" si="46"/>
        <v>21.055585151266552</v>
      </c>
      <c r="K100" s="114">
        <f t="shared" si="46"/>
        <v>20.565762420380089</v>
      </c>
      <c r="L100" s="114">
        <f t="shared" si="46"/>
        <v>19.879626079105169</v>
      </c>
      <c r="M100" s="114">
        <f t="shared" si="46"/>
        <v>19.339243476981729</v>
      </c>
      <c r="N100" s="114">
        <f t="shared" si="46"/>
        <v>18.984441536657425</v>
      </c>
      <c r="O100" s="114">
        <f t="shared" si="46"/>
        <v>18.21622525473164</v>
      </c>
      <c r="P100" s="114">
        <f t="shared" si="46"/>
        <v>19.029684478399979</v>
      </c>
      <c r="Q100" s="114">
        <f t="shared" si="46"/>
        <v>18.769061845721801</v>
      </c>
      <c r="R100" s="114">
        <f t="shared" si="46"/>
        <v>18.549257903697217</v>
      </c>
      <c r="S100" s="114">
        <f t="shared" si="46"/>
        <v>18.837366284060785</v>
      </c>
      <c r="T100" s="114">
        <f t="shared" si="46"/>
        <v>18.451407239724151</v>
      </c>
    </row>
    <row r="101" spans="1:20" ht="15" customHeight="1">
      <c r="A101" s="394" t="s">
        <v>88</v>
      </c>
      <c r="B101" s="114">
        <f t="shared" ref="B101:T101" si="47">B44/B$50*100</f>
        <v>5.7869120253623052</v>
      </c>
      <c r="C101" s="114">
        <f t="shared" si="47"/>
        <v>6.3902791774901271</v>
      </c>
      <c r="D101" s="114">
        <f t="shared" si="47"/>
        <v>7.455098522820192</v>
      </c>
      <c r="E101" s="114">
        <f t="shared" si="47"/>
        <v>7.7759417664643307</v>
      </c>
      <c r="F101" s="114">
        <f t="shared" si="47"/>
        <v>8.595222491986787</v>
      </c>
      <c r="G101" s="114">
        <f t="shared" si="47"/>
        <v>9.0640121584728277</v>
      </c>
      <c r="H101" s="114">
        <f t="shared" si="47"/>
        <v>8.6659283221315615</v>
      </c>
      <c r="I101" s="114">
        <f t="shared" si="47"/>
        <v>9.8103552712712805</v>
      </c>
      <c r="J101" s="114">
        <f t="shared" si="47"/>
        <v>9.1971930527753329</v>
      </c>
      <c r="K101" s="114">
        <f t="shared" si="47"/>
        <v>10.133452950157409</v>
      </c>
      <c r="L101" s="114">
        <f t="shared" si="47"/>
        <v>10.807793798477967</v>
      </c>
      <c r="M101" s="114">
        <f t="shared" si="47"/>
        <v>10.916497978565181</v>
      </c>
      <c r="N101" s="114">
        <f t="shared" si="47"/>
        <v>11.96807247259019</v>
      </c>
      <c r="O101" s="114">
        <f t="shared" si="47"/>
        <v>12.426394456722308</v>
      </c>
      <c r="P101" s="114">
        <f t="shared" si="47"/>
        <v>13.413281564824992</v>
      </c>
      <c r="Q101" s="114">
        <f t="shared" si="47"/>
        <v>14.131886204488852</v>
      </c>
      <c r="R101" s="114">
        <f t="shared" si="47"/>
        <v>14.518251869330307</v>
      </c>
      <c r="S101" s="114">
        <f t="shared" si="47"/>
        <v>16.519785700672124</v>
      </c>
      <c r="T101" s="114">
        <f t="shared" si="47"/>
        <v>15.76850793024159</v>
      </c>
    </row>
    <row r="102" spans="1:20" ht="15" customHeight="1">
      <c r="A102" s="394" t="s">
        <v>89</v>
      </c>
      <c r="B102" s="114">
        <f t="shared" ref="B102:T102" si="48">B45/B$50*100</f>
        <v>4.4742178235343572E-2</v>
      </c>
      <c r="C102" s="114">
        <f t="shared" si="48"/>
        <v>5.9624321925739111E-2</v>
      </c>
      <c r="D102" s="114">
        <f t="shared" si="48"/>
        <v>0.10511258985581072</v>
      </c>
      <c r="E102" s="114">
        <f t="shared" si="48"/>
        <v>0.1616285338489806</v>
      </c>
      <c r="F102" s="114">
        <f t="shared" si="48"/>
        <v>0.24406061606475071</v>
      </c>
      <c r="G102" s="114">
        <f t="shared" si="48"/>
        <v>0.45164459284260799</v>
      </c>
      <c r="H102" s="114">
        <f t="shared" si="48"/>
        <v>0.84444387954112421</v>
      </c>
      <c r="I102" s="114">
        <f t="shared" si="48"/>
        <v>1.0548777952585484</v>
      </c>
      <c r="J102" s="114">
        <f t="shared" si="48"/>
        <v>0.75660969548305079</v>
      </c>
      <c r="K102" s="114">
        <f t="shared" si="48"/>
        <v>0.65635111718018169</v>
      </c>
      <c r="L102" s="114">
        <f t="shared" si="48"/>
        <v>0.67384185197729318</v>
      </c>
      <c r="M102" s="114">
        <f t="shared" si="48"/>
        <v>0.63146751517434685</v>
      </c>
      <c r="N102" s="114">
        <f t="shared" si="48"/>
        <v>0.6621130637250815</v>
      </c>
      <c r="O102" s="114">
        <f t="shared" si="48"/>
        <v>0.61727841190488264</v>
      </c>
      <c r="P102" s="114">
        <f t="shared" si="48"/>
        <v>0.70923118913534955</v>
      </c>
      <c r="Q102" s="114">
        <f t="shared" si="48"/>
        <v>0.63192817442394467</v>
      </c>
      <c r="R102" s="114">
        <f t="shared" si="48"/>
        <v>0.62980548698699235</v>
      </c>
      <c r="S102" s="114">
        <f t="shared" si="48"/>
        <v>0.84926236375451658</v>
      </c>
      <c r="T102" s="114">
        <f t="shared" si="48"/>
        <v>0.88221335054453809</v>
      </c>
    </row>
    <row r="103" spans="1:20" ht="15" customHeight="1">
      <c r="A103" s="394" t="s">
        <v>90</v>
      </c>
      <c r="B103" s="114">
        <f t="shared" ref="B103:T103" si="49">B46/B$50*100</f>
        <v>0</v>
      </c>
      <c r="C103" s="114">
        <f t="shared" si="49"/>
        <v>0</v>
      </c>
      <c r="D103" s="114">
        <f t="shared" si="49"/>
        <v>0</v>
      </c>
      <c r="E103" s="114">
        <f t="shared" si="49"/>
        <v>0</v>
      </c>
      <c r="F103" s="114">
        <f t="shared" si="49"/>
        <v>2.3549637945821548E-2</v>
      </c>
      <c r="G103" s="114">
        <f t="shared" si="49"/>
        <v>0.14534247688044333</v>
      </c>
      <c r="H103" s="114">
        <f t="shared" si="49"/>
        <v>0.28748698229945308</v>
      </c>
      <c r="I103" s="114">
        <f t="shared" si="49"/>
        <v>0.27929461412699746</v>
      </c>
      <c r="J103" s="114">
        <f t="shared" si="49"/>
        <v>0.35752619837762173</v>
      </c>
      <c r="K103" s="114">
        <f t="shared" si="49"/>
        <v>0.52013524729411609</v>
      </c>
      <c r="L103" s="114">
        <f t="shared" si="49"/>
        <v>0.667543748218278</v>
      </c>
      <c r="M103" s="114">
        <f t="shared" si="49"/>
        <v>0.68721109329958197</v>
      </c>
      <c r="N103" s="114">
        <f t="shared" si="49"/>
        <v>0.72415544498755147</v>
      </c>
      <c r="O103" s="114">
        <f t="shared" si="49"/>
        <v>0.68486792872316582</v>
      </c>
      <c r="P103" s="114">
        <f t="shared" si="49"/>
        <v>0.73539148591160397</v>
      </c>
      <c r="Q103" s="114">
        <f t="shared" si="49"/>
        <v>0.72364467357570761</v>
      </c>
      <c r="R103" s="114">
        <f t="shared" si="49"/>
        <v>0.71628512468385952</v>
      </c>
      <c r="S103" s="114">
        <f t="shared" si="49"/>
        <v>0.81789448554045097</v>
      </c>
      <c r="T103" s="114">
        <f t="shared" si="49"/>
        <v>0.85704755107683728</v>
      </c>
    </row>
    <row r="104" spans="1:20" ht="15" customHeight="1">
      <c r="A104" s="394" t="s">
        <v>91</v>
      </c>
      <c r="B104" s="114">
        <f t="shared" ref="B104:T104" si="50">B47/B$50*100</f>
        <v>1.6215048594669179E-3</v>
      </c>
      <c r="C104" s="114">
        <f t="shared" si="50"/>
        <v>1.7146355708932807E-3</v>
      </c>
      <c r="D104" s="114">
        <f t="shared" si="50"/>
        <v>1.0865550775384114E-2</v>
      </c>
      <c r="E104" s="114">
        <f t="shared" si="50"/>
        <v>1.2783298977335093E-2</v>
      </c>
      <c r="F104" s="114">
        <f t="shared" si="50"/>
        <v>3.5306076628837196E-2</v>
      </c>
      <c r="G104" s="114">
        <f t="shared" si="50"/>
        <v>4.566055868274544E-2</v>
      </c>
      <c r="H104" s="114">
        <f t="shared" si="50"/>
        <v>8.9639327802191873E-2</v>
      </c>
      <c r="I104" s="114">
        <f t="shared" si="50"/>
        <v>0.1877463477594285</v>
      </c>
      <c r="J104" s="114">
        <f t="shared" si="50"/>
        <v>0.30667948084039642</v>
      </c>
      <c r="K104" s="114">
        <f t="shared" si="50"/>
        <v>0.46869082966357845</v>
      </c>
      <c r="L104" s="114">
        <f t="shared" si="50"/>
        <v>0.43130636995923949</v>
      </c>
      <c r="M104" s="114">
        <f t="shared" si="50"/>
        <v>0.4560706411053706</v>
      </c>
      <c r="N104" s="114">
        <f t="shared" si="50"/>
        <v>0.47027112995658599</v>
      </c>
      <c r="O104" s="114">
        <f t="shared" si="50"/>
        <v>0.45144002540713202</v>
      </c>
      <c r="P104" s="114">
        <f t="shared" si="50"/>
        <v>0.43986682198120597</v>
      </c>
      <c r="Q104" s="114">
        <f t="shared" si="50"/>
        <v>0.39446780969785206</v>
      </c>
      <c r="R104" s="114">
        <f t="shared" si="50"/>
        <v>0.34511607303686387</v>
      </c>
      <c r="S104" s="114">
        <f t="shared" si="50"/>
        <v>0.40518852214666784</v>
      </c>
      <c r="T104" s="114">
        <f t="shared" si="50"/>
        <v>0.36912657349227085</v>
      </c>
    </row>
    <row r="105" spans="1:20" ht="15" customHeight="1">
      <c r="A105" s="394" t="s">
        <v>92</v>
      </c>
      <c r="B105" s="114">
        <f t="shared" ref="B105:T105" si="51">B48/B$50*100</f>
        <v>0</v>
      </c>
      <c r="C105" s="114">
        <f t="shared" si="51"/>
        <v>0</v>
      </c>
      <c r="D105" s="114">
        <f t="shared" si="51"/>
        <v>0</v>
      </c>
      <c r="E105" s="114">
        <f t="shared" si="51"/>
        <v>0</v>
      </c>
      <c r="F105" s="114">
        <f t="shared" si="51"/>
        <v>0</v>
      </c>
      <c r="G105" s="114">
        <f t="shared" si="51"/>
        <v>5.2570808790842374E-2</v>
      </c>
      <c r="H105" s="114">
        <f t="shared" si="51"/>
        <v>7.507240355659936E-2</v>
      </c>
      <c r="I105" s="114">
        <f t="shared" si="51"/>
        <v>0.10656607811158017</v>
      </c>
      <c r="J105" s="114">
        <f t="shared" si="51"/>
        <v>0.12077697902974859</v>
      </c>
      <c r="K105" s="114">
        <f t="shared" si="51"/>
        <v>0.14255339197500339</v>
      </c>
      <c r="L105" s="114">
        <f t="shared" si="51"/>
        <v>0.14995997464465013</v>
      </c>
      <c r="M105" s="114">
        <f t="shared" si="51"/>
        <v>0.14707366988569964</v>
      </c>
      <c r="N105" s="114">
        <f t="shared" si="51"/>
        <v>0.15530743439908121</v>
      </c>
      <c r="O105" s="114">
        <f t="shared" si="51"/>
        <v>0.12508510137999782</v>
      </c>
      <c r="P105" s="114">
        <f t="shared" si="51"/>
        <v>0.13459509053343477</v>
      </c>
      <c r="Q105" s="114">
        <f t="shared" si="51"/>
        <v>0.13315492655995811</v>
      </c>
      <c r="R105" s="114">
        <f t="shared" si="51"/>
        <v>0.10328649034353811</v>
      </c>
      <c r="S105" s="114">
        <f t="shared" si="51"/>
        <v>3.3157377098368773E-2</v>
      </c>
      <c r="T105" s="114">
        <f t="shared" si="51"/>
        <v>3.6240685867458391E-2</v>
      </c>
    </row>
    <row r="106" spans="1:20" ht="15" customHeight="1">
      <c r="A106" s="394" t="s">
        <v>181</v>
      </c>
      <c r="B106" s="169" t="s">
        <v>32</v>
      </c>
      <c r="C106" s="169" t="s">
        <v>32</v>
      </c>
      <c r="D106" s="169" t="s">
        <v>32</v>
      </c>
      <c r="E106" s="169" t="s">
        <v>32</v>
      </c>
      <c r="F106" s="169" t="s">
        <v>32</v>
      </c>
      <c r="G106" s="169" t="s">
        <v>32</v>
      </c>
      <c r="H106" s="169" t="s">
        <v>32</v>
      </c>
      <c r="I106" s="169" t="s">
        <v>32</v>
      </c>
      <c r="J106" s="169" t="s">
        <v>32</v>
      </c>
      <c r="K106" s="169" t="s">
        <v>32</v>
      </c>
      <c r="L106" s="169" t="s">
        <v>32</v>
      </c>
      <c r="M106" s="169" t="s">
        <v>32</v>
      </c>
      <c r="N106" s="169" t="s">
        <v>32</v>
      </c>
      <c r="O106" s="169" t="s">
        <v>32</v>
      </c>
      <c r="P106" s="114">
        <f>P49/P$50*100</f>
        <v>4.4715538537749011E-2</v>
      </c>
      <c r="Q106" s="114">
        <f>Q49/Q$50*100</f>
        <v>2.9600839954157375E-2</v>
      </c>
      <c r="R106" s="114">
        <f>R49/R$50*100</f>
        <v>3.2152208422108156E-2</v>
      </c>
      <c r="S106" s="114">
        <f>S49/S$50*100</f>
        <v>0</v>
      </c>
      <c r="T106" s="114">
        <f>T49/T$50*100</f>
        <v>1.2503025942589022E-2</v>
      </c>
    </row>
    <row r="107" spans="1:20" ht="15" customHeight="1">
      <c r="A107" s="394" t="s">
        <v>17</v>
      </c>
      <c r="B107" s="393">
        <f>SUM(B94:B106)</f>
        <v>100.00000031128305</v>
      </c>
      <c r="C107" s="393">
        <f t="shared" ref="C107:T107" si="52">SUM(C94:C106)</f>
        <v>100.00000030514158</v>
      </c>
      <c r="D107" s="393">
        <f t="shared" si="52"/>
        <v>100.00000028161801</v>
      </c>
      <c r="E107" s="393">
        <f t="shared" si="52"/>
        <v>100.00000026494251</v>
      </c>
      <c r="F107" s="393">
        <f t="shared" si="52"/>
        <v>100.00000025321512</v>
      </c>
      <c r="G107" s="393">
        <f t="shared" si="52"/>
        <v>100.00000024396078</v>
      </c>
      <c r="H107" s="393">
        <f t="shared" si="52"/>
        <v>100.00000023045354</v>
      </c>
      <c r="I107" s="393">
        <f t="shared" si="52"/>
        <v>100.00000023003844</v>
      </c>
      <c r="J107" s="393">
        <f t="shared" si="52"/>
        <v>100.00054702420238</v>
      </c>
      <c r="K107" s="393">
        <f t="shared" si="52"/>
        <v>100.00051629700401</v>
      </c>
      <c r="L107" s="393">
        <f t="shared" si="52"/>
        <v>100.000495699881</v>
      </c>
      <c r="M107" s="393">
        <f t="shared" si="52"/>
        <v>100.00044645335278</v>
      </c>
      <c r="N107" s="393">
        <f t="shared" si="52"/>
        <v>100.00042627855503</v>
      </c>
      <c r="O107" s="393">
        <f t="shared" si="52"/>
        <v>100.00049981243544</v>
      </c>
      <c r="P107" s="393">
        <f t="shared" si="52"/>
        <v>100.00046371072744</v>
      </c>
      <c r="Q107" s="393">
        <f t="shared" si="52"/>
        <v>100.00047462902266</v>
      </c>
      <c r="R107" s="393">
        <f t="shared" si="52"/>
        <v>100.00046185050087</v>
      </c>
      <c r="S107" s="393">
        <f t="shared" si="52"/>
        <v>100.00045954307745</v>
      </c>
      <c r="T107" s="393">
        <f t="shared" si="52"/>
        <v>100.00042651277134</v>
      </c>
    </row>
    <row r="108" spans="1:20" ht="15" customHeight="1">
      <c r="A108" s="395"/>
      <c r="B108" s="393"/>
      <c r="C108" s="393"/>
      <c r="D108" s="393"/>
      <c r="E108" s="393"/>
      <c r="F108" s="393"/>
      <c r="G108" s="393"/>
      <c r="H108" s="393"/>
      <c r="I108" s="393"/>
      <c r="J108" s="393"/>
      <c r="K108" s="393"/>
      <c r="L108" s="393"/>
      <c r="M108" s="393"/>
      <c r="N108" s="393"/>
      <c r="O108" s="393"/>
      <c r="P108" s="393"/>
      <c r="Q108" s="393"/>
      <c r="R108" s="393"/>
      <c r="S108" s="393"/>
      <c r="T108" s="393"/>
    </row>
    <row r="109" spans="1:20" ht="12.95" customHeight="1">
      <c r="A109" s="396" t="s">
        <v>15</v>
      </c>
      <c r="B109" s="159"/>
      <c r="C109" s="159"/>
      <c r="D109" s="159"/>
      <c r="E109" s="159"/>
      <c r="F109" s="159"/>
      <c r="G109" s="159"/>
      <c r="H109" s="159"/>
      <c r="I109" s="159"/>
      <c r="J109" s="159"/>
      <c r="K109" s="159"/>
      <c r="L109" s="159"/>
      <c r="M109" s="159"/>
      <c r="N109" s="159"/>
      <c r="O109" s="159"/>
      <c r="P109" s="159"/>
      <c r="Q109" s="159"/>
      <c r="R109" s="159"/>
      <c r="S109" s="159"/>
      <c r="T109" s="159"/>
    </row>
    <row r="110" spans="1:20" ht="12.95" customHeight="1">
      <c r="A110" s="170" t="s">
        <v>176</v>
      </c>
    </row>
    <row r="111" spans="1:20" ht="12.95" customHeight="1">
      <c r="A111" s="158" t="s">
        <v>180</v>
      </c>
    </row>
    <row r="112" spans="1:20" ht="12.95" customHeight="1">
      <c r="A112" s="158" t="s">
        <v>218</v>
      </c>
    </row>
    <row r="113" spans="1:1" ht="12.95" customHeight="1">
      <c r="A113" s="158"/>
    </row>
  </sheetData>
  <mergeCells count="1">
    <mergeCell ref="B61:K61"/>
  </mergeCells>
  <pageMargins left="0.59055118110236227" right="0.19685039370078741" top="0.78740157480314965" bottom="0.78740157480314965" header="0.11811023622047245" footer="0.11811023622047245"/>
  <pageSetup paperSize="9" scale="70" orientation="portrait" r:id="rId1"/>
  <headerFooter alignWithMargins="0">
    <oddFooter>&amp;L&amp;"MetaNormalLF-Roman,Standard"Statistisches Bundesamt, Private Haushalte und Umwelt, 2020</oddFooter>
  </headerFooter>
  <rowBreaks count="1" manualBreakCount="1">
    <brk id="5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zoomScaleNormal="100" workbookViewId="0"/>
  </sheetViews>
  <sheetFormatPr baseColWidth="10" defaultRowHeight="12.75"/>
  <cols>
    <col min="1" max="1" width="8.5703125" style="29" customWidth="1"/>
    <col min="2" max="2" width="108" style="21" customWidth="1"/>
    <col min="3" max="3" width="13" style="30" customWidth="1"/>
    <col min="4" max="4" width="8" style="21" customWidth="1"/>
    <col min="5" max="9" width="11.42578125" style="21"/>
    <col min="10" max="10" width="11.42578125" style="204"/>
    <col min="11" max="16384" width="11.42578125" style="21"/>
  </cols>
  <sheetData>
    <row r="1" spans="1:13" ht="15" customHeight="1">
      <c r="A1" s="201" t="s">
        <v>220</v>
      </c>
      <c r="B1" s="19"/>
      <c r="C1" s="20"/>
      <c r="D1" s="20"/>
      <c r="E1" s="20"/>
    </row>
    <row r="2" spans="1:13" ht="15" customHeight="1">
      <c r="A2" s="20"/>
      <c r="B2" s="20"/>
      <c r="C2" s="20"/>
      <c r="D2" s="20"/>
      <c r="E2" s="20"/>
    </row>
    <row r="3" spans="1:13" ht="15" customHeight="1">
      <c r="A3" s="20"/>
      <c r="B3" s="21" t="s">
        <v>221</v>
      </c>
      <c r="C3" s="20"/>
      <c r="D3" s="20"/>
      <c r="E3" s="20"/>
    </row>
    <row r="4" spans="1:13" ht="15" customHeight="1">
      <c r="A4" s="20"/>
      <c r="B4" s="21" t="s">
        <v>8</v>
      </c>
      <c r="C4" s="20"/>
      <c r="D4" s="20"/>
      <c r="E4" s="20"/>
    </row>
    <row r="5" spans="1:13" ht="14.25">
      <c r="A5" s="21"/>
      <c r="B5" s="25"/>
      <c r="C5" s="24"/>
    </row>
    <row r="6" spans="1:13" ht="14.25">
      <c r="A6" s="405" t="s">
        <v>109</v>
      </c>
      <c r="B6" s="21" t="s">
        <v>164</v>
      </c>
      <c r="C6" s="197"/>
      <c r="D6" s="28"/>
      <c r="E6" s="28"/>
      <c r="F6" s="28"/>
      <c r="G6" s="28"/>
      <c r="H6" s="28"/>
      <c r="I6" s="185"/>
      <c r="J6" s="205"/>
      <c r="K6" s="28"/>
      <c r="L6" s="28"/>
      <c r="M6" s="175"/>
    </row>
    <row r="7" spans="1:13" ht="14.25">
      <c r="A7" s="403"/>
      <c r="C7" s="197"/>
      <c r="D7" s="28"/>
      <c r="E7" s="28"/>
      <c r="F7" s="28"/>
      <c r="G7" s="28"/>
      <c r="H7" s="28"/>
      <c r="I7" s="185"/>
      <c r="J7" s="208"/>
      <c r="K7" s="28"/>
      <c r="L7" s="28"/>
      <c r="M7" s="175"/>
    </row>
    <row r="8" spans="1:13" s="28" customFormat="1" ht="14.25">
      <c r="A8" s="404">
        <v>2</v>
      </c>
      <c r="B8" s="28" t="s">
        <v>170</v>
      </c>
      <c r="C8" s="198"/>
      <c r="D8" s="198"/>
      <c r="E8" s="198"/>
      <c r="F8" s="198"/>
      <c r="G8" s="198"/>
      <c r="H8" s="198"/>
      <c r="I8" s="198"/>
      <c r="J8" s="205"/>
      <c r="K8" s="198"/>
      <c r="L8" s="198"/>
    </row>
    <row r="9" spans="1:13" ht="13.5" customHeight="1">
      <c r="A9" s="406" t="s">
        <v>96</v>
      </c>
      <c r="B9" s="247" t="s">
        <v>153</v>
      </c>
      <c r="C9" s="26"/>
      <c r="D9" s="26"/>
      <c r="E9" s="26"/>
      <c r="F9" s="26"/>
      <c r="G9" s="26"/>
    </row>
    <row r="10" spans="1:13" ht="15" customHeight="1">
      <c r="A10" s="406" t="s">
        <v>97</v>
      </c>
      <c r="B10" s="247" t="s">
        <v>294</v>
      </c>
      <c r="C10" s="21"/>
      <c r="D10" s="23"/>
      <c r="E10" s="20"/>
      <c r="F10" s="20"/>
      <c r="G10" s="20"/>
      <c r="I10" s="175"/>
    </row>
    <row r="11" spans="1:13" ht="15" customHeight="1">
      <c r="A11" s="406" t="s">
        <v>119</v>
      </c>
      <c r="B11" s="247" t="s">
        <v>146</v>
      </c>
      <c r="C11" s="22"/>
      <c r="D11" s="23"/>
      <c r="E11" s="20"/>
      <c r="F11" s="20"/>
      <c r="G11" s="20"/>
      <c r="H11" s="20"/>
      <c r="I11" s="175"/>
    </row>
    <row r="12" spans="1:13" ht="15" customHeight="1">
      <c r="A12" s="199"/>
      <c r="B12" s="200"/>
      <c r="C12" s="22"/>
      <c r="D12" s="23"/>
      <c r="E12" s="20"/>
      <c r="F12" s="20"/>
      <c r="G12" s="20"/>
      <c r="H12" s="20"/>
      <c r="I12" s="175"/>
    </row>
    <row r="13" spans="1:13" s="28" customFormat="1" ht="14.25">
      <c r="A13" s="404">
        <v>3</v>
      </c>
      <c r="B13" s="28" t="s">
        <v>157</v>
      </c>
      <c r="C13" s="198"/>
      <c r="D13" s="198"/>
      <c r="E13" s="198"/>
      <c r="F13" s="198"/>
      <c r="G13" s="198"/>
      <c r="H13" s="198"/>
      <c r="I13" s="198"/>
      <c r="J13" s="208"/>
      <c r="K13" s="198"/>
      <c r="L13" s="198"/>
    </row>
    <row r="14" spans="1:13" ht="13.5" customHeight="1">
      <c r="A14" s="406" t="s">
        <v>6</v>
      </c>
      <c r="B14" s="247" t="s">
        <v>153</v>
      </c>
      <c r="C14" s="26"/>
      <c r="D14" s="26"/>
      <c r="E14" s="26"/>
      <c r="F14" s="26"/>
      <c r="G14" s="26"/>
    </row>
    <row r="15" spans="1:13" ht="13.5" customHeight="1">
      <c r="A15" s="406" t="s">
        <v>7</v>
      </c>
      <c r="B15" s="247" t="s">
        <v>154</v>
      </c>
      <c r="C15" s="26"/>
      <c r="D15" s="26"/>
      <c r="E15" s="26"/>
      <c r="F15" s="26"/>
      <c r="G15" s="26"/>
    </row>
    <row r="16" spans="1:13" ht="13.5" customHeight="1">
      <c r="A16" s="199"/>
      <c r="B16" s="200"/>
      <c r="C16" s="26"/>
      <c r="D16" s="26"/>
      <c r="E16" s="26"/>
      <c r="F16" s="26"/>
      <c r="G16" s="26"/>
    </row>
    <row r="17" spans="1:12" s="28" customFormat="1" ht="14.25">
      <c r="A17" s="404">
        <v>4</v>
      </c>
      <c r="B17" s="28" t="s">
        <v>158</v>
      </c>
      <c r="C17" s="198"/>
      <c r="D17" s="198"/>
      <c r="E17" s="198"/>
      <c r="F17" s="198"/>
      <c r="G17" s="198"/>
      <c r="H17" s="198"/>
      <c r="I17" s="198"/>
      <c r="J17" s="208"/>
      <c r="K17" s="198"/>
      <c r="L17" s="198"/>
    </row>
    <row r="18" spans="1:12" ht="13.5" customHeight="1">
      <c r="A18" s="406" t="s">
        <v>98</v>
      </c>
      <c r="B18" s="247" t="s">
        <v>209</v>
      </c>
      <c r="C18" s="26"/>
      <c r="D18" s="26"/>
      <c r="E18" s="26"/>
      <c r="F18" s="26"/>
      <c r="G18" s="26"/>
    </row>
    <row r="19" spans="1:12" ht="13.5" customHeight="1">
      <c r="A19" s="406" t="s">
        <v>99</v>
      </c>
      <c r="B19" s="247" t="s">
        <v>159</v>
      </c>
      <c r="C19" s="26"/>
      <c r="D19" s="26"/>
      <c r="E19" s="26"/>
      <c r="F19" s="26"/>
      <c r="G19" s="26"/>
    </row>
    <row r="20" spans="1:12" ht="13.5" customHeight="1">
      <c r="A20" s="199"/>
      <c r="B20" s="200"/>
      <c r="C20" s="26"/>
      <c r="D20" s="26"/>
      <c r="E20" s="26"/>
      <c r="F20" s="26"/>
      <c r="G20" s="26"/>
    </row>
    <row r="21" spans="1:12" s="28" customFormat="1" ht="14.25">
      <c r="A21" s="407" t="s">
        <v>147</v>
      </c>
      <c r="B21" s="28" t="s">
        <v>162</v>
      </c>
      <c r="C21" s="198"/>
      <c r="D21" s="198"/>
      <c r="E21" s="198"/>
      <c r="F21" s="198"/>
      <c r="G21" s="198"/>
      <c r="H21" s="198"/>
      <c r="I21" s="198"/>
      <c r="J21" s="208"/>
      <c r="K21" s="198"/>
      <c r="L21" s="198"/>
    </row>
    <row r="22" spans="1:12" s="28" customFormat="1" ht="14.25">
      <c r="A22" s="404"/>
      <c r="C22" s="198"/>
      <c r="D22" s="198"/>
      <c r="E22" s="198"/>
      <c r="F22" s="198"/>
      <c r="G22" s="198"/>
      <c r="H22" s="198"/>
      <c r="I22" s="198"/>
      <c r="J22" s="208"/>
      <c r="K22" s="198"/>
      <c r="L22" s="198"/>
    </row>
    <row r="23" spans="1:12" s="28" customFormat="1" ht="14.25">
      <c r="A23" s="407" t="s">
        <v>148</v>
      </c>
      <c r="B23" s="28" t="s">
        <v>310</v>
      </c>
      <c r="C23" s="198"/>
      <c r="D23" s="198"/>
      <c r="E23" s="198"/>
      <c r="F23" s="198"/>
      <c r="G23" s="198"/>
      <c r="H23" s="198"/>
      <c r="I23" s="198"/>
      <c r="J23" s="208"/>
      <c r="K23" s="198"/>
      <c r="L23" s="198"/>
    </row>
    <row r="24" spans="1:12" ht="13.5" customHeight="1">
      <c r="A24" s="199"/>
      <c r="B24" s="200"/>
      <c r="C24" s="26"/>
      <c r="D24" s="26"/>
      <c r="E24" s="26"/>
      <c r="F24" s="26"/>
      <c r="G24" s="26"/>
    </row>
    <row r="25" spans="1:12" s="28" customFormat="1" ht="15">
      <c r="A25" s="404" t="s">
        <v>149</v>
      </c>
      <c r="B25" s="28" t="s">
        <v>318</v>
      </c>
      <c r="C25" s="198"/>
      <c r="D25" s="198"/>
      <c r="E25" s="198"/>
      <c r="F25" s="198"/>
      <c r="G25" s="198"/>
      <c r="H25" s="198"/>
      <c r="I25" s="198"/>
      <c r="J25" s="205"/>
      <c r="K25" s="198"/>
      <c r="L25" s="198"/>
    </row>
    <row r="26" spans="1:12" ht="13.5" customHeight="1">
      <c r="A26" s="406" t="s">
        <v>150</v>
      </c>
      <c r="B26" s="247" t="s">
        <v>42</v>
      </c>
      <c r="C26" s="26"/>
      <c r="D26" s="26"/>
      <c r="E26" s="26"/>
      <c r="F26" s="26"/>
      <c r="G26" s="26"/>
    </row>
    <row r="27" spans="1:12">
      <c r="A27" s="406" t="s">
        <v>163</v>
      </c>
      <c r="B27" s="247" t="s">
        <v>39</v>
      </c>
    </row>
    <row r="28" spans="1:12" ht="14.25">
      <c r="A28" s="174"/>
    </row>
    <row r="29" spans="1:12" ht="14.25">
      <c r="A29" s="174"/>
    </row>
    <row r="30" spans="1:12" ht="14.25">
      <c r="A30" s="174"/>
    </row>
    <row r="31" spans="1:12" ht="14.25">
      <c r="A31" s="174"/>
    </row>
    <row r="32" spans="1:12" ht="14.25">
      <c r="A32" s="174"/>
    </row>
    <row r="33" spans="1:1" ht="14.25">
      <c r="A33" s="174"/>
    </row>
    <row r="34" spans="1:1" ht="14.25">
      <c r="A34" s="174"/>
    </row>
  </sheetData>
  <hyperlinks>
    <hyperlink ref="A6" location="'1'!A1" display="1"/>
    <hyperlink ref="A9" location="'2.1'!A1" display="2.1"/>
    <hyperlink ref="A10" location="'2.2'!A1" display="2.2"/>
    <hyperlink ref="A11" location="'2.3'!A1" display="2.3"/>
    <hyperlink ref="A14" location="'3.1'!A1" display="3.1"/>
    <hyperlink ref="A15" location="'3.2'!A1" display="3.2"/>
    <hyperlink ref="A18" location="'4.1'!A1" display="4.1"/>
    <hyperlink ref="A19" location="'4.2'!A1" display="4.2"/>
    <hyperlink ref="A21" location="'5'!A1" display="5"/>
    <hyperlink ref="A23" location="'6'!A1" display="6"/>
    <hyperlink ref="A26" location="'7.1'!A1" display="7.1"/>
    <hyperlink ref="A27" location="'7.2'!A1" display="7.2"/>
  </hyperlinks>
  <pageMargins left="0.59055118110236227" right="0.19685039370078741" top="0.78740157480314965" bottom="0.39370078740157483" header="0.11811023622047245" footer="0.19685039370078741"/>
  <pageSetup paperSize="9" scale="80" orientation="portrait" r:id="rId1"/>
  <headerFooter alignWithMargins="0">
    <oddFooter>&amp;L&amp;"MetaNormalLF-Roman,Standard"Statistisches Bundesamt, Private Haushalte und Umwelt, 2020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97"/>
  <sheetViews>
    <sheetView zoomScaleNormal="100" zoomScaleSheetLayoutView="115" workbookViewId="0"/>
  </sheetViews>
  <sheetFormatPr baseColWidth="10" defaultRowHeight="12.75"/>
  <cols>
    <col min="1" max="1" width="16.28515625" style="31" customWidth="1"/>
    <col min="2" max="2" width="2.7109375" style="31" customWidth="1"/>
    <col min="3" max="8" width="11.42578125" style="31"/>
    <col min="9" max="256" width="11.42578125" style="33"/>
    <col min="257" max="257" width="16.28515625" style="33" customWidth="1"/>
    <col min="258" max="258" width="2.7109375" style="33" customWidth="1"/>
    <col min="259" max="512" width="11.42578125" style="33"/>
    <col min="513" max="513" width="16.28515625" style="33" customWidth="1"/>
    <col min="514" max="514" width="2.7109375" style="33" customWidth="1"/>
    <col min="515" max="768" width="11.42578125" style="33"/>
    <col min="769" max="769" width="16.28515625" style="33" customWidth="1"/>
    <col min="770" max="770" width="2.7109375" style="33" customWidth="1"/>
    <col min="771" max="1024" width="11.42578125" style="33"/>
    <col min="1025" max="1025" width="16.28515625" style="33" customWidth="1"/>
    <col min="1026" max="1026" width="2.7109375" style="33" customWidth="1"/>
    <col min="1027" max="1280" width="11.42578125" style="33"/>
    <col min="1281" max="1281" width="16.28515625" style="33" customWidth="1"/>
    <col min="1282" max="1282" width="2.7109375" style="33" customWidth="1"/>
    <col min="1283" max="1536" width="11.42578125" style="33"/>
    <col min="1537" max="1537" width="16.28515625" style="33" customWidth="1"/>
    <col min="1538" max="1538" width="2.7109375" style="33" customWidth="1"/>
    <col min="1539" max="1792" width="11.42578125" style="33"/>
    <col min="1793" max="1793" width="16.28515625" style="33" customWidth="1"/>
    <col min="1794" max="1794" width="2.7109375" style="33" customWidth="1"/>
    <col min="1795" max="2048" width="11.42578125" style="33"/>
    <col min="2049" max="2049" width="16.28515625" style="33" customWidth="1"/>
    <col min="2050" max="2050" width="2.7109375" style="33" customWidth="1"/>
    <col min="2051" max="2304" width="11.42578125" style="33"/>
    <col min="2305" max="2305" width="16.28515625" style="33" customWidth="1"/>
    <col min="2306" max="2306" width="2.7109375" style="33" customWidth="1"/>
    <col min="2307" max="2560" width="11.42578125" style="33"/>
    <col min="2561" max="2561" width="16.28515625" style="33" customWidth="1"/>
    <col min="2562" max="2562" width="2.7109375" style="33" customWidth="1"/>
    <col min="2563" max="2816" width="11.42578125" style="33"/>
    <col min="2817" max="2817" width="16.28515625" style="33" customWidth="1"/>
    <col min="2818" max="2818" width="2.7109375" style="33" customWidth="1"/>
    <col min="2819" max="3072" width="11.42578125" style="33"/>
    <col min="3073" max="3073" width="16.28515625" style="33" customWidth="1"/>
    <col min="3074" max="3074" width="2.7109375" style="33" customWidth="1"/>
    <col min="3075" max="3328" width="11.42578125" style="33"/>
    <col min="3329" max="3329" width="16.28515625" style="33" customWidth="1"/>
    <col min="3330" max="3330" width="2.7109375" style="33" customWidth="1"/>
    <col min="3331" max="3584" width="11.42578125" style="33"/>
    <col min="3585" max="3585" width="16.28515625" style="33" customWidth="1"/>
    <col min="3586" max="3586" width="2.7109375" style="33" customWidth="1"/>
    <col min="3587" max="3840" width="11.42578125" style="33"/>
    <col min="3841" max="3841" width="16.28515625" style="33" customWidth="1"/>
    <col min="3842" max="3842" width="2.7109375" style="33" customWidth="1"/>
    <col min="3843" max="4096" width="11.42578125" style="33"/>
    <col min="4097" max="4097" width="16.28515625" style="33" customWidth="1"/>
    <col min="4098" max="4098" width="2.7109375" style="33" customWidth="1"/>
    <col min="4099" max="4352" width="11.42578125" style="33"/>
    <col min="4353" max="4353" width="16.28515625" style="33" customWidth="1"/>
    <col min="4354" max="4354" width="2.7109375" style="33" customWidth="1"/>
    <col min="4355" max="4608" width="11.42578125" style="33"/>
    <col min="4609" max="4609" width="16.28515625" style="33" customWidth="1"/>
    <col min="4610" max="4610" width="2.7109375" style="33" customWidth="1"/>
    <col min="4611" max="4864" width="11.42578125" style="33"/>
    <col min="4865" max="4865" width="16.28515625" style="33" customWidth="1"/>
    <col min="4866" max="4866" width="2.7109375" style="33" customWidth="1"/>
    <col min="4867" max="5120" width="11.42578125" style="33"/>
    <col min="5121" max="5121" width="16.28515625" style="33" customWidth="1"/>
    <col min="5122" max="5122" width="2.7109375" style="33" customWidth="1"/>
    <col min="5123" max="5376" width="11.42578125" style="33"/>
    <col min="5377" max="5377" width="16.28515625" style="33" customWidth="1"/>
    <col min="5378" max="5378" width="2.7109375" style="33" customWidth="1"/>
    <col min="5379" max="5632" width="11.42578125" style="33"/>
    <col min="5633" max="5633" width="16.28515625" style="33" customWidth="1"/>
    <col min="5634" max="5634" width="2.7109375" style="33" customWidth="1"/>
    <col min="5635" max="5888" width="11.42578125" style="33"/>
    <col min="5889" max="5889" width="16.28515625" style="33" customWidth="1"/>
    <col min="5890" max="5890" width="2.7109375" style="33" customWidth="1"/>
    <col min="5891" max="6144" width="11.42578125" style="33"/>
    <col min="6145" max="6145" width="16.28515625" style="33" customWidth="1"/>
    <col min="6146" max="6146" width="2.7109375" style="33" customWidth="1"/>
    <col min="6147" max="6400" width="11.42578125" style="33"/>
    <col min="6401" max="6401" width="16.28515625" style="33" customWidth="1"/>
    <col min="6402" max="6402" width="2.7109375" style="33" customWidth="1"/>
    <col min="6403" max="6656" width="11.42578125" style="33"/>
    <col min="6657" max="6657" width="16.28515625" style="33" customWidth="1"/>
    <col min="6658" max="6658" width="2.7109375" style="33" customWidth="1"/>
    <col min="6659" max="6912" width="11.42578125" style="33"/>
    <col min="6913" max="6913" width="16.28515625" style="33" customWidth="1"/>
    <col min="6914" max="6914" width="2.7109375" style="33" customWidth="1"/>
    <col min="6915" max="7168" width="11.42578125" style="33"/>
    <col min="7169" max="7169" width="16.28515625" style="33" customWidth="1"/>
    <col min="7170" max="7170" width="2.7109375" style="33" customWidth="1"/>
    <col min="7171" max="7424" width="11.42578125" style="33"/>
    <col min="7425" max="7425" width="16.28515625" style="33" customWidth="1"/>
    <col min="7426" max="7426" width="2.7109375" style="33" customWidth="1"/>
    <col min="7427" max="7680" width="11.42578125" style="33"/>
    <col min="7681" max="7681" width="16.28515625" style="33" customWidth="1"/>
    <col min="7682" max="7682" width="2.7109375" style="33" customWidth="1"/>
    <col min="7683" max="7936" width="11.42578125" style="33"/>
    <col min="7937" max="7937" width="16.28515625" style="33" customWidth="1"/>
    <col min="7938" max="7938" width="2.7109375" style="33" customWidth="1"/>
    <col min="7939" max="8192" width="11.42578125" style="33"/>
    <col min="8193" max="8193" width="16.28515625" style="33" customWidth="1"/>
    <col min="8194" max="8194" width="2.7109375" style="33" customWidth="1"/>
    <col min="8195" max="8448" width="11.42578125" style="33"/>
    <col min="8449" max="8449" width="16.28515625" style="33" customWidth="1"/>
    <col min="8450" max="8450" width="2.7109375" style="33" customWidth="1"/>
    <col min="8451" max="8704" width="11.42578125" style="33"/>
    <col min="8705" max="8705" width="16.28515625" style="33" customWidth="1"/>
    <col min="8706" max="8706" width="2.7109375" style="33" customWidth="1"/>
    <col min="8707" max="8960" width="11.42578125" style="33"/>
    <col min="8961" max="8961" width="16.28515625" style="33" customWidth="1"/>
    <col min="8962" max="8962" width="2.7109375" style="33" customWidth="1"/>
    <col min="8963" max="9216" width="11.42578125" style="33"/>
    <col min="9217" max="9217" width="16.28515625" style="33" customWidth="1"/>
    <col min="9218" max="9218" width="2.7109375" style="33" customWidth="1"/>
    <col min="9219" max="9472" width="11.42578125" style="33"/>
    <col min="9473" max="9473" width="16.28515625" style="33" customWidth="1"/>
    <col min="9474" max="9474" width="2.7109375" style="33" customWidth="1"/>
    <col min="9475" max="9728" width="11.42578125" style="33"/>
    <col min="9729" max="9729" width="16.28515625" style="33" customWidth="1"/>
    <col min="9730" max="9730" width="2.7109375" style="33" customWidth="1"/>
    <col min="9731" max="9984" width="11.42578125" style="33"/>
    <col min="9985" max="9985" width="16.28515625" style="33" customWidth="1"/>
    <col min="9986" max="9986" width="2.7109375" style="33" customWidth="1"/>
    <col min="9987" max="10240" width="11.42578125" style="33"/>
    <col min="10241" max="10241" width="16.28515625" style="33" customWidth="1"/>
    <col min="10242" max="10242" width="2.7109375" style="33" customWidth="1"/>
    <col min="10243" max="10496" width="11.42578125" style="33"/>
    <col min="10497" max="10497" width="16.28515625" style="33" customWidth="1"/>
    <col min="10498" max="10498" width="2.7109375" style="33" customWidth="1"/>
    <col min="10499" max="10752" width="11.42578125" style="33"/>
    <col min="10753" max="10753" width="16.28515625" style="33" customWidth="1"/>
    <col min="10754" max="10754" width="2.7109375" style="33" customWidth="1"/>
    <col min="10755" max="11008" width="11.42578125" style="33"/>
    <col min="11009" max="11009" width="16.28515625" style="33" customWidth="1"/>
    <col min="11010" max="11010" width="2.7109375" style="33" customWidth="1"/>
    <col min="11011" max="11264" width="11.42578125" style="33"/>
    <col min="11265" max="11265" width="16.28515625" style="33" customWidth="1"/>
    <col min="11266" max="11266" width="2.7109375" style="33" customWidth="1"/>
    <col min="11267" max="11520" width="11.42578125" style="33"/>
    <col min="11521" max="11521" width="16.28515625" style="33" customWidth="1"/>
    <col min="11522" max="11522" width="2.7109375" style="33" customWidth="1"/>
    <col min="11523" max="11776" width="11.42578125" style="33"/>
    <col min="11777" max="11777" width="16.28515625" style="33" customWidth="1"/>
    <col min="11778" max="11778" width="2.7109375" style="33" customWidth="1"/>
    <col min="11779" max="12032" width="11.42578125" style="33"/>
    <col min="12033" max="12033" width="16.28515625" style="33" customWidth="1"/>
    <col min="12034" max="12034" width="2.7109375" style="33" customWidth="1"/>
    <col min="12035" max="12288" width="11.42578125" style="33"/>
    <col min="12289" max="12289" width="16.28515625" style="33" customWidth="1"/>
    <col min="12290" max="12290" width="2.7109375" style="33" customWidth="1"/>
    <col min="12291" max="12544" width="11.42578125" style="33"/>
    <col min="12545" max="12545" width="16.28515625" style="33" customWidth="1"/>
    <col min="12546" max="12546" width="2.7109375" style="33" customWidth="1"/>
    <col min="12547" max="12800" width="11.42578125" style="33"/>
    <col min="12801" max="12801" width="16.28515625" style="33" customWidth="1"/>
    <col min="12802" max="12802" width="2.7109375" style="33" customWidth="1"/>
    <col min="12803" max="13056" width="11.42578125" style="33"/>
    <col min="13057" max="13057" width="16.28515625" style="33" customWidth="1"/>
    <col min="13058" max="13058" width="2.7109375" style="33" customWidth="1"/>
    <col min="13059" max="13312" width="11.42578125" style="33"/>
    <col min="13313" max="13313" width="16.28515625" style="33" customWidth="1"/>
    <col min="13314" max="13314" width="2.7109375" style="33" customWidth="1"/>
    <col min="13315" max="13568" width="11.42578125" style="33"/>
    <col min="13569" max="13569" width="16.28515625" style="33" customWidth="1"/>
    <col min="13570" max="13570" width="2.7109375" style="33" customWidth="1"/>
    <col min="13571" max="13824" width="11.42578125" style="33"/>
    <col min="13825" max="13825" width="16.28515625" style="33" customWidth="1"/>
    <col min="13826" max="13826" width="2.7109375" style="33" customWidth="1"/>
    <col min="13827" max="14080" width="11.42578125" style="33"/>
    <col min="14081" max="14081" width="16.28515625" style="33" customWidth="1"/>
    <col min="14082" max="14082" width="2.7109375" style="33" customWidth="1"/>
    <col min="14083" max="14336" width="11.42578125" style="33"/>
    <col min="14337" max="14337" width="16.28515625" style="33" customWidth="1"/>
    <col min="14338" max="14338" width="2.7109375" style="33" customWidth="1"/>
    <col min="14339" max="14592" width="11.42578125" style="33"/>
    <col min="14593" max="14593" width="16.28515625" style="33" customWidth="1"/>
    <col min="14594" max="14594" width="2.7109375" style="33" customWidth="1"/>
    <col min="14595" max="14848" width="11.42578125" style="33"/>
    <col min="14849" max="14849" width="16.28515625" style="33" customWidth="1"/>
    <col min="14850" max="14850" width="2.7109375" style="33" customWidth="1"/>
    <col min="14851" max="15104" width="11.42578125" style="33"/>
    <col min="15105" max="15105" width="16.28515625" style="33" customWidth="1"/>
    <col min="15106" max="15106" width="2.7109375" style="33" customWidth="1"/>
    <col min="15107" max="15360" width="11.42578125" style="33"/>
    <col min="15361" max="15361" width="16.28515625" style="33" customWidth="1"/>
    <col min="15362" max="15362" width="2.7109375" style="33" customWidth="1"/>
    <col min="15363" max="15616" width="11.42578125" style="33"/>
    <col min="15617" max="15617" width="16.28515625" style="33" customWidth="1"/>
    <col min="15618" max="15618" width="2.7109375" style="33" customWidth="1"/>
    <col min="15619" max="15872" width="11.42578125" style="33"/>
    <col min="15873" max="15873" width="16.28515625" style="33" customWidth="1"/>
    <col min="15874" max="15874" width="2.7109375" style="33" customWidth="1"/>
    <col min="15875" max="16128" width="11.42578125" style="33"/>
    <col min="16129" max="16129" width="16.28515625" style="33" customWidth="1"/>
    <col min="16130" max="16130" width="2.7109375" style="33" customWidth="1"/>
    <col min="16131" max="16384" width="11.42578125" style="33"/>
  </cols>
  <sheetData>
    <row r="1" spans="1:16" ht="20.100000000000001" customHeight="1">
      <c r="A1" s="254" t="s">
        <v>222</v>
      </c>
      <c r="B1" s="249"/>
      <c r="C1" s="249"/>
      <c r="D1" s="249"/>
      <c r="E1" s="249"/>
      <c r="F1" s="160"/>
      <c r="G1" s="160"/>
      <c r="H1" s="160"/>
      <c r="L1" s="232"/>
    </row>
    <row r="2" spans="1:16">
      <c r="A2" s="249"/>
      <c r="B2" s="249"/>
      <c r="C2" s="249"/>
      <c r="D2" s="249"/>
      <c r="E2" s="249"/>
      <c r="F2" s="160"/>
      <c r="G2" s="160"/>
      <c r="H2" s="160"/>
      <c r="L2" s="231"/>
    </row>
    <row r="3" spans="1:16" ht="15">
      <c r="A3" s="250" t="s">
        <v>223</v>
      </c>
      <c r="B3" s="249"/>
      <c r="C3" s="249"/>
      <c r="D3" s="249"/>
      <c r="E3" s="249"/>
      <c r="F3" s="160"/>
      <c r="G3" s="160"/>
      <c r="H3" s="160"/>
      <c r="L3" s="215"/>
    </row>
    <row r="4" spans="1:16" ht="15">
      <c r="A4" s="250" t="s">
        <v>224</v>
      </c>
      <c r="B4" s="249"/>
      <c r="C4" s="249"/>
      <c r="D4" s="249"/>
      <c r="E4" s="249"/>
      <c r="F4" s="160"/>
      <c r="G4" s="160"/>
      <c r="H4" s="160"/>
      <c r="L4" s="215"/>
    </row>
    <row r="5" spans="1:16" ht="15">
      <c r="A5" s="250" t="s">
        <v>225</v>
      </c>
      <c r="B5" s="249"/>
      <c r="C5" s="249"/>
      <c r="D5" s="249"/>
      <c r="E5" s="249"/>
      <c r="F5" s="160"/>
      <c r="G5" s="160"/>
      <c r="H5" s="160"/>
      <c r="L5" s="215"/>
    </row>
    <row r="6" spans="1:16" ht="15">
      <c r="A6" s="250"/>
      <c r="B6" s="249"/>
      <c r="C6" s="249"/>
      <c r="D6" s="249"/>
      <c r="E6" s="249"/>
      <c r="F6" s="160"/>
      <c r="G6" s="160"/>
      <c r="H6" s="160"/>
      <c r="L6" s="215"/>
    </row>
    <row r="7" spans="1:16" ht="15">
      <c r="A7" s="250"/>
      <c r="B7" s="249"/>
      <c r="C7" s="249"/>
      <c r="D7" s="249"/>
      <c r="E7" s="249"/>
      <c r="F7" s="160"/>
      <c r="G7" s="160"/>
      <c r="H7" s="160"/>
      <c r="L7" s="215"/>
    </row>
    <row r="8" spans="1:16" ht="15">
      <c r="A8" s="250"/>
      <c r="B8" s="249"/>
      <c r="C8" s="249"/>
      <c r="D8" s="249"/>
      <c r="E8" s="249"/>
      <c r="F8" s="160"/>
      <c r="G8" s="160"/>
      <c r="H8" s="160"/>
      <c r="L8" s="215"/>
    </row>
    <row r="9" spans="1:16" ht="15">
      <c r="A9" s="250"/>
      <c r="B9" s="249"/>
      <c r="C9" s="249"/>
      <c r="D9" s="249"/>
      <c r="E9" s="249"/>
      <c r="F9" s="160"/>
      <c r="G9" s="160"/>
      <c r="H9" s="160"/>
      <c r="L9" s="215"/>
      <c r="O9" s="41"/>
    </row>
    <row r="10" spans="1:16" ht="15">
      <c r="A10" s="250"/>
      <c r="B10" s="249"/>
      <c r="C10" s="249"/>
      <c r="D10" s="249"/>
      <c r="E10" s="249"/>
      <c r="F10" s="160"/>
      <c r="G10" s="160"/>
      <c r="H10" s="160"/>
      <c r="L10" s="215"/>
      <c r="N10" s="41"/>
      <c r="O10" s="41"/>
      <c r="P10" s="41"/>
    </row>
    <row r="11" spans="1:16" ht="15">
      <c r="A11" s="250"/>
      <c r="B11" s="249"/>
      <c r="C11" s="249"/>
      <c r="D11" s="249"/>
      <c r="E11" s="249"/>
      <c r="F11" s="160"/>
      <c r="G11" s="160"/>
      <c r="H11" s="160"/>
      <c r="L11" s="215"/>
      <c r="N11" s="41"/>
      <c r="O11" s="41"/>
      <c r="P11" s="41"/>
    </row>
    <row r="12" spans="1:16" ht="15">
      <c r="A12" s="250"/>
      <c r="B12" s="249"/>
      <c r="C12" s="249"/>
      <c r="D12" s="249"/>
      <c r="E12" s="249"/>
      <c r="F12" s="160"/>
      <c r="G12" s="160"/>
      <c r="H12" s="160"/>
      <c r="L12" s="215"/>
      <c r="O12" s="41"/>
    </row>
    <row r="13" spans="1:16" ht="15">
      <c r="A13" s="250"/>
      <c r="B13" s="249"/>
      <c r="C13" s="249"/>
      <c r="D13" s="249"/>
      <c r="E13" s="249"/>
      <c r="F13" s="160"/>
      <c r="G13" s="160"/>
      <c r="H13" s="160"/>
      <c r="L13" s="215"/>
      <c r="N13" s="41"/>
      <c r="O13" s="41"/>
      <c r="P13" s="41"/>
    </row>
    <row r="14" spans="1:16" ht="20.100000000000001" customHeight="1">
      <c r="A14" s="145" t="s">
        <v>171</v>
      </c>
      <c r="B14" s="249"/>
      <c r="C14" s="249"/>
      <c r="D14" s="249"/>
      <c r="E14" s="249"/>
      <c r="F14" s="160"/>
      <c r="G14" s="160"/>
      <c r="H14" s="160"/>
      <c r="L14" s="215"/>
      <c r="O14" s="41"/>
    </row>
    <row r="15" spans="1:16" ht="15">
      <c r="A15" s="250"/>
      <c r="B15" s="249"/>
      <c r="C15" s="249"/>
      <c r="D15" s="249"/>
      <c r="E15" s="249"/>
      <c r="F15" s="160"/>
      <c r="G15" s="160"/>
      <c r="H15" s="160"/>
      <c r="L15" s="215"/>
      <c r="N15" s="41"/>
      <c r="O15" s="41"/>
      <c r="P15" s="41"/>
    </row>
    <row r="16" spans="1:16" ht="15" customHeight="1">
      <c r="A16" s="255" t="s">
        <v>121</v>
      </c>
      <c r="B16" s="249"/>
      <c r="C16" s="41" t="s">
        <v>122</v>
      </c>
      <c r="D16" s="249"/>
      <c r="E16" s="249"/>
      <c r="F16" s="160"/>
      <c r="G16" s="160"/>
      <c r="H16" s="160"/>
      <c r="L16" s="215"/>
      <c r="O16" s="41"/>
    </row>
    <row r="17" spans="1:16" ht="15" customHeight="1">
      <c r="A17" s="255" t="s">
        <v>112</v>
      </c>
      <c r="B17" s="249"/>
      <c r="C17" s="41" t="s">
        <v>199</v>
      </c>
      <c r="D17" s="249"/>
      <c r="E17" s="249"/>
      <c r="F17" s="160"/>
      <c r="G17" s="160"/>
      <c r="H17" s="160"/>
      <c r="L17" s="215"/>
      <c r="N17" s="41"/>
      <c r="O17" s="41"/>
      <c r="P17" s="41"/>
    </row>
    <row r="18" spans="1:16" ht="15" customHeight="1">
      <c r="A18" s="255" t="s">
        <v>56</v>
      </c>
      <c r="B18" s="249"/>
      <c r="C18" s="41" t="s">
        <v>200</v>
      </c>
      <c r="D18" s="249"/>
      <c r="E18" s="249"/>
      <c r="F18" s="160"/>
      <c r="G18" s="160"/>
      <c r="H18" s="160"/>
      <c r="L18" s="215"/>
      <c r="O18" s="41"/>
    </row>
    <row r="19" spans="1:16" ht="15" customHeight="1">
      <c r="A19" s="255" t="s">
        <v>52</v>
      </c>
      <c r="B19" s="249"/>
      <c r="C19" s="41" t="s">
        <v>201</v>
      </c>
      <c r="D19" s="249"/>
      <c r="E19" s="249"/>
      <c r="F19" s="160"/>
      <c r="G19" s="160"/>
      <c r="H19" s="160"/>
      <c r="L19" s="215"/>
      <c r="N19" s="41"/>
      <c r="O19" s="41"/>
      <c r="P19" s="41"/>
    </row>
    <row r="20" spans="1:16" ht="15" customHeight="1">
      <c r="A20" s="255" t="s">
        <v>13</v>
      </c>
      <c r="B20" s="249"/>
      <c r="C20" s="41" t="s">
        <v>202</v>
      </c>
      <c r="D20" s="249"/>
      <c r="E20" s="249"/>
      <c r="F20" s="160"/>
      <c r="G20" s="160"/>
      <c r="H20" s="160"/>
      <c r="L20" s="215"/>
      <c r="O20" s="41"/>
    </row>
    <row r="21" spans="1:16" ht="15" customHeight="1">
      <c r="A21" s="255" t="s">
        <v>123</v>
      </c>
      <c r="B21" s="249"/>
      <c r="C21" s="41" t="s">
        <v>167</v>
      </c>
      <c r="D21" s="249"/>
      <c r="E21" s="249"/>
      <c r="F21" s="160"/>
      <c r="G21" s="160"/>
      <c r="H21" s="160"/>
      <c r="L21" s="215"/>
      <c r="N21" s="41"/>
      <c r="O21" s="41"/>
      <c r="P21" s="41"/>
    </row>
    <row r="22" spans="1:16" ht="15" customHeight="1">
      <c r="A22" s="255" t="s">
        <v>102</v>
      </c>
      <c r="B22" s="249"/>
      <c r="C22" s="41" t="s">
        <v>203</v>
      </c>
      <c r="D22" s="249"/>
      <c r="E22" s="249"/>
      <c r="F22" s="160"/>
      <c r="G22" s="160"/>
      <c r="H22" s="160"/>
      <c r="L22" s="215"/>
      <c r="O22" s="41"/>
    </row>
    <row r="23" spans="1:16" ht="15" customHeight="1">
      <c r="A23" s="255" t="s">
        <v>46</v>
      </c>
      <c r="B23" s="249"/>
      <c r="C23" s="41" t="s">
        <v>204</v>
      </c>
      <c r="D23" s="249"/>
      <c r="E23" s="249"/>
      <c r="F23" s="160"/>
      <c r="G23" s="160"/>
      <c r="H23" s="160"/>
      <c r="N23" s="41"/>
      <c r="O23" s="41"/>
      <c r="P23" s="41"/>
    </row>
    <row r="24" spans="1:16" ht="15" customHeight="1">
      <c r="A24" s="255" t="s">
        <v>124</v>
      </c>
      <c r="B24" s="249"/>
      <c r="C24" s="41" t="s">
        <v>125</v>
      </c>
      <c r="D24" s="249"/>
      <c r="E24" s="249"/>
      <c r="F24" s="160"/>
      <c r="G24" s="160"/>
      <c r="H24" s="160"/>
      <c r="O24" s="41"/>
    </row>
    <row r="25" spans="1:16" ht="15" customHeight="1">
      <c r="A25" s="255" t="s">
        <v>107</v>
      </c>
      <c r="B25" s="249"/>
      <c r="C25" s="41" t="s">
        <v>108</v>
      </c>
      <c r="D25" s="249"/>
      <c r="E25" s="249"/>
      <c r="F25" s="160"/>
      <c r="G25" s="160"/>
      <c r="H25" s="160"/>
      <c r="L25" s="173"/>
      <c r="N25" s="41"/>
      <c r="O25" s="41"/>
      <c r="P25" s="41"/>
    </row>
    <row r="26" spans="1:16" ht="15" customHeight="1">
      <c r="A26" s="249"/>
      <c r="B26" s="249"/>
      <c r="C26" s="249"/>
      <c r="D26" s="249"/>
      <c r="E26" s="249"/>
      <c r="F26" s="160"/>
      <c r="G26" s="160"/>
      <c r="H26" s="160"/>
      <c r="O26" s="41"/>
    </row>
    <row r="27" spans="1:16" ht="15" customHeight="1">
      <c r="A27" s="249"/>
      <c r="B27" s="249"/>
      <c r="C27" s="249"/>
      <c r="D27" s="249"/>
      <c r="E27" s="249"/>
      <c r="F27" s="160"/>
      <c r="G27" s="160"/>
      <c r="H27" s="160"/>
      <c r="L27" s="186"/>
      <c r="N27" s="41"/>
      <c r="O27" s="41"/>
      <c r="P27" s="41"/>
    </row>
    <row r="28" spans="1:16" ht="15" customHeight="1">
      <c r="A28" s="249"/>
      <c r="B28" s="249"/>
      <c r="C28" s="249"/>
      <c r="D28" s="249"/>
      <c r="E28" s="249"/>
      <c r="F28" s="160"/>
      <c r="G28" s="160"/>
      <c r="H28" s="160"/>
      <c r="O28" s="41"/>
    </row>
    <row r="29" spans="1:16" ht="20.100000000000001" customHeight="1">
      <c r="A29" s="254" t="s">
        <v>172</v>
      </c>
      <c r="B29" s="249"/>
      <c r="C29" s="249"/>
      <c r="D29" s="249"/>
      <c r="E29" s="249"/>
      <c r="F29" s="160"/>
      <c r="G29" s="160"/>
      <c r="H29" s="160"/>
    </row>
    <row r="30" spans="1:16">
      <c r="A30" s="249"/>
      <c r="B30" s="249"/>
      <c r="C30" s="249"/>
      <c r="D30" s="249"/>
      <c r="E30" s="249"/>
      <c r="F30" s="160"/>
      <c r="G30" s="160"/>
      <c r="H30" s="160"/>
    </row>
    <row r="31" spans="1:16" ht="15" customHeight="1">
      <c r="A31" s="251">
        <v>0</v>
      </c>
      <c r="B31" s="252" t="s">
        <v>226</v>
      </c>
      <c r="C31" s="250" t="s">
        <v>227</v>
      </c>
      <c r="D31" s="250"/>
      <c r="E31" s="249"/>
      <c r="F31" s="160"/>
      <c r="G31" s="160"/>
      <c r="H31" s="160"/>
    </row>
    <row r="32" spans="1:16" ht="15">
      <c r="A32" s="253" t="s">
        <v>228</v>
      </c>
      <c r="B32" s="252" t="s">
        <v>226</v>
      </c>
      <c r="C32" s="250" t="s">
        <v>229</v>
      </c>
      <c r="D32" s="250"/>
      <c r="E32" s="249"/>
      <c r="F32" s="160"/>
      <c r="G32" s="160"/>
      <c r="H32" s="160"/>
    </row>
    <row r="33" spans="1:22" ht="15">
      <c r="A33" s="253" t="s">
        <v>230</v>
      </c>
      <c r="B33" s="252" t="s">
        <v>226</v>
      </c>
      <c r="C33" s="250" t="s">
        <v>231</v>
      </c>
      <c r="D33" s="250"/>
      <c r="E33" s="249"/>
      <c r="F33" s="160"/>
      <c r="G33" s="160"/>
      <c r="H33" s="160"/>
    </row>
    <row r="34" spans="1:22" ht="15">
      <c r="A34" s="251" t="s">
        <v>32</v>
      </c>
      <c r="B34" s="252" t="s">
        <v>226</v>
      </c>
      <c r="C34" s="250" t="s">
        <v>232</v>
      </c>
      <c r="D34" s="250"/>
      <c r="E34" s="249"/>
      <c r="F34" s="160"/>
      <c r="G34" s="160"/>
      <c r="H34" s="160"/>
    </row>
    <row r="35" spans="1:22" ht="15">
      <c r="A35" s="251" t="s">
        <v>233</v>
      </c>
      <c r="B35" s="252" t="s">
        <v>226</v>
      </c>
      <c r="C35" s="250" t="s">
        <v>234</v>
      </c>
      <c r="D35" s="250"/>
      <c r="E35" s="249"/>
      <c r="F35" s="160"/>
      <c r="G35" s="160"/>
      <c r="H35" s="160"/>
    </row>
    <row r="36" spans="1:22" ht="15">
      <c r="A36" s="250"/>
      <c r="B36" s="250"/>
      <c r="C36" s="250"/>
      <c r="D36" s="250"/>
      <c r="E36" s="249"/>
      <c r="F36" s="160"/>
      <c r="G36" s="160"/>
      <c r="H36" s="160"/>
    </row>
    <row r="37" spans="1:22" s="31" customFormat="1" ht="18" customHeight="1">
      <c r="A37" s="250"/>
      <c r="B37" s="250"/>
      <c r="C37" s="250"/>
      <c r="D37" s="250"/>
      <c r="E37" s="249"/>
      <c r="F37" s="160"/>
      <c r="G37" s="160"/>
      <c r="H37" s="160"/>
      <c r="I37" s="33"/>
      <c r="J37" s="33"/>
      <c r="K37" s="33"/>
      <c r="L37" s="33"/>
      <c r="U37" s="33"/>
      <c r="V37" s="33"/>
    </row>
    <row r="38" spans="1:22" s="31" customFormat="1" ht="15" customHeight="1">
      <c r="A38" s="250" t="s">
        <v>235</v>
      </c>
      <c r="B38" s="250"/>
      <c r="C38" s="250"/>
      <c r="D38" s="250"/>
      <c r="E38" s="249"/>
      <c r="F38" s="160"/>
      <c r="G38" s="160"/>
      <c r="H38" s="160"/>
      <c r="I38" s="33"/>
      <c r="J38" s="33"/>
      <c r="K38" s="33"/>
      <c r="L38" s="173"/>
      <c r="U38" s="33"/>
      <c r="V38" s="33"/>
    </row>
    <row r="39" spans="1:22" s="31" customFormat="1" ht="15" customHeight="1">
      <c r="A39" s="160"/>
      <c r="B39" s="160"/>
      <c r="C39" s="160"/>
      <c r="D39" s="160"/>
      <c r="E39" s="160"/>
      <c r="F39" s="160"/>
      <c r="G39" s="160"/>
      <c r="H39" s="160"/>
      <c r="I39" s="33"/>
      <c r="J39" s="33"/>
      <c r="K39" s="33"/>
      <c r="L39" s="215"/>
      <c r="U39" s="33"/>
      <c r="V39" s="33"/>
    </row>
    <row r="40" spans="1:22" s="31" customFormat="1" ht="15" customHeight="1">
      <c r="A40" s="229" t="s">
        <v>236</v>
      </c>
      <c r="B40" s="160"/>
      <c r="C40" s="160"/>
      <c r="D40" s="160"/>
      <c r="E40" s="160"/>
      <c r="F40" s="160"/>
      <c r="G40" s="160"/>
      <c r="H40" s="160"/>
      <c r="I40" s="33"/>
      <c r="J40" s="33"/>
      <c r="K40" s="33"/>
      <c r="U40" s="33"/>
      <c r="V40" s="33"/>
    </row>
    <row r="41" spans="1:22" s="31" customFormat="1" ht="15" customHeight="1">
      <c r="I41" s="33"/>
      <c r="J41" s="33"/>
      <c r="K41" s="33"/>
      <c r="L41" s="194"/>
      <c r="U41" s="33"/>
      <c r="V41" s="33"/>
    </row>
    <row r="42" spans="1:22" s="31" customFormat="1" ht="15" customHeight="1">
      <c r="I42" s="33"/>
      <c r="J42" s="33"/>
      <c r="K42" s="33"/>
      <c r="L42" s="230"/>
      <c r="U42" s="33"/>
      <c r="V42" s="33"/>
    </row>
    <row r="43" spans="1:22" s="31" customFormat="1" ht="15" customHeight="1">
      <c r="I43" s="33"/>
      <c r="J43" s="33"/>
      <c r="K43" s="33"/>
      <c r="L43" s="33"/>
      <c r="U43" s="33"/>
      <c r="V43" s="33"/>
    </row>
    <row r="44" spans="1:22" s="31" customFormat="1" ht="15" customHeight="1">
      <c r="I44" s="33"/>
      <c r="J44" s="33"/>
      <c r="K44" s="33"/>
      <c r="L44" s="33"/>
      <c r="U44" s="33"/>
      <c r="V44" s="33"/>
    </row>
    <row r="45" spans="1:22" s="31" customFormat="1" ht="15" customHeight="1">
      <c r="I45" s="33"/>
      <c r="J45" s="33"/>
      <c r="K45" s="33"/>
      <c r="L45" s="173"/>
      <c r="M45" s="32"/>
      <c r="U45" s="33"/>
      <c r="V45" s="33"/>
    </row>
    <row r="46" spans="1:22" s="31" customFormat="1" ht="15" customHeight="1">
      <c r="I46" s="33"/>
      <c r="J46" s="33"/>
      <c r="K46" s="33"/>
      <c r="L46" s="215"/>
      <c r="U46" s="33"/>
      <c r="V46" s="33"/>
    </row>
    <row r="47" spans="1:22" s="31" customFormat="1" ht="15" customHeight="1">
      <c r="I47" s="33"/>
      <c r="J47" s="33"/>
      <c r="K47" s="33"/>
      <c r="L47" s="33"/>
      <c r="U47" s="33"/>
      <c r="V47" s="33"/>
    </row>
    <row r="48" spans="1:22" s="31" customFormat="1" ht="15" customHeight="1">
      <c r="I48" s="33"/>
      <c r="J48" s="33"/>
      <c r="K48" s="33"/>
      <c r="L48" s="33"/>
      <c r="U48" s="33"/>
      <c r="V48" s="33"/>
    </row>
    <row r="49" spans="1:22" s="31" customFormat="1" ht="15" customHeight="1">
      <c r="I49" s="33"/>
      <c r="J49" s="33"/>
      <c r="K49" s="33"/>
      <c r="L49" s="33"/>
      <c r="U49" s="33"/>
      <c r="V49" s="33"/>
    </row>
    <row r="50" spans="1:22" s="31" customFormat="1" ht="15" customHeight="1">
      <c r="I50" s="33"/>
      <c r="J50" s="33"/>
      <c r="K50" s="33"/>
      <c r="L50" s="33"/>
      <c r="U50" s="33"/>
      <c r="V50" s="33"/>
    </row>
    <row r="51" spans="1:22" s="31" customFormat="1" ht="15" customHeight="1">
      <c r="I51" s="33"/>
      <c r="J51" s="33"/>
      <c r="K51" s="33"/>
      <c r="L51" s="33"/>
      <c r="U51" s="33"/>
      <c r="V51" s="33"/>
    </row>
    <row r="52" spans="1:22" ht="15" customHeight="1">
      <c r="M52" s="31"/>
      <c r="N52" s="31"/>
      <c r="O52" s="31"/>
      <c r="P52" s="31"/>
      <c r="Q52" s="31"/>
      <c r="R52" s="31"/>
      <c r="S52" s="31"/>
      <c r="T52" s="31"/>
    </row>
    <row r="53" spans="1:22" s="31" customFormat="1">
      <c r="I53" s="33"/>
      <c r="J53" s="33"/>
      <c r="K53" s="33"/>
      <c r="L53" s="33"/>
      <c r="U53" s="33"/>
      <c r="V53" s="33"/>
    </row>
    <row r="54" spans="1:22" s="31" customFormat="1" ht="15" customHeight="1">
      <c r="A54" s="36"/>
      <c r="I54" s="33"/>
      <c r="J54" s="33"/>
      <c r="K54" s="33"/>
      <c r="L54" s="33"/>
      <c r="U54" s="33"/>
      <c r="V54" s="33"/>
    </row>
    <row r="55" spans="1:22" s="31" customFormat="1" ht="18" customHeight="1">
      <c r="A55" s="37"/>
      <c r="I55" s="33"/>
      <c r="J55" s="33"/>
      <c r="K55" s="33"/>
      <c r="L55" s="33"/>
      <c r="U55" s="33"/>
      <c r="V55" s="33"/>
    </row>
    <row r="56" spans="1:22" s="31" customFormat="1" ht="15" customHeight="1">
      <c r="A56" s="37"/>
      <c r="I56" s="33"/>
      <c r="J56" s="33"/>
      <c r="K56" s="33"/>
      <c r="L56" s="33"/>
      <c r="U56" s="33"/>
      <c r="V56" s="33"/>
    </row>
    <row r="57" spans="1:22" s="31" customFormat="1" ht="15" customHeight="1">
      <c r="A57" s="37"/>
      <c r="I57" s="33"/>
      <c r="J57" s="33"/>
      <c r="K57" s="33"/>
      <c r="L57" s="33"/>
      <c r="U57" s="33"/>
      <c r="V57" s="33"/>
    </row>
    <row r="58" spans="1:22" s="31" customFormat="1" ht="15" customHeight="1">
      <c r="A58" s="37"/>
      <c r="I58" s="33"/>
      <c r="J58" s="33"/>
      <c r="K58" s="33"/>
      <c r="L58" s="33"/>
      <c r="U58" s="33"/>
      <c r="V58" s="33"/>
    </row>
    <row r="59" spans="1:22" s="31" customFormat="1" ht="15" customHeight="1">
      <c r="A59" s="37"/>
      <c r="I59" s="33"/>
      <c r="J59" s="33"/>
      <c r="K59" s="33"/>
      <c r="L59" s="33"/>
      <c r="U59" s="33"/>
      <c r="V59" s="33"/>
    </row>
    <row r="60" spans="1:22" s="31" customFormat="1" ht="15" customHeight="1">
      <c r="A60" s="37"/>
      <c r="I60" s="33"/>
      <c r="J60" s="33"/>
      <c r="K60" s="33"/>
      <c r="L60" s="33"/>
      <c r="U60" s="33"/>
      <c r="V60" s="33"/>
    </row>
    <row r="61" spans="1:22" s="31" customFormat="1" ht="15" customHeight="1">
      <c r="A61" s="37"/>
      <c r="I61" s="33"/>
      <c r="J61" s="33"/>
      <c r="K61" s="33"/>
      <c r="L61" s="33"/>
      <c r="U61" s="33"/>
      <c r="V61" s="33"/>
    </row>
    <row r="62" spans="1:22" s="31" customFormat="1" ht="15" customHeight="1">
      <c r="A62" s="37"/>
      <c r="I62" s="33"/>
      <c r="J62" s="33"/>
      <c r="K62" s="33"/>
      <c r="L62" s="33"/>
      <c r="U62" s="33"/>
      <c r="V62" s="33"/>
    </row>
    <row r="63" spans="1:22" s="31" customFormat="1" ht="15" customHeight="1">
      <c r="A63" s="37"/>
      <c r="I63" s="33"/>
      <c r="J63" s="33"/>
      <c r="K63" s="33"/>
      <c r="L63" s="33"/>
      <c r="U63" s="33"/>
      <c r="V63" s="33"/>
    </row>
    <row r="64" spans="1:22" s="31" customFormat="1" ht="15" customHeight="1">
      <c r="A64" s="37"/>
      <c r="I64" s="33"/>
      <c r="J64" s="33"/>
      <c r="K64" s="33"/>
      <c r="L64" s="33"/>
      <c r="M64" s="32"/>
      <c r="U64" s="33"/>
      <c r="V64" s="33"/>
    </row>
    <row r="65" spans="1:22" s="31" customFormat="1" ht="15" customHeight="1">
      <c r="A65" s="37"/>
      <c r="I65" s="33"/>
      <c r="J65" s="33"/>
      <c r="K65" s="33"/>
      <c r="L65" s="33"/>
      <c r="U65" s="33"/>
      <c r="V65" s="33"/>
    </row>
    <row r="66" spans="1:22" s="31" customFormat="1" ht="15" customHeight="1">
      <c r="A66" s="37"/>
      <c r="I66" s="33"/>
      <c r="J66" s="33"/>
      <c r="K66" s="33"/>
      <c r="L66" s="33"/>
      <c r="M66" s="32"/>
      <c r="U66" s="33"/>
      <c r="V66" s="33"/>
    </row>
    <row r="67" spans="1:22" s="31" customFormat="1" ht="15" customHeight="1">
      <c r="A67" s="36"/>
      <c r="I67" s="33"/>
      <c r="J67" s="33"/>
      <c r="K67" s="33"/>
      <c r="L67" s="33"/>
      <c r="U67" s="33"/>
      <c r="V67" s="33"/>
    </row>
    <row r="68" spans="1:22" s="31" customFormat="1" ht="18" customHeight="1">
      <c r="A68" s="37"/>
      <c r="I68" s="33"/>
      <c r="J68" s="33"/>
      <c r="K68" s="33"/>
      <c r="L68" s="33"/>
      <c r="U68" s="33"/>
      <c r="V68" s="33"/>
    </row>
    <row r="69" spans="1:22" s="31" customFormat="1" ht="15" customHeight="1">
      <c r="A69" s="37"/>
      <c r="I69" s="33"/>
      <c r="J69" s="33"/>
      <c r="K69" s="33"/>
      <c r="L69" s="33"/>
      <c r="U69" s="33"/>
      <c r="V69" s="33"/>
    </row>
    <row r="70" spans="1:22" s="31" customFormat="1" ht="15" customHeight="1">
      <c r="A70" s="37"/>
      <c r="I70" s="33"/>
      <c r="J70" s="33"/>
      <c r="K70" s="33"/>
      <c r="L70" s="33"/>
      <c r="U70" s="33"/>
      <c r="V70" s="33"/>
    </row>
    <row r="71" spans="1:22" s="31" customFormat="1" ht="15" customHeight="1">
      <c r="A71" s="37"/>
      <c r="I71" s="33"/>
      <c r="J71" s="33"/>
      <c r="K71" s="33"/>
      <c r="L71" s="33"/>
      <c r="U71" s="33"/>
      <c r="V71" s="33"/>
    </row>
    <row r="72" spans="1:22" s="31" customFormat="1" ht="15" customHeight="1">
      <c r="A72" s="37"/>
      <c r="I72" s="33"/>
      <c r="J72" s="33"/>
      <c r="K72" s="33"/>
      <c r="L72" s="33"/>
      <c r="U72" s="33"/>
      <c r="V72" s="33"/>
    </row>
    <row r="73" spans="1:22" s="31" customFormat="1" ht="15" customHeight="1">
      <c r="A73" s="37"/>
      <c r="I73" s="33"/>
      <c r="J73" s="33"/>
      <c r="K73" s="33"/>
      <c r="L73" s="33"/>
      <c r="U73" s="33"/>
      <c r="V73" s="33"/>
    </row>
    <row r="74" spans="1:22" s="31" customFormat="1" ht="15" customHeight="1">
      <c r="A74" s="37"/>
      <c r="I74" s="33"/>
      <c r="J74" s="33"/>
      <c r="K74" s="33"/>
      <c r="L74" s="33"/>
      <c r="U74" s="33"/>
      <c r="V74" s="33"/>
    </row>
    <row r="75" spans="1:22" s="31" customFormat="1" ht="15" customHeight="1">
      <c r="A75" s="37"/>
      <c r="I75" s="33"/>
      <c r="J75" s="33"/>
      <c r="K75" s="33"/>
      <c r="L75" s="33"/>
      <c r="M75" s="32"/>
      <c r="U75" s="33"/>
      <c r="V75" s="33"/>
    </row>
    <row r="76" spans="1:22" s="31" customFormat="1" ht="15" customHeight="1">
      <c r="A76" s="37"/>
      <c r="I76" s="33"/>
      <c r="J76" s="33"/>
      <c r="K76" s="33"/>
      <c r="L76" s="33"/>
      <c r="U76" s="33"/>
      <c r="V76" s="33"/>
    </row>
    <row r="77" spans="1:22" s="31" customFormat="1" ht="15" customHeight="1">
      <c r="A77" s="37"/>
      <c r="I77" s="33"/>
      <c r="J77" s="33"/>
      <c r="K77" s="33"/>
      <c r="L77" s="33"/>
      <c r="U77" s="33"/>
      <c r="V77" s="33"/>
    </row>
    <row r="78" spans="1:22">
      <c r="A78" s="37"/>
      <c r="M78" s="31"/>
      <c r="N78" s="31"/>
      <c r="O78" s="31"/>
      <c r="P78" s="31"/>
      <c r="Q78" s="31"/>
      <c r="R78" s="31"/>
      <c r="S78" s="31"/>
      <c r="T78" s="31"/>
    </row>
    <row r="79" spans="1:22" s="31" customFormat="1">
      <c r="I79" s="33"/>
      <c r="J79" s="33"/>
      <c r="K79" s="33"/>
      <c r="L79" s="33"/>
      <c r="U79" s="33"/>
      <c r="V79" s="33"/>
    </row>
    <row r="80" spans="1:22" s="31" customFormat="1">
      <c r="A80" s="38"/>
      <c r="I80" s="33"/>
      <c r="J80" s="33"/>
      <c r="K80" s="33"/>
      <c r="L80" s="33"/>
      <c r="U80" s="33"/>
      <c r="V80" s="33"/>
    </row>
    <row r="81" spans="1:22" s="31" customFormat="1">
      <c r="A81" s="39"/>
      <c r="I81" s="33"/>
      <c r="J81" s="33"/>
      <c r="K81" s="33"/>
      <c r="L81" s="33"/>
      <c r="U81" s="33"/>
      <c r="V81" s="33"/>
    </row>
    <row r="82" spans="1:22">
      <c r="A82" s="40"/>
      <c r="M82" s="31"/>
      <c r="N82" s="31"/>
      <c r="O82" s="31"/>
      <c r="P82" s="31"/>
      <c r="Q82" s="31"/>
      <c r="R82" s="31"/>
      <c r="S82" s="31"/>
      <c r="T82" s="31"/>
    </row>
    <row r="83" spans="1:22">
      <c r="M83" s="31"/>
      <c r="N83" s="31"/>
      <c r="O83" s="31"/>
      <c r="P83" s="31"/>
      <c r="Q83" s="31"/>
      <c r="R83" s="31"/>
      <c r="S83" s="31"/>
      <c r="T83" s="31"/>
    </row>
    <row r="84" spans="1:22">
      <c r="M84" s="31"/>
      <c r="N84" s="31"/>
      <c r="O84" s="31"/>
      <c r="P84" s="31"/>
      <c r="Q84" s="31"/>
      <c r="R84" s="31"/>
      <c r="S84" s="31"/>
      <c r="T84" s="31"/>
    </row>
    <row r="85" spans="1:22">
      <c r="M85" s="31"/>
      <c r="N85" s="31"/>
      <c r="O85" s="31"/>
      <c r="P85" s="31"/>
      <c r="Q85" s="31"/>
      <c r="R85" s="31"/>
      <c r="S85" s="31"/>
      <c r="T85" s="31"/>
    </row>
    <row r="86" spans="1:22">
      <c r="M86" s="31"/>
      <c r="N86" s="31"/>
      <c r="O86" s="31"/>
      <c r="P86" s="31"/>
      <c r="Q86" s="31"/>
      <c r="R86" s="31"/>
      <c r="S86" s="31"/>
      <c r="T86" s="31"/>
    </row>
    <row r="87" spans="1:22">
      <c r="M87" s="31"/>
      <c r="N87" s="31"/>
      <c r="O87" s="31"/>
      <c r="P87" s="31"/>
      <c r="Q87" s="31"/>
      <c r="R87" s="31"/>
      <c r="S87" s="31"/>
      <c r="T87" s="31"/>
    </row>
    <row r="88" spans="1:22">
      <c r="M88" s="31"/>
      <c r="N88" s="31"/>
      <c r="O88" s="31"/>
      <c r="P88" s="31"/>
      <c r="Q88" s="31"/>
      <c r="R88" s="31"/>
      <c r="S88" s="31"/>
      <c r="T88" s="31"/>
    </row>
    <row r="89" spans="1:22">
      <c r="M89" s="31"/>
      <c r="N89" s="31"/>
      <c r="O89" s="31"/>
      <c r="P89" s="31"/>
      <c r="Q89" s="31"/>
      <c r="R89" s="31"/>
      <c r="S89" s="31"/>
      <c r="T89" s="31"/>
    </row>
    <row r="90" spans="1:22">
      <c r="M90" s="31"/>
      <c r="N90" s="31"/>
      <c r="O90" s="31"/>
      <c r="P90" s="31"/>
      <c r="Q90" s="31"/>
      <c r="R90" s="31"/>
      <c r="S90" s="31"/>
      <c r="T90" s="31"/>
    </row>
    <row r="91" spans="1:22">
      <c r="M91" s="31"/>
      <c r="N91" s="31"/>
      <c r="O91" s="31"/>
      <c r="P91" s="31"/>
      <c r="Q91" s="31"/>
      <c r="R91" s="31"/>
      <c r="S91" s="31"/>
      <c r="T91" s="31"/>
    </row>
    <row r="92" spans="1:22">
      <c r="M92" s="31"/>
      <c r="N92" s="31"/>
      <c r="O92" s="31"/>
      <c r="P92" s="31"/>
      <c r="Q92" s="31"/>
      <c r="R92" s="31"/>
      <c r="S92" s="31"/>
      <c r="T92" s="31"/>
    </row>
    <row r="93" spans="1:22">
      <c r="M93" s="31"/>
      <c r="N93" s="31"/>
      <c r="O93" s="31"/>
      <c r="P93" s="31"/>
      <c r="Q93" s="31"/>
      <c r="R93" s="31"/>
      <c r="S93" s="31"/>
      <c r="T93" s="31"/>
    </row>
    <row r="94" spans="1:22">
      <c r="M94" s="31"/>
      <c r="N94" s="31"/>
      <c r="O94" s="31"/>
      <c r="P94" s="31"/>
      <c r="Q94" s="31"/>
      <c r="R94" s="31"/>
      <c r="S94" s="31"/>
      <c r="T94" s="31"/>
    </row>
    <row r="95" spans="1:22">
      <c r="M95" s="31"/>
      <c r="N95" s="31"/>
      <c r="O95" s="34"/>
      <c r="P95" s="31"/>
      <c r="Q95" s="31"/>
      <c r="R95" s="31"/>
      <c r="S95" s="31"/>
      <c r="T95" s="31"/>
    </row>
    <row r="96" spans="1:22">
      <c r="M96" s="31"/>
      <c r="N96" s="31"/>
      <c r="O96" s="31"/>
      <c r="P96" s="31"/>
      <c r="Q96" s="31"/>
      <c r="R96" s="31"/>
      <c r="S96" s="31"/>
      <c r="T96" s="31"/>
    </row>
    <row r="97" spans="13:20">
      <c r="M97" s="35"/>
      <c r="N97" s="31"/>
      <c r="O97" s="34"/>
      <c r="P97" s="31"/>
      <c r="Q97" s="31"/>
      <c r="R97" s="31"/>
      <c r="S97" s="31"/>
      <c r="T97" s="31"/>
    </row>
  </sheetData>
  <pageMargins left="0.59055118110236227" right="0.19685039370078741" top="0.78740157480314965" bottom="0.59055118110236227" header="0.59055118110236227" footer="0.11811023622047245"/>
  <pageSetup paperSize="9" scale="80" orientation="portrait" r:id="rId1"/>
  <headerFooter alignWithMargins="0">
    <oddFooter xml:space="preserve">&amp;L&amp;"MetaNormalLF-Roman,Standard"Statistisches Bundesamt, Private Haushalte und Umwelt, 2020&amp;9
</oddFooter>
  </headerFooter>
  <colBreaks count="1" manualBreakCount="1">
    <brk id="11" max="1048575" man="1"/>
  </colBreaks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3074" r:id="rId4">
          <objectPr defaultSize="0" autoPict="0" r:id="rId5">
            <anchor moveWithCells="1">
              <from>
                <xdr:col>0</xdr:col>
                <xdr:colOff>1085850</xdr:colOff>
                <xdr:row>5</xdr:row>
                <xdr:rowOff>190500</xdr:rowOff>
              </from>
              <to>
                <xdr:col>3</xdr:col>
                <xdr:colOff>304800</xdr:colOff>
                <xdr:row>10</xdr:row>
                <xdr:rowOff>171450</xdr:rowOff>
              </to>
            </anchor>
          </objectPr>
        </oleObject>
      </mc:Choice>
      <mc:Fallback>
        <oleObject progId="Acrobat Document" dvAspect="DVASPECT_ICON" shapeId="3074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zoomScale="115" zoomScaleNormal="115" workbookViewId="0"/>
  </sheetViews>
  <sheetFormatPr baseColWidth="10" defaultRowHeight="12.75"/>
  <cols>
    <col min="1" max="1" width="30.7109375" style="41" customWidth="1"/>
    <col min="2" max="2" width="85.7109375" style="41" customWidth="1"/>
    <col min="3" max="16384" width="11.42578125" style="41"/>
  </cols>
  <sheetData>
    <row r="1" spans="1:3" ht="18" customHeight="1">
      <c r="A1" s="145" t="s">
        <v>8</v>
      </c>
      <c r="C1" s="206"/>
    </row>
    <row r="2" spans="1:3" ht="18" customHeight="1">
      <c r="A2" s="145"/>
      <c r="C2" s="206"/>
    </row>
    <row r="3" spans="1:3" ht="15" customHeight="1">
      <c r="A3" s="41" t="s">
        <v>185</v>
      </c>
      <c r="B3" s="41" t="s">
        <v>238</v>
      </c>
    </row>
    <row r="4" spans="1:3" ht="15" customHeight="1">
      <c r="B4" s="41" t="s">
        <v>239</v>
      </c>
    </row>
    <row r="5" spans="1:3" ht="15" customHeight="1">
      <c r="B5" s="41" t="s">
        <v>240</v>
      </c>
    </row>
    <row r="6" spans="1:3" ht="15" customHeight="1">
      <c r="B6" s="41" t="s">
        <v>241</v>
      </c>
    </row>
    <row r="7" spans="1:3" ht="15" customHeight="1">
      <c r="B7" s="41" t="s">
        <v>242</v>
      </c>
    </row>
    <row r="8" spans="1:3" ht="15" customHeight="1">
      <c r="B8" s="41" t="s">
        <v>243</v>
      </c>
    </row>
    <row r="9" spans="1:3" ht="15" customHeight="1">
      <c r="B9" s="41" t="s">
        <v>244</v>
      </c>
    </row>
    <row r="10" spans="1:3" ht="15" customHeight="1">
      <c r="B10" s="41" t="s">
        <v>245</v>
      </c>
    </row>
    <row r="11" spans="1:3" ht="15" customHeight="1">
      <c r="B11" s="41" t="s">
        <v>246</v>
      </c>
    </row>
    <row r="12" spans="1:3" ht="15" customHeight="1">
      <c r="B12" s="41" t="s">
        <v>247</v>
      </c>
    </row>
    <row r="13" spans="1:3" ht="15" customHeight="1">
      <c r="B13" s="10" t="s">
        <v>249</v>
      </c>
    </row>
    <row r="14" spans="1:3" ht="15" customHeight="1">
      <c r="B14" s="41" t="s">
        <v>248</v>
      </c>
    </row>
    <row r="15" spans="1:3" ht="15" customHeight="1"/>
    <row r="16" spans="1:3" ht="15" customHeight="1">
      <c r="A16" s="41" t="s">
        <v>192</v>
      </c>
      <c r="B16" s="41" t="s">
        <v>250</v>
      </c>
    </row>
    <row r="17" spans="1:2" ht="15" customHeight="1">
      <c r="B17" s="41" t="s">
        <v>251</v>
      </c>
    </row>
    <row r="18" spans="1:2" ht="15" customHeight="1">
      <c r="B18" s="41" t="s">
        <v>252</v>
      </c>
    </row>
    <row r="19" spans="1:2" ht="15" customHeight="1">
      <c r="B19" s="41" t="s">
        <v>253</v>
      </c>
    </row>
    <row r="20" spans="1:2" ht="15" customHeight="1">
      <c r="B20" s="41" t="s">
        <v>254</v>
      </c>
    </row>
    <row r="21" spans="1:2" ht="15" customHeight="1">
      <c r="B21" s="41" t="s">
        <v>255</v>
      </c>
    </row>
    <row r="22" spans="1:2" ht="15" customHeight="1">
      <c r="B22" s="41" t="s">
        <v>256</v>
      </c>
    </row>
    <row r="23" spans="1:2" ht="15" customHeight="1"/>
    <row r="24" spans="1:2" ht="15" customHeight="1">
      <c r="A24" s="41" t="s">
        <v>9</v>
      </c>
      <c r="B24" s="41" t="s">
        <v>257</v>
      </c>
    </row>
    <row r="25" spans="1:2" ht="15" customHeight="1">
      <c r="B25" s="41" t="s">
        <v>258</v>
      </c>
    </row>
    <row r="26" spans="1:2" ht="15" customHeight="1">
      <c r="B26" s="41" t="s">
        <v>259</v>
      </c>
    </row>
    <row r="27" spans="1:2" ht="15" customHeight="1"/>
    <row r="28" spans="1:2" ht="15" customHeight="1">
      <c r="A28" s="41" t="s">
        <v>10</v>
      </c>
      <c r="B28" s="41" t="s">
        <v>260</v>
      </c>
    </row>
    <row r="29" spans="1:2" ht="15" customHeight="1">
      <c r="B29" s="41" t="s">
        <v>261</v>
      </c>
    </row>
    <row r="30" spans="1:2" ht="15" customHeight="1">
      <c r="B30" s="41" t="s">
        <v>262</v>
      </c>
    </row>
    <row r="31" spans="1:2" ht="15" customHeight="1">
      <c r="B31" s="41" t="s">
        <v>263</v>
      </c>
    </row>
    <row r="32" spans="1:2" ht="15" customHeight="1">
      <c r="B32" s="41" t="s">
        <v>264</v>
      </c>
    </row>
    <row r="33" spans="1:2" ht="15" customHeight="1"/>
    <row r="34" spans="1:2" ht="15" customHeight="1">
      <c r="A34" s="41" t="s">
        <v>198</v>
      </c>
      <c r="B34" s="41" t="s">
        <v>265</v>
      </c>
    </row>
    <row r="35" spans="1:2" ht="15" customHeight="1">
      <c r="B35" s="41" t="s">
        <v>266</v>
      </c>
    </row>
    <row r="36" spans="1:2" ht="15" customHeight="1"/>
    <row r="37" spans="1:2" ht="15" customHeight="1">
      <c r="A37" s="41" t="s">
        <v>11</v>
      </c>
      <c r="B37" s="41" t="s">
        <v>267</v>
      </c>
    </row>
    <row r="38" spans="1:2" ht="15" customHeight="1">
      <c r="A38" s="42"/>
      <c r="B38" s="41" t="s">
        <v>268</v>
      </c>
    </row>
    <row r="39" spans="1:2">
      <c r="A39" s="42"/>
    </row>
    <row r="40" spans="1:2">
      <c r="A40" s="42"/>
    </row>
  </sheetData>
  <pageMargins left="0.59055118110236227" right="0.19685039370078741" top="0.78740157480314965" bottom="0.78740157480314965" header="0.11811023622047245" footer="0.11811023622047245"/>
  <pageSetup paperSize="9" scale="80" orientation="portrait" horizontalDpi="1200" verticalDpi="1200" r:id="rId1"/>
  <headerFooter alignWithMargins="0">
    <oddFooter>&amp;L&amp;"MetaNormalLF-Roman,Standard"Statistisches Bundesamt, Private Haushalte und Umwelt, 2020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2"/>
  <sheetViews>
    <sheetView zoomScaleNormal="100" zoomScaleSheetLayoutView="115" workbookViewId="0"/>
  </sheetViews>
  <sheetFormatPr baseColWidth="10" defaultRowHeight="12.75" outlineLevelCol="1"/>
  <cols>
    <col min="1" max="1" width="45.7109375" style="21" customWidth="1"/>
    <col min="2" max="2" width="9.28515625" style="177" customWidth="1"/>
    <col min="3" max="3" width="11.7109375" style="178" customWidth="1"/>
    <col min="4" max="4" width="10.7109375" style="178" hidden="1" customWidth="1"/>
    <col min="5" max="5" width="10.7109375" style="21" hidden="1" customWidth="1"/>
    <col min="6" max="7" width="10.7109375" style="21" hidden="1" customWidth="1" outlineLevel="1"/>
    <col min="8" max="8" width="11.7109375" style="21" customWidth="1" outlineLevel="1"/>
    <col min="9" max="12" width="10.7109375" style="21" hidden="1" customWidth="1" outlineLevel="1"/>
    <col min="13" max="13" width="11.7109375" style="21" customWidth="1" collapsed="1"/>
    <col min="14" max="17" width="10.7109375" style="21" hidden="1" customWidth="1"/>
    <col min="18" max="21" width="11.7109375" style="21" customWidth="1"/>
    <col min="22" max="22" width="11.42578125" style="21"/>
    <col min="23" max="23" width="11.42578125" style="21" customWidth="1"/>
    <col min="24" max="24" width="11.42578125" style="204"/>
    <col min="25" max="16384" width="11.42578125" style="21"/>
  </cols>
  <sheetData>
    <row r="1" spans="1:26" ht="20.100000000000001" customHeight="1">
      <c r="A1" s="248" t="s">
        <v>106</v>
      </c>
      <c r="C1" s="181"/>
      <c r="D1" s="181"/>
      <c r="M1" s="241"/>
      <c r="O1" s="175"/>
      <c r="T1" s="175"/>
      <c r="W1" s="243"/>
    </row>
    <row r="2" spans="1:26" ht="20.100000000000001" customHeight="1"/>
    <row r="3" spans="1:26" ht="15" customHeight="1">
      <c r="E3" s="272"/>
      <c r="F3" s="272"/>
      <c r="G3" s="272"/>
      <c r="H3" s="272"/>
      <c r="I3" s="272"/>
      <c r="J3" s="272"/>
      <c r="K3" s="272"/>
      <c r="L3" s="272"/>
      <c r="M3" s="272"/>
      <c r="N3" s="272"/>
      <c r="O3" s="272"/>
      <c r="P3" s="272"/>
      <c r="Q3" s="272"/>
      <c r="R3" s="272"/>
      <c r="S3" s="272"/>
      <c r="T3" s="272"/>
      <c r="U3" s="272"/>
    </row>
    <row r="4" spans="1:26" s="28" customFormat="1" ht="24.95" customHeight="1">
      <c r="A4" s="359" t="s">
        <v>304</v>
      </c>
      <c r="B4" s="165" t="s">
        <v>12</v>
      </c>
      <c r="C4" s="165">
        <v>2000</v>
      </c>
      <c r="D4" s="165">
        <v>2001</v>
      </c>
      <c r="E4" s="165">
        <v>2002</v>
      </c>
      <c r="F4" s="165">
        <v>2003</v>
      </c>
      <c r="G4" s="165">
        <v>2004</v>
      </c>
      <c r="H4" s="165">
        <v>2005</v>
      </c>
      <c r="I4" s="165">
        <v>2006</v>
      </c>
      <c r="J4" s="165">
        <v>2007</v>
      </c>
      <c r="K4" s="165">
        <v>2008</v>
      </c>
      <c r="L4" s="165">
        <v>2009</v>
      </c>
      <c r="M4" s="165">
        <v>2010</v>
      </c>
      <c r="N4" s="163">
        <v>2011</v>
      </c>
      <c r="O4" s="343">
        <v>2012</v>
      </c>
      <c r="P4" s="163">
        <v>2013</v>
      </c>
      <c r="Q4" s="343">
        <v>2014</v>
      </c>
      <c r="R4" s="163">
        <v>2015</v>
      </c>
      <c r="S4" s="163">
        <v>2016</v>
      </c>
      <c r="T4" s="163">
        <v>2017</v>
      </c>
      <c r="U4" s="163">
        <v>2018</v>
      </c>
      <c r="X4" s="205"/>
    </row>
    <row r="5" spans="1:26" s="28" customFormat="1" ht="18" customHeight="1">
      <c r="A5" s="256" t="s">
        <v>131</v>
      </c>
      <c r="B5" s="264">
        <v>1000</v>
      </c>
      <c r="C5" s="270">
        <v>37711</v>
      </c>
      <c r="D5" s="270">
        <v>38013</v>
      </c>
      <c r="E5" s="270">
        <v>38229</v>
      </c>
      <c r="F5" s="270">
        <v>38453</v>
      </c>
      <c r="G5" s="270">
        <v>38606</v>
      </c>
      <c r="H5" s="270">
        <v>38897.472429659123</v>
      </c>
      <c r="I5" s="270">
        <v>39620</v>
      </c>
      <c r="J5" s="270">
        <v>39722</v>
      </c>
      <c r="K5" s="270">
        <v>40076</v>
      </c>
      <c r="L5" s="270">
        <v>40189</v>
      </c>
      <c r="M5" s="270">
        <v>40301</v>
      </c>
      <c r="N5" s="270">
        <v>39509</v>
      </c>
      <c r="O5" s="270">
        <v>39707</v>
      </c>
      <c r="P5" s="270">
        <v>39933</v>
      </c>
      <c r="Q5" s="270">
        <v>40223</v>
      </c>
      <c r="R5" s="270">
        <v>40774</v>
      </c>
      <c r="S5" s="270">
        <v>40960</v>
      </c>
      <c r="T5" s="270">
        <v>41304</v>
      </c>
      <c r="U5" s="270">
        <v>41378</v>
      </c>
      <c r="W5" s="240"/>
      <c r="X5" s="239"/>
      <c r="Y5" s="239"/>
      <c r="Z5" s="239"/>
    </row>
    <row r="6" spans="1:26" s="28" customFormat="1" ht="15" customHeight="1">
      <c r="A6" s="257" t="s">
        <v>132</v>
      </c>
      <c r="B6" s="266">
        <v>1000</v>
      </c>
      <c r="C6" s="270">
        <v>81393.5</v>
      </c>
      <c r="D6" s="270">
        <v>81527.899999999994</v>
      </c>
      <c r="E6" s="270">
        <v>81715.100000000006</v>
      </c>
      <c r="F6" s="270">
        <v>81752.2</v>
      </c>
      <c r="G6" s="270">
        <v>81714.2</v>
      </c>
      <c r="H6" s="270">
        <v>81677.552863601653</v>
      </c>
      <c r="I6" s="270">
        <v>81580.487475303322</v>
      </c>
      <c r="J6" s="270">
        <v>81478.469771275486</v>
      </c>
      <c r="K6" s="270">
        <v>81348</v>
      </c>
      <c r="L6" s="270">
        <v>81043.7</v>
      </c>
      <c r="M6" s="270">
        <v>80900</v>
      </c>
      <c r="N6" s="270">
        <v>79422</v>
      </c>
      <c r="O6" s="270">
        <v>79585</v>
      </c>
      <c r="P6" s="270">
        <v>79766</v>
      </c>
      <c r="Q6" s="270">
        <v>80068</v>
      </c>
      <c r="R6" s="270">
        <v>80634</v>
      </c>
      <c r="S6" s="270">
        <v>81522</v>
      </c>
      <c r="T6" s="270">
        <v>81819</v>
      </c>
      <c r="U6" s="270">
        <v>81692</v>
      </c>
      <c r="W6" s="240"/>
      <c r="X6" s="239"/>
      <c r="Y6" s="239"/>
      <c r="Z6" s="239"/>
    </row>
    <row r="7" spans="1:26" ht="15" customHeight="1">
      <c r="A7" s="221"/>
      <c r="B7" s="258"/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271"/>
    </row>
    <row r="8" spans="1:26" ht="15" customHeight="1">
      <c r="A8" s="263" t="s">
        <v>133</v>
      </c>
      <c r="B8" s="266" t="s">
        <v>13</v>
      </c>
      <c r="C8" s="270">
        <v>2763.4663839127747</v>
      </c>
      <c r="D8" s="270">
        <v>2721.4722341348988</v>
      </c>
      <c r="E8" s="270">
        <v>2706.1711005231841</v>
      </c>
      <c r="F8" s="270">
        <v>2644.9984495003746</v>
      </c>
      <c r="G8" s="270">
        <v>2563.1797029416584</v>
      </c>
      <c r="H8" s="270">
        <v>2696.358539038516</v>
      </c>
      <c r="I8" s="270">
        <v>2710.1879127639008</v>
      </c>
      <c r="J8" s="270">
        <v>2651.5134563209926</v>
      </c>
      <c r="K8" s="270">
        <v>2684.2335946469084</v>
      </c>
      <c r="L8" s="270">
        <v>2648.8773607849198</v>
      </c>
      <c r="M8" s="270">
        <v>2606.7451900907317</v>
      </c>
      <c r="N8" s="270">
        <v>2610.8713376909764</v>
      </c>
      <c r="O8" s="270">
        <v>2511.6290103781721</v>
      </c>
      <c r="P8" s="270">
        <v>2463.1584197801303</v>
      </c>
      <c r="Q8" s="270">
        <v>2505.3672048404719</v>
      </c>
      <c r="R8" s="270">
        <v>2558.8018757355371</v>
      </c>
      <c r="S8" s="270">
        <v>2618.5003042129324</v>
      </c>
      <c r="T8" s="270">
        <v>2583.7033239468474</v>
      </c>
      <c r="U8" s="270">
        <v>2703.1553624339049</v>
      </c>
      <c r="W8" s="204"/>
    </row>
    <row r="9" spans="1:26" ht="15" customHeight="1">
      <c r="A9" s="259" t="s">
        <v>21</v>
      </c>
      <c r="B9" s="266" t="s">
        <v>13</v>
      </c>
      <c r="C9" s="270">
        <v>2129.1513571008718</v>
      </c>
      <c r="D9" s="270">
        <v>2084.9371687023263</v>
      </c>
      <c r="E9" s="270">
        <v>2052.9087128288816</v>
      </c>
      <c r="F9" s="270">
        <v>1969.3260251240856</v>
      </c>
      <c r="G9" s="270">
        <v>1887.3805343595743</v>
      </c>
      <c r="H9" s="270">
        <v>2019.2858806254224</v>
      </c>
      <c r="I9" s="270">
        <v>2027.513612803016</v>
      </c>
      <c r="J9" s="270">
        <v>1956.9605647016713</v>
      </c>
      <c r="K9" s="270">
        <v>2000.4873309986797</v>
      </c>
      <c r="L9" s="270">
        <v>1959.0625041984551</v>
      </c>
      <c r="M9" s="270">
        <v>1888.9739420907322</v>
      </c>
      <c r="N9" s="270">
        <v>1899.0180246909767</v>
      </c>
      <c r="O9" s="270">
        <v>1776.8336173781722</v>
      </c>
      <c r="P9" s="270">
        <v>1730.9127389551954</v>
      </c>
      <c r="Q9" s="270">
        <v>1792.4062529839803</v>
      </c>
      <c r="R9" s="270">
        <v>1846.4464786288011</v>
      </c>
      <c r="S9" s="270">
        <v>1908.8084746333186</v>
      </c>
      <c r="T9" s="270">
        <v>1855.4573279567664</v>
      </c>
      <c r="U9" s="270">
        <v>1960.0899254339042</v>
      </c>
    </row>
    <row r="10" spans="1:26" ht="15" customHeight="1">
      <c r="A10" s="259" t="s">
        <v>186</v>
      </c>
      <c r="B10" s="266" t="s">
        <v>13</v>
      </c>
      <c r="C10" s="270">
        <v>277.92180644153223</v>
      </c>
      <c r="D10" s="270">
        <v>276.06758681718799</v>
      </c>
      <c r="E10" s="270">
        <v>281.26201906930271</v>
      </c>
      <c r="F10" s="270">
        <v>293.55602165165106</v>
      </c>
      <c r="G10" s="270">
        <v>288.69383153860605</v>
      </c>
      <c r="H10" s="270">
        <v>285.64754376857525</v>
      </c>
      <c r="I10" s="270">
        <v>286.32840264345532</v>
      </c>
      <c r="J10" s="270">
        <v>295.25031397623491</v>
      </c>
      <c r="K10" s="270">
        <v>291.61135011504433</v>
      </c>
      <c r="L10" s="270">
        <v>299.49721382414651</v>
      </c>
      <c r="M10" s="270">
        <v>305.89336500000002</v>
      </c>
      <c r="N10" s="270">
        <v>308.73958700000009</v>
      </c>
      <c r="O10" s="270">
        <v>326.93915199999998</v>
      </c>
      <c r="P10" s="270">
        <v>330.34285135974125</v>
      </c>
      <c r="Q10" s="270">
        <v>331.39088028843145</v>
      </c>
      <c r="R10" s="270">
        <v>333.22856800000005</v>
      </c>
      <c r="S10" s="270">
        <v>335.84441815536553</v>
      </c>
      <c r="T10" s="270">
        <v>352.69245475032909</v>
      </c>
      <c r="U10" s="270">
        <v>367.67013700000007</v>
      </c>
      <c r="X10" s="175"/>
    </row>
    <row r="11" spans="1:26" ht="15" customHeight="1">
      <c r="A11" s="259" t="s">
        <v>187</v>
      </c>
      <c r="B11" s="266" t="s">
        <v>13</v>
      </c>
      <c r="C11" s="270">
        <v>128.93702037037036</v>
      </c>
      <c r="D11" s="270">
        <v>128.6913186153846</v>
      </c>
      <c r="E11" s="270">
        <v>135.16856862500001</v>
      </c>
      <c r="F11" s="270">
        <v>140.60888272463768</v>
      </c>
      <c r="G11" s="270">
        <v>142.92301704347827</v>
      </c>
      <c r="H11" s="270">
        <v>144.69771464451856</v>
      </c>
      <c r="I11" s="270">
        <v>147.46029731742959</v>
      </c>
      <c r="J11" s="270">
        <v>149.56613764308645</v>
      </c>
      <c r="K11" s="270">
        <v>147.05491353318439</v>
      </c>
      <c r="L11" s="270">
        <v>146.21806192399495</v>
      </c>
      <c r="M11" s="270">
        <v>150.378163</v>
      </c>
      <c r="N11" s="270">
        <v>146.77184599999998</v>
      </c>
      <c r="O11" s="270">
        <v>151.83604099999997</v>
      </c>
      <c r="P11" s="270">
        <v>151.86445682375665</v>
      </c>
      <c r="Q11" s="270">
        <v>138.64215780556461</v>
      </c>
      <c r="R11" s="270">
        <v>137.44305599999998</v>
      </c>
      <c r="S11" s="270">
        <v>136.5795405273395</v>
      </c>
      <c r="T11" s="270">
        <v>137.63038964398373</v>
      </c>
      <c r="U11" s="270">
        <v>136.90666000000002</v>
      </c>
      <c r="X11" s="175"/>
    </row>
    <row r="12" spans="1:26" ht="15" customHeight="1">
      <c r="A12" s="259" t="s">
        <v>188</v>
      </c>
      <c r="B12" s="266" t="s">
        <v>13</v>
      </c>
      <c r="C12" s="270">
        <v>185.64400000000001</v>
      </c>
      <c r="D12" s="270">
        <v>189.19824</v>
      </c>
      <c r="E12" s="270">
        <v>193.58860000000001</v>
      </c>
      <c r="F12" s="270">
        <v>197.44064</v>
      </c>
      <c r="G12" s="270">
        <v>199.70359999999997</v>
      </c>
      <c r="H12" s="270">
        <v>201.96356000000003</v>
      </c>
      <c r="I12" s="270">
        <v>203.54900000000001</v>
      </c>
      <c r="J12" s="270">
        <v>204.81635999999997</v>
      </c>
      <c r="K12" s="270">
        <v>201.08</v>
      </c>
      <c r="L12" s="270">
        <v>200.58916167664668</v>
      </c>
      <c r="M12" s="270">
        <v>215.0788</v>
      </c>
      <c r="N12" s="270">
        <v>211.09996000000001</v>
      </c>
      <c r="O12" s="270">
        <v>210.15260000000004</v>
      </c>
      <c r="P12" s="270">
        <v>209.75887869348787</v>
      </c>
      <c r="Q12" s="270">
        <v>203.84138296584226</v>
      </c>
      <c r="R12" s="270">
        <v>202.99227999999999</v>
      </c>
      <c r="S12" s="270">
        <v>200.56172004322457</v>
      </c>
      <c r="T12" s="270">
        <v>200.94972900885338</v>
      </c>
      <c r="U12" s="270">
        <v>201.57208000000006</v>
      </c>
    </row>
    <row r="13" spans="1:26" ht="15" customHeight="1">
      <c r="A13" s="259" t="s">
        <v>22</v>
      </c>
      <c r="B13" s="266" t="s">
        <v>13</v>
      </c>
      <c r="C13" s="270">
        <v>41.812200000000004</v>
      </c>
      <c r="D13" s="270">
        <v>42.577919999999999</v>
      </c>
      <c r="E13" s="270">
        <v>43.243200000000002</v>
      </c>
      <c r="F13" s="270">
        <v>44.066880000000005</v>
      </c>
      <c r="G13" s="270">
        <v>44.478720000000003</v>
      </c>
      <c r="H13" s="270">
        <v>44.763840000000002</v>
      </c>
      <c r="I13" s="270">
        <v>45.336599999999997</v>
      </c>
      <c r="J13" s="270">
        <v>44.920079999999999</v>
      </c>
      <c r="K13" s="270">
        <v>44</v>
      </c>
      <c r="L13" s="270">
        <v>43.510419161676644</v>
      </c>
      <c r="M13" s="270">
        <v>46.420919999999995</v>
      </c>
      <c r="N13" s="270">
        <v>45.24192</v>
      </c>
      <c r="O13" s="270">
        <v>45.867600000000003</v>
      </c>
      <c r="P13" s="270">
        <v>40.279493947949398</v>
      </c>
      <c r="Q13" s="270">
        <v>39.086530796653072</v>
      </c>
      <c r="R13" s="270">
        <v>38.691215818258307</v>
      </c>
      <c r="S13" s="270">
        <v>36.706150853684889</v>
      </c>
      <c r="T13" s="270">
        <v>36.973422586914268</v>
      </c>
      <c r="U13" s="270">
        <v>36.916560000000004</v>
      </c>
    </row>
    <row r="14" spans="1:26" ht="15" customHeight="1">
      <c r="A14" s="52"/>
      <c r="B14" s="266"/>
      <c r="C14" s="270"/>
      <c r="D14" s="270"/>
      <c r="E14" s="270"/>
      <c r="F14" s="270"/>
      <c r="G14" s="270"/>
      <c r="H14" s="270"/>
      <c r="I14" s="270"/>
      <c r="J14" s="270"/>
      <c r="K14" s="270"/>
      <c r="L14" s="270"/>
      <c r="M14" s="270"/>
      <c r="N14" s="270"/>
      <c r="O14" s="270"/>
      <c r="P14" s="270"/>
      <c r="Q14" s="270"/>
      <c r="R14" s="270"/>
      <c r="S14" s="270"/>
      <c r="T14" s="270"/>
      <c r="U14" s="270"/>
    </row>
    <row r="15" spans="1:26" ht="15" customHeight="1">
      <c r="A15" s="260" t="s">
        <v>134</v>
      </c>
      <c r="B15" s="266" t="s">
        <v>52</v>
      </c>
      <c r="C15" s="270">
        <v>20355.643801466773</v>
      </c>
      <c r="D15" s="270">
        <v>19887.054675746844</v>
      </c>
      <c r="E15" s="270">
        <v>19663.508924914557</v>
      </c>
      <c r="F15" s="270">
        <v>19107.06141074601</v>
      </c>
      <c r="G15" s="270">
        <v>18442.634297670014</v>
      </c>
      <c r="H15" s="270">
        <v>19255.507281354774</v>
      </c>
      <c r="I15" s="270">
        <v>19001.314158706115</v>
      </c>
      <c r="J15" s="270">
        <v>18542.207380577012</v>
      </c>
      <c r="K15" s="270">
        <v>18605.212948675642</v>
      </c>
      <c r="L15" s="270">
        <v>18308.524988858393</v>
      </c>
      <c r="M15" s="270">
        <v>17967.243927430165</v>
      </c>
      <c r="N15" s="270">
        <v>18356.426455093948</v>
      </c>
      <c r="O15" s="270">
        <v>17570.621378995609</v>
      </c>
      <c r="P15" s="270">
        <v>17134.013791892099</v>
      </c>
      <c r="Q15" s="270">
        <v>17301.973195360519</v>
      </c>
      <c r="R15" s="270">
        <v>17432.191989510069</v>
      </c>
      <c r="S15" s="270">
        <v>17757.891017287147</v>
      </c>
      <c r="T15" s="270">
        <v>17375.977178161789</v>
      </c>
      <c r="U15" s="270">
        <v>18146.806886238915</v>
      </c>
      <c r="W15" s="28"/>
      <c r="X15" s="205"/>
    </row>
    <row r="16" spans="1:26" ht="15" customHeight="1">
      <c r="A16" s="257" t="s">
        <v>135</v>
      </c>
      <c r="B16" s="266" t="s">
        <v>52</v>
      </c>
      <c r="C16" s="270">
        <v>9517.3216978269775</v>
      </c>
      <c r="D16" s="270">
        <v>9367.7705646457034</v>
      </c>
      <c r="E16" s="270">
        <v>9302.8597770026681</v>
      </c>
      <c r="F16" s="270">
        <v>9095.9353186849421</v>
      </c>
      <c r="G16" s="270">
        <v>8826.8052921956914</v>
      </c>
      <c r="H16" s="270">
        <v>9302.9566600537382</v>
      </c>
      <c r="I16" s="270">
        <v>9364.5352968189491</v>
      </c>
      <c r="J16" s="270">
        <v>9175.2899199488602</v>
      </c>
      <c r="K16" s="270">
        <v>9321.1876401519858</v>
      </c>
      <c r="L16" s="270">
        <v>9237.709513854692</v>
      </c>
      <c r="M16" s="270">
        <v>9116.495475547541</v>
      </c>
      <c r="N16" s="270">
        <v>9131.6155456049837</v>
      </c>
      <c r="O16" s="270">
        <v>8766.2996645772855</v>
      </c>
      <c r="P16" s="270">
        <v>8577.7232321846241</v>
      </c>
      <c r="Q16" s="270">
        <v>8691.6950964531716</v>
      </c>
      <c r="R16" s="270">
        <v>8814.7606100434023</v>
      </c>
      <c r="S16" s="270">
        <v>8922.2687816135967</v>
      </c>
      <c r="T16" s="270">
        <v>8771.7445552134959</v>
      </c>
      <c r="U16" s="270">
        <v>9191.4422232407924</v>
      </c>
      <c r="W16" s="234"/>
      <c r="X16" s="234"/>
      <c r="Y16" s="234"/>
      <c r="Z16" s="234"/>
    </row>
    <row r="17" spans="1:25" ht="15" customHeight="1">
      <c r="A17" s="182"/>
      <c r="B17" s="266"/>
      <c r="C17" s="265"/>
      <c r="D17" s="265"/>
      <c r="E17" s="265"/>
      <c r="F17" s="265"/>
      <c r="G17" s="265"/>
      <c r="H17" s="265"/>
      <c r="I17" s="265"/>
      <c r="J17" s="265"/>
      <c r="K17" s="265"/>
      <c r="L17" s="265"/>
      <c r="M17" s="265"/>
      <c r="N17" s="265"/>
      <c r="O17" s="265"/>
      <c r="P17" s="265"/>
      <c r="Q17" s="265"/>
      <c r="R17" s="265"/>
      <c r="S17" s="265"/>
      <c r="T17" s="265"/>
      <c r="U17" s="265"/>
    </row>
    <row r="18" spans="1:25" ht="15" customHeight="1">
      <c r="A18" s="268" t="s">
        <v>270</v>
      </c>
      <c r="B18" s="266"/>
      <c r="C18" s="265"/>
      <c r="D18" s="265"/>
      <c r="E18" s="265"/>
      <c r="F18" s="265"/>
      <c r="G18" s="265"/>
      <c r="H18" s="265"/>
      <c r="I18" s="265"/>
      <c r="J18" s="265"/>
      <c r="K18" s="265"/>
      <c r="L18" s="265"/>
      <c r="M18" s="265"/>
      <c r="N18" s="265"/>
      <c r="O18" s="265"/>
      <c r="P18" s="265"/>
      <c r="Q18" s="265"/>
      <c r="R18" s="265"/>
      <c r="S18" s="265"/>
      <c r="T18" s="265"/>
      <c r="U18" s="265"/>
    </row>
    <row r="19" spans="1:25" s="175" customFormat="1" ht="15" customHeight="1">
      <c r="A19" s="269" t="s">
        <v>269</v>
      </c>
      <c r="B19" s="266" t="s">
        <v>13</v>
      </c>
      <c r="C19" s="265">
        <v>2519.7088709677419</v>
      </c>
      <c r="D19" s="265">
        <v>2757.1618709677418</v>
      </c>
      <c r="E19" s="265">
        <v>2624.1698709677421</v>
      </c>
      <c r="F19" s="265">
        <v>2685.1434009677423</v>
      </c>
      <c r="G19" s="265">
        <v>2576.7608859958727</v>
      </c>
      <c r="H19" s="265">
        <v>2533.8327607724214</v>
      </c>
      <c r="I19" s="265">
        <v>2571.2000144343451</v>
      </c>
      <c r="J19" s="265">
        <v>2213.5662574226221</v>
      </c>
      <c r="K19" s="265">
        <v>2513.1424858089149</v>
      </c>
      <c r="L19" s="265">
        <v>2437.7185485598102</v>
      </c>
      <c r="M19" s="265">
        <v>2635.6640000000002</v>
      </c>
      <c r="N19" s="265">
        <v>2303.4450000000002</v>
      </c>
      <c r="O19" s="265">
        <v>2397.4580000000001</v>
      </c>
      <c r="P19" s="265">
        <v>2525.9699999999998</v>
      </c>
      <c r="Q19" s="265">
        <v>2158.0410000000002</v>
      </c>
      <c r="R19" s="265">
        <v>2271.6570000000002</v>
      </c>
      <c r="S19" s="265">
        <v>2346.268</v>
      </c>
      <c r="T19" s="265">
        <v>2312.306</v>
      </c>
      <c r="U19" s="265">
        <v>2290.058</v>
      </c>
      <c r="X19" s="204"/>
    </row>
    <row r="20" spans="1:25" ht="15" customHeight="1">
      <c r="A20" s="182"/>
      <c r="B20" s="266"/>
      <c r="C20" s="265"/>
      <c r="D20" s="265"/>
      <c r="E20" s="265"/>
      <c r="F20" s="265"/>
      <c r="G20" s="265"/>
      <c r="H20" s="265"/>
      <c r="I20" s="265"/>
      <c r="J20" s="265"/>
      <c r="K20" s="265"/>
      <c r="L20" s="265"/>
      <c r="M20" s="265"/>
      <c r="N20" s="265"/>
      <c r="O20" s="265"/>
      <c r="P20" s="265"/>
      <c r="Q20" s="265"/>
      <c r="R20" s="265"/>
      <c r="S20" s="265"/>
      <c r="T20" s="265"/>
      <c r="U20" s="265"/>
    </row>
    <row r="21" spans="1:25" ht="15" customHeight="1">
      <c r="A21" s="263" t="s">
        <v>193</v>
      </c>
      <c r="B21" s="266" t="s">
        <v>104</v>
      </c>
      <c r="C21" s="270">
        <v>145.67577577487205</v>
      </c>
      <c r="D21" s="270">
        <v>143.55590016530482</v>
      </c>
      <c r="E21" s="270">
        <v>140.35974493066709</v>
      </c>
      <c r="F21" s="270">
        <v>134.71579113963844</v>
      </c>
      <c r="G21" s="270">
        <v>128.3841734902897</v>
      </c>
      <c r="H21" s="270">
        <v>123.20565285436999</v>
      </c>
      <c r="I21" s="270">
        <v>124.1524171604166</v>
      </c>
      <c r="J21" s="270">
        <v>98.792490352449619</v>
      </c>
      <c r="K21" s="270">
        <v>124.91956258716682</v>
      </c>
      <c r="L21" s="270">
        <v>122.64748367405699</v>
      </c>
      <c r="M21" s="270">
        <v>122.54338771756278</v>
      </c>
      <c r="N21" s="270">
        <v>123.59380719643625</v>
      </c>
      <c r="O21" s="270">
        <v>116.43366867551758</v>
      </c>
      <c r="P21" s="270">
        <v>124.0200821336506</v>
      </c>
      <c r="Q21" s="270">
        <v>111.92737704392071</v>
      </c>
      <c r="R21" s="270">
        <v>115.1855032677567</v>
      </c>
      <c r="S21" s="270">
        <v>117.76007328387813</v>
      </c>
      <c r="T21" s="270">
        <v>114.74250171974089</v>
      </c>
      <c r="U21" s="270">
        <v>121.08433835864274</v>
      </c>
      <c r="Y21" s="175"/>
    </row>
    <row r="22" spans="1:25" ht="15" customHeight="1">
      <c r="A22" s="261" t="s">
        <v>21</v>
      </c>
      <c r="B22" s="266" t="s">
        <v>104</v>
      </c>
      <c r="C22" s="270">
        <v>131.12705409188669</v>
      </c>
      <c r="D22" s="270">
        <v>129.57852741222572</v>
      </c>
      <c r="E22" s="270">
        <v>126.15819395294659</v>
      </c>
      <c r="F22" s="270">
        <v>119.43576717328223</v>
      </c>
      <c r="G22" s="270">
        <v>113.68256021391623</v>
      </c>
      <c r="H22" s="270">
        <v>108.76589811819862</v>
      </c>
      <c r="I22" s="270">
        <v>109.56367934050188</v>
      </c>
      <c r="J22" s="270">
        <v>85.04616814309361</v>
      </c>
      <c r="K22" s="270">
        <v>110.2089164236006</v>
      </c>
      <c r="L22" s="270">
        <v>107.47310361355699</v>
      </c>
      <c r="M22" s="270">
        <v>106.94220006443896</v>
      </c>
      <c r="N22" s="270">
        <v>107.81053240839069</v>
      </c>
      <c r="O22" s="270">
        <v>99.519726250520932</v>
      </c>
      <c r="P22" s="270">
        <v>106.73216340807085</v>
      </c>
      <c r="Q22" s="270">
        <v>96.405329467979342</v>
      </c>
      <c r="R22" s="270">
        <v>99.51378891544104</v>
      </c>
      <c r="S22" s="270">
        <v>102.23928761811369</v>
      </c>
      <c r="T22" s="270">
        <v>98.371234547645074</v>
      </c>
      <c r="U22" s="270">
        <v>104.06569211344066</v>
      </c>
    </row>
    <row r="23" spans="1:25" ht="15" customHeight="1">
      <c r="A23" s="259" t="s">
        <v>186</v>
      </c>
      <c r="B23" s="266" t="s">
        <v>104</v>
      </c>
      <c r="C23" s="270">
        <v>13.170744633387846</v>
      </c>
      <c r="D23" s="270">
        <v>12.954226482586824</v>
      </c>
      <c r="E23" s="270">
        <v>13.193362626539201</v>
      </c>
      <c r="F23" s="270">
        <v>14.009896817225636</v>
      </c>
      <c r="G23" s="270">
        <v>13.462926735611383</v>
      </c>
      <c r="H23" s="270">
        <v>13.306359042160581</v>
      </c>
      <c r="I23" s="270">
        <v>13.467712682458609</v>
      </c>
      <c r="J23" s="270">
        <v>13.071293785049365</v>
      </c>
      <c r="K23" s="270">
        <v>13.684364027304809</v>
      </c>
      <c r="L23" s="270">
        <v>14.052497614394186</v>
      </c>
      <c r="M23" s="270">
        <v>14.425389400006022</v>
      </c>
      <c r="N23" s="270">
        <v>14.630859758620231</v>
      </c>
      <c r="O23" s="270">
        <v>15.651395446122409</v>
      </c>
      <c r="P23" s="270">
        <v>15.786759584322091</v>
      </c>
      <c r="Q23" s="270">
        <v>15.016541435000859</v>
      </c>
      <c r="R23" s="270">
        <v>15.16051688819114</v>
      </c>
      <c r="S23" s="270">
        <v>14.997199484892787</v>
      </c>
      <c r="T23" s="270">
        <v>15.856180710414057</v>
      </c>
      <c r="U23" s="270">
        <v>16.492556921801178</v>
      </c>
      <c r="X23" s="175"/>
    </row>
    <row r="24" spans="1:25" ht="15" customHeight="1">
      <c r="A24" s="259" t="s">
        <v>187</v>
      </c>
      <c r="B24" s="266" t="s">
        <v>104</v>
      </c>
      <c r="C24" s="273">
        <v>1.1987490474097053</v>
      </c>
      <c r="D24" s="273">
        <v>0.84288226829185453</v>
      </c>
      <c r="E24" s="273">
        <v>0.82807234898270599</v>
      </c>
      <c r="F24" s="273">
        <v>1.074397146741376</v>
      </c>
      <c r="G24" s="273">
        <v>1.0476185384297549</v>
      </c>
      <c r="H24" s="273">
        <v>0.94388169169744707</v>
      </c>
      <c r="I24" s="273">
        <v>0.94816113534602886</v>
      </c>
      <c r="J24" s="273">
        <v>0.3089326666085786</v>
      </c>
      <c r="K24" s="273">
        <v>0.85009899370333941</v>
      </c>
      <c r="L24" s="273">
        <v>0.85227782207369918</v>
      </c>
      <c r="M24" s="273">
        <v>0.92566260660365696</v>
      </c>
      <c r="N24" s="273">
        <v>0.85120107687542124</v>
      </c>
      <c r="O24" s="273">
        <v>0.96681098958034428</v>
      </c>
      <c r="P24" s="273">
        <v>1.2257804478475769</v>
      </c>
      <c r="Q24" s="273">
        <v>0.21339745164047208</v>
      </c>
      <c r="R24" s="273">
        <v>0.19821329322724807</v>
      </c>
      <c r="S24" s="273">
        <v>0.21060200997437709</v>
      </c>
      <c r="T24" s="273">
        <v>0.20210229078450614</v>
      </c>
      <c r="U24" s="273">
        <v>0.21310515250360831</v>
      </c>
    </row>
    <row r="25" spans="1:25" ht="15" customHeight="1">
      <c r="A25" s="259" t="s">
        <v>188</v>
      </c>
      <c r="B25" s="266" t="s">
        <v>104</v>
      </c>
      <c r="C25" s="273">
        <v>0.17922800218777227</v>
      </c>
      <c r="D25" s="273">
        <v>0.18026400220041836</v>
      </c>
      <c r="E25" s="273">
        <v>0.18011600219861176</v>
      </c>
      <c r="F25" s="273">
        <v>0.19573000238920629</v>
      </c>
      <c r="G25" s="273">
        <v>0.19106800233229893</v>
      </c>
      <c r="H25" s="273">
        <v>0.18951400231332979</v>
      </c>
      <c r="I25" s="273">
        <v>0.17286400211008918</v>
      </c>
      <c r="J25" s="273">
        <v>0.36609575769805552</v>
      </c>
      <c r="K25" s="273">
        <v>0.17618314255806167</v>
      </c>
      <c r="L25" s="273">
        <v>0.26960462403212632</v>
      </c>
      <c r="M25" s="273">
        <v>0.2501356465141556</v>
      </c>
      <c r="N25" s="273">
        <v>0.30121395254989619</v>
      </c>
      <c r="O25" s="273">
        <v>0.29573598929388922</v>
      </c>
      <c r="P25" s="273">
        <v>0.27537869341007964</v>
      </c>
      <c r="Q25" s="273">
        <v>0.29210868930004674</v>
      </c>
      <c r="R25" s="273">
        <v>0.31298417089726249</v>
      </c>
      <c r="S25" s="273">
        <v>0.31298417089726249</v>
      </c>
      <c r="T25" s="273">
        <v>0.31298417089726249</v>
      </c>
      <c r="U25" s="273">
        <v>0.31298417089726249</v>
      </c>
    </row>
    <row r="26" spans="1:25" ht="15" customHeight="1">
      <c r="A26" s="259" t="s">
        <v>22</v>
      </c>
      <c r="B26" s="266" t="s">
        <v>104</v>
      </c>
      <c r="C26" s="273">
        <v>0</v>
      </c>
      <c r="D26" s="273">
        <v>0</v>
      </c>
      <c r="E26" s="273">
        <v>0</v>
      </c>
      <c r="F26" s="273">
        <v>0</v>
      </c>
      <c r="G26" s="273">
        <v>0</v>
      </c>
      <c r="H26" s="273">
        <v>0</v>
      </c>
      <c r="I26" s="273">
        <v>0</v>
      </c>
      <c r="J26" s="273">
        <v>0</v>
      </c>
      <c r="K26" s="273">
        <v>0</v>
      </c>
      <c r="L26" s="273">
        <v>0</v>
      </c>
      <c r="M26" s="273">
        <v>0</v>
      </c>
      <c r="N26" s="273">
        <v>0</v>
      </c>
      <c r="O26" s="273">
        <v>0</v>
      </c>
      <c r="P26" s="273">
        <v>0</v>
      </c>
      <c r="Q26" s="273">
        <v>0</v>
      </c>
      <c r="R26" s="273">
        <v>0</v>
      </c>
      <c r="S26" s="273">
        <v>0</v>
      </c>
      <c r="T26" s="273">
        <v>0</v>
      </c>
      <c r="U26" s="273">
        <v>0</v>
      </c>
    </row>
    <row r="27" spans="1:25" ht="15" customHeight="1">
      <c r="A27" s="30"/>
      <c r="B27" s="266"/>
      <c r="C27" s="265"/>
      <c r="D27" s="265"/>
      <c r="E27" s="265"/>
      <c r="F27" s="265"/>
      <c r="G27" s="265"/>
      <c r="H27" s="265"/>
      <c r="I27" s="265"/>
      <c r="J27" s="265"/>
      <c r="K27" s="265"/>
      <c r="L27" s="265"/>
      <c r="M27" s="265"/>
      <c r="N27" s="265"/>
      <c r="O27" s="265"/>
      <c r="P27" s="265"/>
      <c r="Q27" s="265"/>
      <c r="R27" s="265"/>
      <c r="S27" s="265"/>
      <c r="T27" s="265"/>
      <c r="U27" s="265"/>
    </row>
    <row r="28" spans="1:25" ht="15" customHeight="1">
      <c r="A28" s="268" t="s">
        <v>272</v>
      </c>
      <c r="B28" s="266"/>
      <c r="C28" s="265"/>
      <c r="D28" s="265"/>
      <c r="E28" s="265"/>
      <c r="F28" s="265"/>
      <c r="G28" s="265"/>
      <c r="H28" s="265"/>
      <c r="I28" s="265"/>
      <c r="J28" s="265"/>
      <c r="K28" s="265"/>
      <c r="L28" s="265"/>
      <c r="M28" s="265"/>
      <c r="N28" s="265"/>
      <c r="O28" s="265"/>
      <c r="P28" s="265"/>
      <c r="Q28" s="265"/>
      <c r="R28" s="265"/>
      <c r="S28" s="265"/>
      <c r="T28" s="265"/>
      <c r="U28" s="265"/>
    </row>
    <row r="29" spans="1:25" ht="15" customHeight="1">
      <c r="A29" s="269" t="s">
        <v>271</v>
      </c>
      <c r="B29" s="266" t="s">
        <v>13</v>
      </c>
      <c r="C29" s="270">
        <v>1384.0721897587691</v>
      </c>
      <c r="D29" s="270">
        <v>1402.5261968701964</v>
      </c>
      <c r="E29" s="270">
        <v>1450.4692284371924</v>
      </c>
      <c r="F29" s="270">
        <v>1432.46956995337</v>
      </c>
      <c r="G29" s="270">
        <v>1453.3261615887084</v>
      </c>
      <c r="H29" s="270">
        <v>1414.3122543073634</v>
      </c>
      <c r="I29" s="270">
        <v>1375.6147430082631</v>
      </c>
      <c r="J29" s="270">
        <v>1372.4753865966186</v>
      </c>
      <c r="K29" s="270">
        <v>1346.9427729861773</v>
      </c>
      <c r="L29" s="270">
        <v>1377.8818542347317</v>
      </c>
      <c r="M29" s="270">
        <v>1380.1469202478017</v>
      </c>
      <c r="N29" s="270">
        <v>1396.1555956002737</v>
      </c>
      <c r="O29" s="270">
        <v>1378.026849392028</v>
      </c>
      <c r="P29" s="270">
        <v>1388.7129039997674</v>
      </c>
      <c r="Q29" s="270">
        <v>1423.9743900805051</v>
      </c>
      <c r="R29" s="270">
        <v>1410.8245255982906</v>
      </c>
      <c r="S29" s="270">
        <v>1428.3800011846326</v>
      </c>
      <c r="T29" s="270">
        <v>1510.6624325230484</v>
      </c>
      <c r="U29" s="270">
        <v>1491.6423934633856</v>
      </c>
      <c r="W29" s="175"/>
    </row>
    <row r="30" spans="1:25" ht="15" customHeight="1">
      <c r="A30" s="221"/>
      <c r="B30" s="266"/>
      <c r="C30" s="270"/>
      <c r="D30" s="270"/>
      <c r="E30" s="270"/>
      <c r="F30" s="270"/>
      <c r="G30" s="270"/>
      <c r="H30" s="270"/>
      <c r="I30" s="270"/>
      <c r="J30" s="270"/>
      <c r="K30" s="270"/>
      <c r="L30" s="270"/>
      <c r="M30" s="270"/>
      <c r="N30" s="270"/>
      <c r="O30" s="270"/>
      <c r="P30" s="270"/>
      <c r="Q30" s="270"/>
      <c r="R30" s="270"/>
      <c r="S30" s="270"/>
      <c r="T30" s="270"/>
      <c r="U30" s="270"/>
    </row>
    <row r="31" spans="1:25" ht="15" customHeight="1">
      <c r="A31" s="257" t="s">
        <v>194</v>
      </c>
      <c r="B31" s="266" t="s">
        <v>102</v>
      </c>
      <c r="C31" s="270">
        <v>36.702081349175813</v>
      </c>
      <c r="D31" s="270">
        <v>36.895961825433311</v>
      </c>
      <c r="E31" s="270">
        <v>37.941594821658747</v>
      </c>
      <c r="F31" s="270">
        <v>37.252478869096556</v>
      </c>
      <c r="G31" s="270">
        <v>37.645085261065852</v>
      </c>
      <c r="H31" s="270">
        <v>36.360004030209367</v>
      </c>
      <c r="I31" s="270">
        <v>34.720210575675495</v>
      </c>
      <c r="J31" s="270">
        <v>34.552021212341238</v>
      </c>
      <c r="K31" s="270">
        <v>33.609710873993841</v>
      </c>
      <c r="L31" s="270">
        <v>34.285049496994993</v>
      </c>
      <c r="M31" s="270">
        <v>34.245972066395417</v>
      </c>
      <c r="N31" s="270">
        <v>35.337659662362341</v>
      </c>
      <c r="O31" s="270">
        <v>34.704884513864762</v>
      </c>
      <c r="P31" s="270">
        <v>34.776072521467647</v>
      </c>
      <c r="Q31" s="270">
        <v>35.401993637483656</v>
      </c>
      <c r="R31" s="270">
        <v>34.601082199398896</v>
      </c>
      <c r="S31" s="270">
        <v>34.872558622671697</v>
      </c>
      <c r="T31" s="270">
        <v>36.574240570478608</v>
      </c>
      <c r="U31" s="270">
        <v>36.049166065623893</v>
      </c>
      <c r="W31" s="204"/>
    </row>
    <row r="32" spans="1:25" ht="15" customHeight="1">
      <c r="A32" s="257" t="s">
        <v>195</v>
      </c>
      <c r="B32" s="266" t="s">
        <v>102</v>
      </c>
      <c r="C32" s="270">
        <v>17.004701723832607</v>
      </c>
      <c r="D32" s="270">
        <v>17.203021258614495</v>
      </c>
      <c r="E32" s="270">
        <v>17.7503206682387</v>
      </c>
      <c r="F32" s="270">
        <v>17.522092004293096</v>
      </c>
      <c r="G32" s="270">
        <v>17.785478675538752</v>
      </c>
      <c r="H32" s="270">
        <v>17.315801033721101</v>
      </c>
      <c r="I32" s="270">
        <v>16.862055934940322</v>
      </c>
      <c r="J32" s="270">
        <v>16.84463871804908</v>
      </c>
      <c r="K32" s="270">
        <v>16.557785968753716</v>
      </c>
      <c r="L32" s="270">
        <v>17.001714559364043</v>
      </c>
      <c r="M32" s="270">
        <v>17.059912487611889</v>
      </c>
      <c r="N32" s="270">
        <v>17.57895287955823</v>
      </c>
      <c r="O32" s="270">
        <v>17.315157999522874</v>
      </c>
      <c r="P32" s="270">
        <v>17.409835067569734</v>
      </c>
      <c r="Q32" s="270">
        <v>17.784562997458472</v>
      </c>
      <c r="R32" s="270">
        <v>17.496645653177204</v>
      </c>
      <c r="S32" s="270">
        <v>17.521405279367933</v>
      </c>
      <c r="T32" s="270">
        <v>18.463467318386297</v>
      </c>
      <c r="U32" s="270">
        <v>18.259344776274123</v>
      </c>
    </row>
    <row r="33" spans="1:24" ht="15" customHeight="1">
      <c r="A33" s="182"/>
      <c r="B33" s="266"/>
      <c r="C33" s="265"/>
      <c r="D33" s="265"/>
      <c r="E33" s="265"/>
      <c r="F33" s="265"/>
      <c r="G33" s="265"/>
      <c r="H33" s="265"/>
      <c r="I33" s="265"/>
      <c r="J33" s="265"/>
      <c r="K33" s="265"/>
      <c r="L33" s="265"/>
      <c r="M33" s="265"/>
      <c r="N33" s="265"/>
      <c r="O33" s="265"/>
      <c r="P33" s="265"/>
      <c r="Q33" s="265"/>
      <c r="R33" s="265"/>
      <c r="S33" s="265"/>
      <c r="T33" s="265"/>
      <c r="U33" s="265"/>
    </row>
    <row r="34" spans="1:24" ht="15" customHeight="1">
      <c r="A34" s="268" t="s">
        <v>274</v>
      </c>
      <c r="B34" s="266"/>
      <c r="C34" s="265"/>
      <c r="D34" s="265"/>
      <c r="E34" s="265"/>
      <c r="F34" s="265"/>
      <c r="G34" s="265"/>
      <c r="H34" s="265"/>
      <c r="I34" s="265"/>
      <c r="J34" s="265"/>
      <c r="K34" s="265"/>
      <c r="L34" s="265"/>
      <c r="M34" s="265"/>
      <c r="N34" s="265"/>
      <c r="O34" s="265"/>
      <c r="P34" s="265"/>
      <c r="Q34" s="265"/>
      <c r="R34" s="265"/>
      <c r="S34" s="265"/>
      <c r="T34" s="265"/>
      <c r="U34" s="265"/>
    </row>
    <row r="35" spans="1:24" ht="15" customHeight="1">
      <c r="A35" s="269" t="s">
        <v>273</v>
      </c>
      <c r="B35" s="266" t="s">
        <v>104</v>
      </c>
      <c r="C35" s="270">
        <v>100.16727445850101</v>
      </c>
      <c r="D35" s="270">
        <v>101.54727389227972</v>
      </c>
      <c r="E35" s="270">
        <v>105.08700971308932</v>
      </c>
      <c r="F35" s="270">
        <v>103.80320352947383</v>
      </c>
      <c r="G35" s="270">
        <v>105.35752217836217</v>
      </c>
      <c r="H35" s="270">
        <v>102.50544588216476</v>
      </c>
      <c r="I35" s="270">
        <v>99.62931878304812</v>
      </c>
      <c r="J35" s="270">
        <v>99.387504787838324</v>
      </c>
      <c r="K35" s="270">
        <v>98.525015304981281</v>
      </c>
      <c r="L35" s="270">
        <v>100.75255688666981</v>
      </c>
      <c r="M35" s="270">
        <v>100.98325054011541</v>
      </c>
      <c r="N35" s="270">
        <v>102.07595991685452</v>
      </c>
      <c r="O35" s="270">
        <v>100.74476171262459</v>
      </c>
      <c r="P35" s="270">
        <v>101.52942779258872</v>
      </c>
      <c r="Q35" s="270">
        <v>104.25963017894735</v>
      </c>
      <c r="R35" s="270">
        <v>105.05217586193336</v>
      </c>
      <c r="S35" s="270">
        <v>106.41650179495174</v>
      </c>
      <c r="T35" s="270">
        <v>112.49873512903282</v>
      </c>
      <c r="U35" s="270">
        <v>111.12410371642262</v>
      </c>
      <c r="V35" s="175"/>
    </row>
    <row r="36" spans="1:24" ht="15" customHeight="1">
      <c r="A36" s="182"/>
      <c r="B36" s="266"/>
      <c r="C36" s="265"/>
      <c r="D36" s="265"/>
      <c r="E36" s="265"/>
      <c r="F36" s="265"/>
      <c r="G36" s="265"/>
      <c r="H36" s="265"/>
      <c r="I36" s="265"/>
      <c r="J36" s="265"/>
      <c r="K36" s="265"/>
      <c r="L36" s="265"/>
      <c r="M36" s="265"/>
      <c r="N36" s="265"/>
      <c r="O36" s="265"/>
      <c r="P36" s="265"/>
      <c r="Q36" s="265"/>
      <c r="R36" s="265"/>
      <c r="S36" s="265"/>
      <c r="T36" s="265"/>
      <c r="U36" s="265"/>
    </row>
    <row r="37" spans="1:24" ht="15" customHeight="1">
      <c r="A37" s="274" t="s">
        <v>105</v>
      </c>
      <c r="B37" s="266" t="s">
        <v>13</v>
      </c>
      <c r="C37" s="270">
        <v>4147.5385736715434</v>
      </c>
      <c r="D37" s="270">
        <v>4123.998431005095</v>
      </c>
      <c r="E37" s="270">
        <v>4156.6403289603768</v>
      </c>
      <c r="F37" s="270">
        <v>4077.4680194537445</v>
      </c>
      <c r="G37" s="270">
        <v>4016.505864530367</v>
      </c>
      <c r="H37" s="270">
        <v>4110.6707933458792</v>
      </c>
      <c r="I37" s="270">
        <v>4085.8026557721641</v>
      </c>
      <c r="J37" s="270">
        <v>4023.9888429176112</v>
      </c>
      <c r="K37" s="270">
        <v>4031.1763676330856</v>
      </c>
      <c r="L37" s="270">
        <v>4026.7592150196515</v>
      </c>
      <c r="M37" s="270">
        <v>3986.8921103385337</v>
      </c>
      <c r="N37" s="270">
        <v>4007.0269332912503</v>
      </c>
      <c r="O37" s="270">
        <v>3889.6558597702001</v>
      </c>
      <c r="P37" s="270">
        <v>3851.8713237798975</v>
      </c>
      <c r="Q37" s="270">
        <v>3929.3415949209771</v>
      </c>
      <c r="R37" s="270">
        <v>3969.6264013338277</v>
      </c>
      <c r="S37" s="270">
        <v>4046.8803053975653</v>
      </c>
      <c r="T37" s="270">
        <v>4094.365756469896</v>
      </c>
      <c r="U37" s="270">
        <v>4194.7977558972907</v>
      </c>
    </row>
    <row r="38" spans="1:24" ht="15" customHeight="1">
      <c r="A38" s="257" t="s">
        <v>101</v>
      </c>
      <c r="B38" s="266" t="s">
        <v>102</v>
      </c>
      <c r="C38" s="270">
        <v>20392.345882815949</v>
      </c>
      <c r="D38" s="270">
        <v>19923.950637572278</v>
      </c>
      <c r="E38" s="270">
        <v>19701.450519736216</v>
      </c>
      <c r="F38" s="270">
        <v>19144.313889615107</v>
      </c>
      <c r="G38" s="270">
        <v>18480.279382931079</v>
      </c>
      <c r="H38" s="270">
        <v>19291.867285384982</v>
      </c>
      <c r="I38" s="270">
        <v>19036.034369281791</v>
      </c>
      <c r="J38" s="270">
        <v>18576.759401789353</v>
      </c>
      <c r="K38" s="270">
        <v>18638.822659549634</v>
      </c>
      <c r="L38" s="270">
        <v>18342.810038355386</v>
      </c>
      <c r="M38" s="270">
        <v>18001.489899496559</v>
      </c>
      <c r="N38" s="270">
        <v>18391.764114756312</v>
      </c>
      <c r="O38" s="270">
        <v>17605.326263509472</v>
      </c>
      <c r="P38" s="270">
        <v>17168.789864413568</v>
      </c>
      <c r="Q38" s="270">
        <v>17337.375188998001</v>
      </c>
      <c r="R38" s="270">
        <v>17466.793071709468</v>
      </c>
      <c r="S38" s="270">
        <v>17792.763575909819</v>
      </c>
      <c r="T38" s="270">
        <v>17412.551418732266</v>
      </c>
      <c r="U38" s="270">
        <v>18182.856052304538</v>
      </c>
    </row>
    <row r="39" spans="1:24" ht="15" customHeight="1">
      <c r="A39" s="257" t="s">
        <v>103</v>
      </c>
      <c r="B39" s="266" t="s">
        <v>102</v>
      </c>
      <c r="C39" s="270">
        <v>9534.3263995508096</v>
      </c>
      <c r="D39" s="270">
        <v>9384.9735859043176</v>
      </c>
      <c r="E39" s="270">
        <v>9320.6100976709076</v>
      </c>
      <c r="F39" s="270">
        <v>9113.457410689236</v>
      </c>
      <c r="G39" s="270">
        <v>8844.5907708712293</v>
      </c>
      <c r="H39" s="270">
        <v>9320.2724610874593</v>
      </c>
      <c r="I39" s="270">
        <v>9381.3973527538892</v>
      </c>
      <c r="J39" s="270">
        <v>9192.1345586669086</v>
      </c>
      <c r="K39" s="270">
        <v>9337.7454261207404</v>
      </c>
      <c r="L39" s="270">
        <v>9254.7112284140567</v>
      </c>
      <c r="M39" s="270">
        <v>9133.5553880351526</v>
      </c>
      <c r="N39" s="270">
        <v>9149.1944984845413</v>
      </c>
      <c r="O39" s="270">
        <v>8783.6148225768084</v>
      </c>
      <c r="P39" s="270">
        <v>8595.1330672521945</v>
      </c>
      <c r="Q39" s="270">
        <v>8709.4796594506297</v>
      </c>
      <c r="R39" s="270">
        <v>8832.2572556965788</v>
      </c>
      <c r="S39" s="270">
        <v>8939.7901868929639</v>
      </c>
      <c r="T39" s="270">
        <v>8790.2080225318823</v>
      </c>
      <c r="U39" s="270">
        <v>9209.7015680170662</v>
      </c>
    </row>
    <row r="40" spans="1:24" ht="15" customHeight="1">
      <c r="A40" s="182"/>
      <c r="B40" s="266"/>
      <c r="C40" s="265"/>
      <c r="D40" s="265"/>
      <c r="E40" s="265"/>
      <c r="F40" s="265"/>
      <c r="G40" s="265"/>
      <c r="H40" s="265"/>
      <c r="I40" s="265"/>
      <c r="J40" s="265"/>
      <c r="K40" s="265"/>
      <c r="L40" s="265"/>
      <c r="M40" s="265"/>
      <c r="N40" s="265"/>
      <c r="O40" s="265"/>
      <c r="P40" s="265"/>
      <c r="Q40" s="265"/>
      <c r="R40" s="265"/>
      <c r="S40" s="265"/>
      <c r="T40" s="265"/>
      <c r="U40" s="265"/>
    </row>
    <row r="41" spans="1:24" ht="15" customHeight="1">
      <c r="A41" s="274" t="s">
        <v>196</v>
      </c>
      <c r="B41" s="266" t="s">
        <v>104</v>
      </c>
      <c r="C41" s="270">
        <v>245.84305023337308</v>
      </c>
      <c r="D41" s="270">
        <v>245.10317405758454</v>
      </c>
      <c r="E41" s="270">
        <v>245.44675464375644</v>
      </c>
      <c r="F41" s="270">
        <v>238.51899466911226</v>
      </c>
      <c r="G41" s="270">
        <v>233.74169566865183</v>
      </c>
      <c r="H41" s="270">
        <v>225.71109873653478</v>
      </c>
      <c r="I41" s="270">
        <v>223.78173594346472</v>
      </c>
      <c r="J41" s="270">
        <v>198.17999514028793</v>
      </c>
      <c r="K41" s="270">
        <v>223.44457789214812</v>
      </c>
      <c r="L41" s="270">
        <v>223.40004056072678</v>
      </c>
      <c r="M41" s="270">
        <v>223.5266382576782</v>
      </c>
      <c r="N41" s="270">
        <v>225.66976711329076</v>
      </c>
      <c r="O41" s="270">
        <v>217.17843038814217</v>
      </c>
      <c r="P41" s="270">
        <v>225.54950992623932</v>
      </c>
      <c r="Q41" s="270">
        <v>216.18700722286806</v>
      </c>
      <c r="R41" s="270">
        <v>220.23767912969006</v>
      </c>
      <c r="S41" s="270">
        <v>224.17657507882987</v>
      </c>
      <c r="T41" s="270">
        <v>227.24123684877372</v>
      </c>
      <c r="U41" s="270">
        <v>232.20844207506536</v>
      </c>
      <c r="W41" s="175"/>
    </row>
    <row r="42" spans="1:24" ht="15" customHeight="1">
      <c r="A42" s="275"/>
      <c r="B42" s="266"/>
      <c r="C42" s="270"/>
      <c r="D42" s="270"/>
      <c r="E42" s="270"/>
      <c r="F42" s="270"/>
      <c r="G42" s="270"/>
      <c r="H42" s="270"/>
      <c r="I42" s="270"/>
      <c r="J42" s="270"/>
      <c r="K42" s="270"/>
      <c r="L42" s="270"/>
      <c r="M42" s="270"/>
      <c r="N42" s="270"/>
      <c r="O42" s="270"/>
      <c r="P42" s="270"/>
      <c r="Q42" s="270"/>
      <c r="R42" s="270"/>
      <c r="S42" s="270"/>
      <c r="T42" s="270"/>
      <c r="U42" s="270"/>
      <c r="W42" s="205"/>
    </row>
    <row r="43" spans="1:24" ht="15" customHeight="1">
      <c r="A43" s="276"/>
      <c r="B43" s="267"/>
      <c r="C43" s="278"/>
      <c r="D43" s="278"/>
      <c r="E43" s="278"/>
      <c r="F43" s="278"/>
      <c r="G43" s="278"/>
      <c r="H43" s="278"/>
      <c r="I43" s="278"/>
      <c r="J43" s="278"/>
      <c r="K43" s="278"/>
      <c r="L43" s="278"/>
      <c r="M43" s="278"/>
      <c r="N43" s="278"/>
      <c r="O43" s="278"/>
      <c r="P43" s="278"/>
      <c r="Q43" s="278"/>
      <c r="R43" s="278"/>
      <c r="S43" s="278"/>
      <c r="T43" s="278"/>
      <c r="U43" s="278"/>
      <c r="W43" s="28"/>
    </row>
    <row r="44" spans="1:24" ht="15" customHeight="1">
      <c r="A44" s="277" t="s">
        <v>197</v>
      </c>
      <c r="B44" s="266" t="s">
        <v>13</v>
      </c>
      <c r="C44" s="270">
        <v>3903.7810607265114</v>
      </c>
      <c r="D44" s="270">
        <v>4159.6880678379384</v>
      </c>
      <c r="E44" s="270">
        <v>4074.6390994049348</v>
      </c>
      <c r="F44" s="270">
        <v>4117.6129709211109</v>
      </c>
      <c r="G44" s="270">
        <v>4030.0870475845813</v>
      </c>
      <c r="H44" s="270">
        <v>3947.6800937902326</v>
      </c>
      <c r="I44" s="270">
        <v>3946.8147574426075</v>
      </c>
      <c r="J44" s="270">
        <v>3586.0416440192412</v>
      </c>
      <c r="K44" s="270">
        <v>3860.0852587950917</v>
      </c>
      <c r="L44" s="270">
        <v>3815.6004027945423</v>
      </c>
      <c r="M44" s="270">
        <v>4015.8109202478022</v>
      </c>
      <c r="N44" s="270">
        <v>3699.6005956002737</v>
      </c>
      <c r="O44" s="270">
        <v>3775.4851509273535</v>
      </c>
      <c r="P44" s="270">
        <v>3914.6829039997674</v>
      </c>
      <c r="Q44" s="270">
        <v>3582.0143900805047</v>
      </c>
      <c r="R44" s="270">
        <v>3682.4815255982903</v>
      </c>
      <c r="S44" s="270">
        <v>3774.6480011846324</v>
      </c>
      <c r="T44" s="270">
        <v>3822.9684325230487</v>
      </c>
      <c r="U44" s="270">
        <v>3781.7013934633851</v>
      </c>
      <c r="W44" s="28"/>
      <c r="X44" s="175"/>
    </row>
    <row r="45" spans="1:24" ht="15" customHeight="1">
      <c r="A45" s="268" t="s">
        <v>276</v>
      </c>
      <c r="B45" s="266"/>
      <c r="C45" s="270"/>
      <c r="D45" s="270"/>
      <c r="E45" s="270"/>
      <c r="F45" s="270"/>
      <c r="G45" s="270"/>
      <c r="H45" s="270"/>
      <c r="I45" s="270"/>
      <c r="J45" s="270"/>
      <c r="K45" s="270"/>
      <c r="L45" s="270"/>
      <c r="M45" s="270"/>
      <c r="N45" s="270"/>
      <c r="O45" s="270"/>
      <c r="P45" s="270"/>
      <c r="Q45" s="270"/>
      <c r="R45" s="270"/>
      <c r="S45" s="270"/>
      <c r="T45" s="270"/>
      <c r="U45" s="270"/>
      <c r="W45" s="28"/>
      <c r="X45" s="175"/>
    </row>
    <row r="46" spans="1:24" ht="15" customHeight="1">
      <c r="A46" s="269" t="s">
        <v>275</v>
      </c>
      <c r="B46" s="266" t="s">
        <v>13</v>
      </c>
      <c r="C46" s="270">
        <v>14290.35582178953</v>
      </c>
      <c r="D46" s="270">
        <v>14590.136372774905</v>
      </c>
      <c r="E46" s="270">
        <v>14357.269614048328</v>
      </c>
      <c r="F46" s="270">
        <v>14530.843366555782</v>
      </c>
      <c r="G46" s="270">
        <v>14515.95897132875</v>
      </c>
      <c r="H46" s="270">
        <v>14781.337201345868</v>
      </c>
      <c r="I46" s="270">
        <v>15003.378592274874</v>
      </c>
      <c r="J46" s="270">
        <v>14515.844178117681</v>
      </c>
      <c r="K46" s="270">
        <v>14771.721443475371</v>
      </c>
      <c r="L46" s="270">
        <v>13871.973932086996</v>
      </c>
      <c r="M46" s="270">
        <v>14731.711842759529</v>
      </c>
      <c r="N46" s="270">
        <v>14052.033970866018</v>
      </c>
      <c r="O46" s="270">
        <v>13860.733216685676</v>
      </c>
      <c r="P46" s="270">
        <v>14133.603514955514</v>
      </c>
      <c r="Q46" s="270">
        <v>13562.288469610594</v>
      </c>
      <c r="R46" s="270">
        <v>13707.129165167928</v>
      </c>
      <c r="S46" s="270">
        <v>13824.812896155054</v>
      </c>
      <c r="T46" s="270">
        <v>13590.302892625383</v>
      </c>
      <c r="U46" s="270">
        <v>13170.336515564899</v>
      </c>
      <c r="W46" s="28"/>
    </row>
    <row r="47" spans="1:24" ht="15" customHeight="1">
      <c r="A47" s="275" t="s">
        <v>173</v>
      </c>
      <c r="B47" s="266" t="s">
        <v>104</v>
      </c>
      <c r="C47" s="270">
        <v>959.02218089098801</v>
      </c>
      <c r="D47" s="270">
        <v>991.45818689414216</v>
      </c>
      <c r="E47" s="270">
        <v>978.45239596441229</v>
      </c>
      <c r="F47" s="270">
        <v>991.60999793202029</v>
      </c>
      <c r="G47" s="270">
        <v>996.62372059803738</v>
      </c>
      <c r="H47" s="270">
        <v>985.68022485618144</v>
      </c>
      <c r="I47" s="270">
        <v>1010.1399813333825</v>
      </c>
      <c r="J47" s="270">
        <v>1004.741793454678</v>
      </c>
      <c r="K47" s="270">
        <v>1013.5053193425615</v>
      </c>
      <c r="L47" s="270">
        <v>947.4316826050723</v>
      </c>
      <c r="M47" s="270">
        <v>1007.9541871425394</v>
      </c>
      <c r="N47" s="270">
        <v>983.15433101642623</v>
      </c>
      <c r="O47" s="270">
        <v>979.96483519917433</v>
      </c>
      <c r="P47" s="270">
        <v>997.90475661850564</v>
      </c>
      <c r="Q47" s="270">
        <v>958.10568834633568</v>
      </c>
      <c r="R47" s="270">
        <v>965.56137199262287</v>
      </c>
      <c r="S47" s="270">
        <v>976.4433346438982</v>
      </c>
      <c r="T47" s="270">
        <v>970.71764713325229</v>
      </c>
      <c r="U47" s="262" t="s">
        <v>32</v>
      </c>
    </row>
    <row r="48" spans="1:24" ht="14.1" customHeight="1">
      <c r="A48" s="220"/>
      <c r="B48" s="192"/>
      <c r="C48" s="233"/>
      <c r="D48" s="233"/>
      <c r="E48" s="233"/>
      <c r="F48" s="233"/>
      <c r="G48" s="233"/>
      <c r="H48" s="233"/>
      <c r="I48" s="233"/>
      <c r="J48" s="233"/>
      <c r="K48" s="233"/>
      <c r="L48" s="233"/>
      <c r="M48" s="233"/>
      <c r="N48" s="233"/>
      <c r="O48" s="233"/>
      <c r="P48" s="233"/>
      <c r="Q48" s="233"/>
      <c r="R48" s="233"/>
      <c r="S48" s="233"/>
      <c r="T48" s="233"/>
      <c r="U48" s="233"/>
    </row>
    <row r="49" spans="1:25" ht="15" customHeight="1">
      <c r="A49" s="279" t="s">
        <v>15</v>
      </c>
    </row>
    <row r="50" spans="1:25" ht="15" customHeight="1">
      <c r="A50" s="183" t="s">
        <v>277</v>
      </c>
      <c r="Y50" s="193"/>
    </row>
    <row r="51" spans="1:25" ht="15" customHeight="1">
      <c r="A51" s="183" t="s">
        <v>278</v>
      </c>
      <c r="X51" s="175"/>
      <c r="Y51" s="193"/>
    </row>
    <row r="52" spans="1:25" ht="15" customHeight="1">
      <c r="A52" s="280" t="s">
        <v>279</v>
      </c>
      <c r="B52" s="178"/>
      <c r="X52" s="175"/>
      <c r="Y52" s="193"/>
    </row>
    <row r="53" spans="1:25" ht="15" customHeight="1">
      <c r="A53" s="183" t="s">
        <v>280</v>
      </c>
      <c r="R53" s="235"/>
      <c r="S53" s="236"/>
    </row>
    <row r="54" spans="1:25" ht="15" customHeight="1">
      <c r="A54" s="183" t="s">
        <v>281</v>
      </c>
      <c r="B54" s="178"/>
      <c r="R54" s="235"/>
      <c r="S54" s="28"/>
    </row>
    <row r="55" spans="1:25" ht="15" customHeight="1">
      <c r="A55" s="183" t="s">
        <v>282</v>
      </c>
      <c r="B55" s="178"/>
      <c r="R55" s="235"/>
      <c r="S55" s="236"/>
    </row>
    <row r="56" spans="1:25" ht="15" customHeight="1">
      <c r="A56" s="183" t="s">
        <v>283</v>
      </c>
      <c r="B56" s="178"/>
      <c r="R56" s="235"/>
      <c r="S56" s="77"/>
    </row>
    <row r="57" spans="1:25" ht="15" customHeight="1">
      <c r="A57" s="183" t="s">
        <v>284</v>
      </c>
      <c r="B57" s="178"/>
      <c r="R57" s="235"/>
      <c r="S57" s="77"/>
    </row>
    <row r="58" spans="1:25" ht="15" customHeight="1">
      <c r="A58" s="183" t="s">
        <v>285</v>
      </c>
      <c r="R58" s="28"/>
      <c r="S58" s="236"/>
    </row>
    <row r="59" spans="1:25" ht="15" customHeight="1">
      <c r="A59" s="183" t="s">
        <v>286</v>
      </c>
      <c r="W59" s="28"/>
    </row>
    <row r="60" spans="1:25" ht="15" customHeight="1">
      <c r="A60" s="280" t="s">
        <v>287</v>
      </c>
      <c r="B60" s="178"/>
      <c r="W60" s="28"/>
    </row>
    <row r="61" spans="1:25" ht="15" customHeight="1">
      <c r="A61" s="187" t="s">
        <v>289</v>
      </c>
    </row>
    <row r="62" spans="1:25" ht="15" customHeight="1">
      <c r="A62" s="187" t="s">
        <v>288</v>
      </c>
      <c r="B62" s="178"/>
      <c r="X62" s="185"/>
    </row>
  </sheetData>
  <pageMargins left="0.59055118110236227" right="0.19685039370078741" top="0.78740157480314965" bottom="0.78740157480314965" header="0.51181102362204722" footer="0.11811023622047245"/>
  <pageSetup paperSize="9" scale="70" orientation="portrait" r:id="rId1"/>
  <headerFooter alignWithMargins="0">
    <oddFooter>&amp;L&amp;"MetaNormalLF-Roman,Standard"Statistisches Bundesamt, Private Haushalte und Umwelt, 2020</oddFooter>
  </headerFooter>
  <colBreaks count="1" manualBreakCount="1">
    <brk id="2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7"/>
  <sheetViews>
    <sheetView zoomScaleNormal="100" zoomScaleSheetLayoutView="115" workbookViewId="0"/>
  </sheetViews>
  <sheetFormatPr baseColWidth="10" defaultRowHeight="12.75"/>
  <cols>
    <col min="1" max="1" width="40.7109375" style="28" customWidth="1"/>
    <col min="2" max="2" width="11.7109375" style="28" customWidth="1"/>
    <col min="3" max="3" width="10.7109375" style="28" customWidth="1"/>
    <col min="4" max="7" width="10.7109375" style="28" hidden="1" customWidth="1"/>
    <col min="8" max="8" width="10.7109375" style="28" customWidth="1"/>
    <col min="9" max="12" width="10.7109375" style="28" hidden="1" customWidth="1"/>
    <col min="13" max="13" width="10.7109375" style="28" customWidth="1"/>
    <col min="14" max="17" width="10.7109375" style="28" hidden="1" customWidth="1"/>
    <col min="18" max="21" width="10.7109375" style="28" customWidth="1"/>
    <col min="22" max="22" width="12.85546875" style="28" customWidth="1"/>
    <col min="23" max="16384" width="11.42578125" style="28"/>
  </cols>
  <sheetData>
    <row r="1" spans="1:23" s="45" customFormat="1" ht="21.95" customHeight="1">
      <c r="A1" s="248" t="s">
        <v>206</v>
      </c>
      <c r="C1" s="71"/>
    </row>
    <row r="2" spans="1:23" s="45" customFormat="1" ht="20.100000000000001" customHeight="1">
      <c r="A2" s="281" t="s">
        <v>152</v>
      </c>
      <c r="B2" s="75"/>
      <c r="C2" s="70"/>
    </row>
    <row r="3" spans="1:23" s="90" customFormat="1" ht="15" customHeight="1">
      <c r="A3" s="88"/>
      <c r="B3" s="88"/>
    </row>
    <row r="4" spans="1:23" ht="24.95" customHeight="1">
      <c r="A4" s="283" t="s">
        <v>38</v>
      </c>
      <c r="B4" s="165" t="s">
        <v>12</v>
      </c>
      <c r="C4" s="165">
        <v>2000</v>
      </c>
      <c r="D4" s="165">
        <v>2001</v>
      </c>
      <c r="E4" s="163">
        <v>2002</v>
      </c>
      <c r="F4" s="165">
        <v>2003</v>
      </c>
      <c r="G4" s="163">
        <v>2004</v>
      </c>
      <c r="H4" s="163">
        <v>2005</v>
      </c>
      <c r="I4" s="165">
        <v>2006</v>
      </c>
      <c r="J4" s="165">
        <v>2007</v>
      </c>
      <c r="K4" s="165">
        <v>2008</v>
      </c>
      <c r="L4" s="163">
        <v>2009</v>
      </c>
      <c r="M4" s="165">
        <v>2010</v>
      </c>
      <c r="N4" s="163">
        <v>2011</v>
      </c>
      <c r="O4" s="165">
        <v>2012</v>
      </c>
      <c r="P4" s="165">
        <v>2013</v>
      </c>
      <c r="Q4" s="165">
        <v>2014</v>
      </c>
      <c r="R4" s="164">
        <v>2015</v>
      </c>
      <c r="S4" s="165">
        <v>2016</v>
      </c>
      <c r="T4" s="164">
        <v>2017</v>
      </c>
      <c r="U4" s="163">
        <v>2018</v>
      </c>
      <c r="V4" s="282"/>
    </row>
    <row r="5" spans="1:23" s="80" customFormat="1" ht="20.100000000000001" customHeight="1">
      <c r="A5" s="342" t="s">
        <v>39</v>
      </c>
      <c r="B5" s="342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</row>
    <row r="6" spans="1:23" s="80" customFormat="1" ht="15" customHeight="1">
      <c r="A6" s="269" t="s">
        <v>20</v>
      </c>
      <c r="B6" s="285" t="s">
        <v>13</v>
      </c>
      <c r="C6" s="286">
        <v>840.58728053050299</v>
      </c>
      <c r="D6" s="286">
        <v>821.6068730897174</v>
      </c>
      <c r="E6" s="286">
        <v>755.83465966424535</v>
      </c>
      <c r="F6" s="286">
        <v>700.09025813709138</v>
      </c>
      <c r="G6" s="286">
        <v>664.14094477696347</v>
      </c>
      <c r="H6" s="286">
        <v>689.62504110396094</v>
      </c>
      <c r="I6" s="286">
        <v>649.5880524038248</v>
      </c>
      <c r="J6" s="286">
        <v>602.18482004580187</v>
      </c>
      <c r="K6" s="286">
        <v>608.87929440876724</v>
      </c>
      <c r="L6" s="286">
        <v>581.52479554503918</v>
      </c>
      <c r="M6" s="286">
        <v>557.93283706499517</v>
      </c>
      <c r="N6" s="286">
        <v>517.53880336166253</v>
      </c>
      <c r="O6" s="286">
        <v>475.19535297008241</v>
      </c>
      <c r="P6" s="286">
        <v>525.6574794142565</v>
      </c>
      <c r="Q6" s="286">
        <v>508.92022326894164</v>
      </c>
      <c r="R6" s="286">
        <v>521.40426163289146</v>
      </c>
      <c r="S6" s="286">
        <v>514.48833882319411</v>
      </c>
      <c r="T6" s="286">
        <v>505.62046957055298</v>
      </c>
      <c r="U6" s="286">
        <v>475.84480276587789</v>
      </c>
    </row>
    <row r="7" spans="1:23" s="80" customFormat="1" ht="15" customHeight="1">
      <c r="A7" s="269" t="s">
        <v>23</v>
      </c>
      <c r="B7" s="285" t="s">
        <v>13</v>
      </c>
      <c r="C7" s="270">
        <v>1069.4214749193009</v>
      </c>
      <c r="D7" s="270">
        <v>1049.4963660237411</v>
      </c>
      <c r="E7" s="270">
        <v>1076.789656145445</v>
      </c>
      <c r="F7" s="270">
        <v>1059.9204264911014</v>
      </c>
      <c r="G7" s="270">
        <v>1016.3208319011534</v>
      </c>
      <c r="H7" s="270">
        <v>1081.6454560732248</v>
      </c>
      <c r="I7" s="270">
        <v>1098.101551490302</v>
      </c>
      <c r="J7" s="270">
        <v>1068.8174505715224</v>
      </c>
      <c r="K7" s="270">
        <v>1074.3397006518946</v>
      </c>
      <c r="L7" s="270">
        <v>1044.8262070461913</v>
      </c>
      <c r="M7" s="270">
        <v>1004.1478860386235</v>
      </c>
      <c r="N7" s="270">
        <v>1004.4042249887873</v>
      </c>
      <c r="O7" s="270">
        <v>1013.6729308996953</v>
      </c>
      <c r="P7" s="270">
        <v>953.91075360308469</v>
      </c>
      <c r="Q7" s="270">
        <v>970.40525054473153</v>
      </c>
      <c r="R7" s="270">
        <v>1004.7370131428572</v>
      </c>
      <c r="S7" s="270">
        <v>1048.0224663148576</v>
      </c>
      <c r="T7" s="270">
        <v>1023.4703339555316</v>
      </c>
      <c r="U7" s="270">
        <v>1136.4636846870833</v>
      </c>
    </row>
    <row r="8" spans="1:23" s="80" customFormat="1" ht="15" customHeight="1">
      <c r="A8" s="269" t="s">
        <v>25</v>
      </c>
      <c r="B8" s="285" t="s">
        <v>13</v>
      </c>
      <c r="C8" s="286">
        <v>476.96623342740065</v>
      </c>
      <c r="D8" s="286">
        <v>482.82010875040976</v>
      </c>
      <c r="E8" s="286">
        <v>494.72280303626872</v>
      </c>
      <c r="F8" s="286">
        <v>499.27708970893138</v>
      </c>
      <c r="G8" s="286">
        <v>503.05012414271408</v>
      </c>
      <c r="H8" s="286">
        <v>514.41832754442055</v>
      </c>
      <c r="I8" s="286">
        <v>518.07547515417593</v>
      </c>
      <c r="J8" s="286">
        <v>516.38158481297364</v>
      </c>
      <c r="K8" s="286">
        <v>510.03917032343151</v>
      </c>
      <c r="L8" s="286">
        <v>508.1721882166222</v>
      </c>
      <c r="M8" s="286">
        <v>507.98160964073168</v>
      </c>
      <c r="N8" s="286">
        <v>499.5489059855833</v>
      </c>
      <c r="O8" s="286">
        <v>496.72944453487662</v>
      </c>
      <c r="P8" s="286">
        <v>487.81323512768478</v>
      </c>
      <c r="Q8" s="286">
        <v>476.33685580066918</v>
      </c>
      <c r="R8" s="286">
        <v>469.4884874607842</v>
      </c>
      <c r="S8" s="286">
        <v>467.02239297230147</v>
      </c>
      <c r="T8" s="286">
        <v>467.26232666999914</v>
      </c>
      <c r="U8" s="286">
        <v>463.710318321871</v>
      </c>
    </row>
    <row r="9" spans="1:23" s="80" customFormat="1" ht="15" customHeight="1">
      <c r="A9" s="269" t="s">
        <v>18</v>
      </c>
      <c r="B9" s="285" t="s">
        <v>13</v>
      </c>
      <c r="C9" s="286">
        <v>143.36553263137915</v>
      </c>
      <c r="D9" s="286">
        <v>130.5714863475163</v>
      </c>
      <c r="E9" s="286">
        <v>140.14271108548721</v>
      </c>
      <c r="F9" s="286">
        <v>153.40095194489339</v>
      </c>
      <c r="G9" s="286">
        <v>159.75155637849292</v>
      </c>
      <c r="H9" s="286">
        <v>165.22359850028141</v>
      </c>
      <c r="I9" s="286">
        <v>169.79117118786112</v>
      </c>
      <c r="J9" s="286">
        <v>183.44300830795555</v>
      </c>
      <c r="K9" s="286">
        <v>183.6808788851155</v>
      </c>
      <c r="L9" s="286">
        <v>194.96007798907735</v>
      </c>
      <c r="M9" s="286">
        <v>181.70147139635364</v>
      </c>
      <c r="N9" s="286">
        <v>193.2981639327223</v>
      </c>
      <c r="O9" s="286">
        <v>185.83242334946115</v>
      </c>
      <c r="P9" s="286">
        <v>176.5957917519454</v>
      </c>
      <c r="Q9" s="286">
        <v>190.17486867139624</v>
      </c>
      <c r="R9" s="286">
        <v>196.22340908270672</v>
      </c>
      <c r="S9" s="286">
        <v>208.37023598914359</v>
      </c>
      <c r="T9" s="286">
        <v>211.18572165960447</v>
      </c>
      <c r="U9" s="286">
        <v>218.20057803991099</v>
      </c>
    </row>
    <row r="10" spans="1:23" s="80" customFormat="1" ht="15" customHeight="1">
      <c r="A10" s="269" t="s">
        <v>16</v>
      </c>
      <c r="B10" s="285" t="s">
        <v>13</v>
      </c>
      <c r="C10" s="286">
        <v>52.789641530801411</v>
      </c>
      <c r="D10" s="286">
        <v>51.054583345090563</v>
      </c>
      <c r="E10" s="286">
        <v>47.223801539292076</v>
      </c>
      <c r="F10" s="286">
        <v>36.160332646227531</v>
      </c>
      <c r="G10" s="286">
        <v>30.086909330308995</v>
      </c>
      <c r="H10" s="286">
        <v>34.864943934672716</v>
      </c>
      <c r="I10" s="286">
        <v>44.027782869044735</v>
      </c>
      <c r="J10" s="286">
        <v>45.877023762305541</v>
      </c>
      <c r="K10" s="286">
        <v>50.121781147632454</v>
      </c>
      <c r="L10" s="286">
        <v>42.009379550569605</v>
      </c>
      <c r="M10" s="286">
        <v>51.540080673425344</v>
      </c>
      <c r="N10" s="286">
        <v>68.573430784017091</v>
      </c>
      <c r="O10" s="286">
        <v>33.964292475818496</v>
      </c>
      <c r="P10" s="286">
        <v>27.178632286655347</v>
      </c>
      <c r="Q10" s="286">
        <v>30.460788233075622</v>
      </c>
      <c r="R10" s="286">
        <v>33.337819548872183</v>
      </c>
      <c r="S10" s="286">
        <v>24.767528254277899</v>
      </c>
      <c r="T10" s="286">
        <v>24.16859161128944</v>
      </c>
      <c r="U10" s="286">
        <v>25.614261787216741</v>
      </c>
    </row>
    <row r="11" spans="1:23" s="80" customFormat="1" ht="15" customHeight="1">
      <c r="A11" s="269" t="s">
        <v>110</v>
      </c>
      <c r="B11" s="285" t="s">
        <v>13</v>
      </c>
      <c r="C11" s="270">
        <v>180.33622087338924</v>
      </c>
      <c r="D11" s="270">
        <v>185.92281657842409</v>
      </c>
      <c r="E11" s="270">
        <v>191.45746905244582</v>
      </c>
      <c r="F11" s="270">
        <v>196.14939057212933</v>
      </c>
      <c r="G11" s="270">
        <v>189.82933641202541</v>
      </c>
      <c r="H11" s="270">
        <v>210.58117188195581</v>
      </c>
      <c r="I11" s="270">
        <v>230.60387965869225</v>
      </c>
      <c r="J11" s="270">
        <v>234.80956882043341</v>
      </c>
      <c r="K11" s="270">
        <v>257.17276923006699</v>
      </c>
      <c r="L11" s="270">
        <v>277.38471243742032</v>
      </c>
      <c r="M11" s="270">
        <v>303.44130527660286</v>
      </c>
      <c r="N11" s="270">
        <v>327.50780863820415</v>
      </c>
      <c r="O11" s="270">
        <v>306.23456614823823</v>
      </c>
      <c r="P11" s="270">
        <v>292.00252759650391</v>
      </c>
      <c r="Q11" s="286">
        <v>329.06921832165767</v>
      </c>
      <c r="R11" s="286">
        <v>333.61060757894739</v>
      </c>
      <c r="S11" s="286">
        <v>355.82934185915826</v>
      </c>
      <c r="T11" s="286">
        <v>351.9958804798693</v>
      </c>
      <c r="U11" s="286">
        <v>383.32171683194446</v>
      </c>
    </row>
    <row r="12" spans="1:23" s="91" customFormat="1" ht="15" customHeight="1">
      <c r="A12" s="287" t="s">
        <v>26</v>
      </c>
      <c r="B12" s="285" t="s">
        <v>13</v>
      </c>
      <c r="C12" s="262" t="s">
        <v>32</v>
      </c>
      <c r="D12" s="262" t="s">
        <v>32</v>
      </c>
      <c r="E12" s="262" t="s">
        <v>32</v>
      </c>
      <c r="F12" s="262" t="s">
        <v>32</v>
      </c>
      <c r="G12" s="262" t="s">
        <v>32</v>
      </c>
      <c r="H12" s="262" t="s">
        <v>32</v>
      </c>
      <c r="I12" s="262" t="s">
        <v>32</v>
      </c>
      <c r="J12" s="262" t="s">
        <v>32</v>
      </c>
      <c r="K12" s="262" t="s">
        <v>32</v>
      </c>
      <c r="L12" s="262" t="s">
        <v>32</v>
      </c>
      <c r="M12" s="262" t="s">
        <v>32</v>
      </c>
      <c r="N12" s="262" t="s">
        <v>32</v>
      </c>
      <c r="O12" s="262" t="s">
        <v>32</v>
      </c>
      <c r="P12" s="262" t="s">
        <v>32</v>
      </c>
      <c r="Q12" s="288">
        <v>25.586759988827083</v>
      </c>
      <c r="R12" s="288">
        <v>27.053799699248124</v>
      </c>
      <c r="S12" s="288">
        <v>26.93201692630274</v>
      </c>
      <c r="T12" s="288">
        <v>27.371590108890064</v>
      </c>
      <c r="U12" s="288">
        <v>31.525057990712998</v>
      </c>
    </row>
    <row r="13" spans="1:23" s="91" customFormat="1" ht="15" customHeight="1">
      <c r="A13" s="287" t="s">
        <v>27</v>
      </c>
      <c r="B13" s="285" t="s">
        <v>13</v>
      </c>
      <c r="C13" s="262" t="s">
        <v>32</v>
      </c>
      <c r="D13" s="262" t="s">
        <v>32</v>
      </c>
      <c r="E13" s="262" t="s">
        <v>32</v>
      </c>
      <c r="F13" s="262" t="s">
        <v>32</v>
      </c>
      <c r="G13" s="262" t="s">
        <v>32</v>
      </c>
      <c r="H13" s="262" t="s">
        <v>32</v>
      </c>
      <c r="I13" s="262" t="s">
        <v>32</v>
      </c>
      <c r="J13" s="262" t="s">
        <v>32</v>
      </c>
      <c r="K13" s="262" t="s">
        <v>32</v>
      </c>
      <c r="L13" s="262" t="s">
        <v>32</v>
      </c>
      <c r="M13" s="262" t="s">
        <v>32</v>
      </c>
      <c r="N13" s="262" t="s">
        <v>32</v>
      </c>
      <c r="O13" s="262" t="s">
        <v>32</v>
      </c>
      <c r="P13" s="262" t="s">
        <v>32</v>
      </c>
      <c r="Q13" s="288">
        <v>261.74406805298895</v>
      </c>
      <c r="R13" s="288">
        <v>264.72136998496245</v>
      </c>
      <c r="S13" s="288">
        <v>283.74390407205948</v>
      </c>
      <c r="T13" s="288">
        <v>274.94027605595073</v>
      </c>
      <c r="U13" s="288">
        <v>296.53311255383801</v>
      </c>
    </row>
    <row r="14" spans="1:23" s="91" customFormat="1" ht="15" customHeight="1">
      <c r="A14" s="287" t="s">
        <v>41</v>
      </c>
      <c r="B14" s="285" t="s">
        <v>13</v>
      </c>
      <c r="C14" s="262" t="s">
        <v>32</v>
      </c>
      <c r="D14" s="262" t="s">
        <v>32</v>
      </c>
      <c r="E14" s="262" t="s">
        <v>32</v>
      </c>
      <c r="F14" s="262" t="s">
        <v>32</v>
      </c>
      <c r="G14" s="262" t="s">
        <v>32</v>
      </c>
      <c r="H14" s="262" t="s">
        <v>32</v>
      </c>
      <c r="I14" s="262" t="s">
        <v>32</v>
      </c>
      <c r="J14" s="262" t="s">
        <v>32</v>
      </c>
      <c r="K14" s="262" t="s">
        <v>32</v>
      </c>
      <c r="L14" s="262" t="s">
        <v>32</v>
      </c>
      <c r="M14" s="262" t="s">
        <v>32</v>
      </c>
      <c r="N14" s="262" t="s">
        <v>32</v>
      </c>
      <c r="O14" s="262" t="s">
        <v>32</v>
      </c>
      <c r="P14" s="262" t="s">
        <v>32</v>
      </c>
      <c r="Q14" s="288">
        <v>41.738390279841603</v>
      </c>
      <c r="R14" s="288">
        <v>41.835437894736849</v>
      </c>
      <c r="S14" s="288">
        <v>45.15342086079599</v>
      </c>
      <c r="T14" s="288">
        <v>49.684014315028485</v>
      </c>
      <c r="U14" s="288">
        <v>55.263546287393467</v>
      </c>
    </row>
    <row r="15" spans="1:23" s="80" customFormat="1" ht="15" customHeight="1">
      <c r="A15" s="289" t="s">
        <v>17</v>
      </c>
      <c r="B15" s="285" t="s">
        <v>13</v>
      </c>
      <c r="C15" s="270">
        <v>2763.4663839127743</v>
      </c>
      <c r="D15" s="270">
        <v>2721.4722341348997</v>
      </c>
      <c r="E15" s="270">
        <v>2706.1711005231841</v>
      </c>
      <c r="F15" s="270">
        <v>2644.9984495003746</v>
      </c>
      <c r="G15" s="270">
        <v>2563.179702941658</v>
      </c>
      <c r="H15" s="270">
        <v>2696.358539038516</v>
      </c>
      <c r="I15" s="270">
        <v>2710.1879127639004</v>
      </c>
      <c r="J15" s="270">
        <v>2651.5134563209926</v>
      </c>
      <c r="K15" s="270">
        <v>2684.2335946469084</v>
      </c>
      <c r="L15" s="270">
        <v>2648.8773607849198</v>
      </c>
      <c r="M15" s="270">
        <v>2606.7451900907326</v>
      </c>
      <c r="N15" s="270">
        <v>2610.8713376909768</v>
      </c>
      <c r="O15" s="270">
        <v>2511.6290103781726</v>
      </c>
      <c r="P15" s="270">
        <v>2463.1584197801308</v>
      </c>
      <c r="Q15" s="270">
        <v>2505.3672048404715</v>
      </c>
      <c r="R15" s="270">
        <v>2558.8015984470594</v>
      </c>
      <c r="S15" s="270">
        <v>2618.5003042129329</v>
      </c>
      <c r="T15" s="270">
        <v>2583.7033239468465</v>
      </c>
      <c r="U15" s="270">
        <v>2703.155362433904</v>
      </c>
      <c r="V15" s="184"/>
      <c r="W15" s="196"/>
    </row>
    <row r="16" spans="1:23" s="80" customFormat="1" ht="15" customHeight="1">
      <c r="A16" s="290" t="s">
        <v>42</v>
      </c>
      <c r="B16" s="291"/>
      <c r="C16" s="292"/>
      <c r="D16" s="292"/>
      <c r="E16" s="292"/>
      <c r="F16" s="292"/>
      <c r="G16" s="292"/>
      <c r="H16" s="292"/>
      <c r="I16" s="292"/>
      <c r="J16" s="292"/>
      <c r="K16" s="292"/>
      <c r="L16" s="292"/>
      <c r="M16" s="292"/>
      <c r="N16" s="292"/>
      <c r="O16" s="293"/>
      <c r="P16" s="293"/>
      <c r="Q16" s="293"/>
      <c r="R16" s="293"/>
      <c r="S16" s="293"/>
      <c r="T16" s="293"/>
      <c r="U16" s="293"/>
      <c r="V16" s="207"/>
    </row>
    <row r="17" spans="1:22" s="80" customFormat="1" ht="15" customHeight="1">
      <c r="A17" s="269" t="s">
        <v>21</v>
      </c>
      <c r="B17" s="285" t="s">
        <v>13</v>
      </c>
      <c r="C17" s="270">
        <v>2129.1513571008718</v>
      </c>
      <c r="D17" s="270">
        <v>2084.9371687023263</v>
      </c>
      <c r="E17" s="270">
        <v>2052.9087128288816</v>
      </c>
      <c r="F17" s="270">
        <v>1969.3260251240856</v>
      </c>
      <c r="G17" s="270">
        <v>1887.3805343595743</v>
      </c>
      <c r="H17" s="270">
        <v>2019.2858806254224</v>
      </c>
      <c r="I17" s="270">
        <v>2027.513612803016</v>
      </c>
      <c r="J17" s="270">
        <v>1956.9605647016713</v>
      </c>
      <c r="K17" s="270">
        <v>2000.4873309986797</v>
      </c>
      <c r="L17" s="270">
        <v>1959.0625041984551</v>
      </c>
      <c r="M17" s="270">
        <v>1888.9739420907322</v>
      </c>
      <c r="N17" s="270">
        <v>1899.0180246909767</v>
      </c>
      <c r="O17" s="270">
        <v>1776.8336173781722</v>
      </c>
      <c r="P17" s="270">
        <v>1730.9127389551954</v>
      </c>
      <c r="Q17" s="270">
        <v>1792.4062529839803</v>
      </c>
      <c r="R17" s="270">
        <v>1846.4464786288011</v>
      </c>
      <c r="S17" s="270">
        <v>1908.8084746333186</v>
      </c>
      <c r="T17" s="270">
        <v>1855.4573279567664</v>
      </c>
      <c r="U17" s="270">
        <v>1960.0899254339042</v>
      </c>
    </row>
    <row r="18" spans="1:22" s="80" customFormat="1" ht="15" customHeight="1">
      <c r="A18" s="294" t="s">
        <v>44</v>
      </c>
      <c r="B18" s="285" t="s">
        <v>13</v>
      </c>
      <c r="C18" s="270">
        <v>277.92180644153223</v>
      </c>
      <c r="D18" s="270">
        <v>276.06758681718799</v>
      </c>
      <c r="E18" s="270">
        <v>281.26201906930271</v>
      </c>
      <c r="F18" s="270">
        <v>293.55602165165106</v>
      </c>
      <c r="G18" s="270">
        <v>288.69383153860605</v>
      </c>
      <c r="H18" s="270">
        <v>285.64754376857525</v>
      </c>
      <c r="I18" s="270">
        <v>286.32840264345532</v>
      </c>
      <c r="J18" s="270">
        <v>295.25031397623491</v>
      </c>
      <c r="K18" s="270">
        <v>291.61135011504433</v>
      </c>
      <c r="L18" s="270">
        <v>299.49721382414651</v>
      </c>
      <c r="M18" s="270">
        <v>305.89336500000002</v>
      </c>
      <c r="N18" s="270">
        <v>308.73958700000009</v>
      </c>
      <c r="O18" s="270">
        <v>326.93915199999998</v>
      </c>
      <c r="P18" s="270">
        <v>330.34285135974125</v>
      </c>
      <c r="Q18" s="270">
        <v>331.39088028843145</v>
      </c>
      <c r="R18" s="270">
        <v>333.22856800000005</v>
      </c>
      <c r="S18" s="270">
        <v>335.84441815536553</v>
      </c>
      <c r="T18" s="270">
        <v>352.69245475032909</v>
      </c>
      <c r="U18" s="270">
        <v>367.67013700000007</v>
      </c>
    </row>
    <row r="19" spans="1:22" s="80" customFormat="1" ht="15" customHeight="1">
      <c r="A19" s="294" t="s">
        <v>290</v>
      </c>
      <c r="B19" s="285" t="s">
        <v>13</v>
      </c>
      <c r="C19" s="270">
        <v>128.93702037037036</v>
      </c>
      <c r="D19" s="270">
        <v>128.6913186153846</v>
      </c>
      <c r="E19" s="270">
        <v>135.16856862500001</v>
      </c>
      <c r="F19" s="270">
        <v>140.60888272463768</v>
      </c>
      <c r="G19" s="270">
        <v>142.92301704347827</v>
      </c>
      <c r="H19" s="270">
        <v>144.69771464451856</v>
      </c>
      <c r="I19" s="270">
        <v>147.46029731742959</v>
      </c>
      <c r="J19" s="270">
        <v>149.56613764308645</v>
      </c>
      <c r="K19" s="270">
        <v>147.05491353318439</v>
      </c>
      <c r="L19" s="270">
        <v>146.21806192399495</v>
      </c>
      <c r="M19" s="270">
        <v>150.378163</v>
      </c>
      <c r="N19" s="270">
        <v>146.77184599999998</v>
      </c>
      <c r="O19" s="270">
        <v>151.83604099999997</v>
      </c>
      <c r="P19" s="270">
        <v>151.86445682375665</v>
      </c>
      <c r="Q19" s="270">
        <v>138.64215780556461</v>
      </c>
      <c r="R19" s="270">
        <v>137.44305599999998</v>
      </c>
      <c r="S19" s="270">
        <v>136.5795405273395</v>
      </c>
      <c r="T19" s="270">
        <v>137.63038964398373</v>
      </c>
      <c r="U19" s="270">
        <v>136.90666000000002</v>
      </c>
    </row>
    <row r="20" spans="1:22" s="80" customFormat="1" ht="15" customHeight="1">
      <c r="A20" s="269" t="s">
        <v>291</v>
      </c>
      <c r="B20" s="285" t="s">
        <v>13</v>
      </c>
      <c r="C20" s="270">
        <v>185.64400000000001</v>
      </c>
      <c r="D20" s="270">
        <v>189.19824</v>
      </c>
      <c r="E20" s="270">
        <v>193.58860000000001</v>
      </c>
      <c r="F20" s="270">
        <v>197.44064</v>
      </c>
      <c r="G20" s="270">
        <v>199.70359999999997</v>
      </c>
      <c r="H20" s="270">
        <v>201.96356000000003</v>
      </c>
      <c r="I20" s="270">
        <v>203.54900000000001</v>
      </c>
      <c r="J20" s="270">
        <v>204.81635999999997</v>
      </c>
      <c r="K20" s="270">
        <v>201.08</v>
      </c>
      <c r="L20" s="270">
        <v>200.58916167664668</v>
      </c>
      <c r="M20" s="270">
        <v>215.0788</v>
      </c>
      <c r="N20" s="270">
        <v>211.09996000000001</v>
      </c>
      <c r="O20" s="270">
        <v>210.15260000000004</v>
      </c>
      <c r="P20" s="270">
        <v>209.75887869348787</v>
      </c>
      <c r="Q20" s="270">
        <v>203.84138296584226</v>
      </c>
      <c r="R20" s="270">
        <v>202.99227999999999</v>
      </c>
      <c r="S20" s="270">
        <v>200.56172004322457</v>
      </c>
      <c r="T20" s="270">
        <v>200.94972900885338</v>
      </c>
      <c r="U20" s="270">
        <v>201.57208000000006</v>
      </c>
    </row>
    <row r="21" spans="1:22" s="80" customFormat="1" ht="15" customHeight="1">
      <c r="A21" s="269" t="s">
        <v>22</v>
      </c>
      <c r="B21" s="285" t="s">
        <v>13</v>
      </c>
      <c r="C21" s="270">
        <v>41.812200000000004</v>
      </c>
      <c r="D21" s="270">
        <v>42.577919999999999</v>
      </c>
      <c r="E21" s="270">
        <v>43.243200000000002</v>
      </c>
      <c r="F21" s="270">
        <v>44.066880000000005</v>
      </c>
      <c r="G21" s="270">
        <v>44.478720000000003</v>
      </c>
      <c r="H21" s="270">
        <v>44.763840000000002</v>
      </c>
      <c r="I21" s="270">
        <v>45.336599999999997</v>
      </c>
      <c r="J21" s="270">
        <v>44.920079999999999</v>
      </c>
      <c r="K21" s="270">
        <v>44</v>
      </c>
      <c r="L21" s="270">
        <v>43.510419161676644</v>
      </c>
      <c r="M21" s="270">
        <v>46.420919999999995</v>
      </c>
      <c r="N21" s="270">
        <v>45.24192</v>
      </c>
      <c r="O21" s="270">
        <v>45.867600000000003</v>
      </c>
      <c r="P21" s="270">
        <v>40.279493947949398</v>
      </c>
      <c r="Q21" s="270">
        <v>39.086530796653072</v>
      </c>
      <c r="R21" s="270">
        <v>38.691215818258307</v>
      </c>
      <c r="S21" s="270">
        <v>36.706150853684889</v>
      </c>
      <c r="T21" s="270">
        <v>36.973422586914268</v>
      </c>
      <c r="U21" s="270">
        <v>36.916560000000004</v>
      </c>
    </row>
    <row r="22" spans="1:22" s="80" customFormat="1" ht="15" customHeight="1">
      <c r="A22" s="289" t="s">
        <v>17</v>
      </c>
      <c r="B22" s="285" t="s">
        <v>13</v>
      </c>
      <c r="C22" s="270">
        <v>2763.4663839127738</v>
      </c>
      <c r="D22" s="270">
        <v>2721.4722341348993</v>
      </c>
      <c r="E22" s="270">
        <v>2706.1711005231841</v>
      </c>
      <c r="F22" s="270">
        <v>2644.9984495003741</v>
      </c>
      <c r="G22" s="270">
        <v>2563.1797029416589</v>
      </c>
      <c r="H22" s="270">
        <v>2696.3585390385165</v>
      </c>
      <c r="I22" s="270">
        <v>2710.1879127639008</v>
      </c>
      <c r="J22" s="270">
        <v>2651.5134563209922</v>
      </c>
      <c r="K22" s="270">
        <v>2684.2335946469084</v>
      </c>
      <c r="L22" s="270">
        <v>2648.8773607849198</v>
      </c>
      <c r="M22" s="270">
        <v>2606.7451900907322</v>
      </c>
      <c r="N22" s="270">
        <v>2610.8713376909768</v>
      </c>
      <c r="O22" s="270">
        <v>2511.6290103781721</v>
      </c>
      <c r="P22" s="270">
        <v>2463.1584197801312</v>
      </c>
      <c r="Q22" s="270">
        <v>2505.3672048404719</v>
      </c>
      <c r="R22" s="270">
        <v>2558.8015984470594</v>
      </c>
      <c r="S22" s="270">
        <v>2618.5003042129333</v>
      </c>
      <c r="T22" s="270">
        <v>2583.7033239468469</v>
      </c>
      <c r="U22" s="270">
        <v>2703.1553624339049</v>
      </c>
    </row>
    <row r="23" spans="1:22" s="80" customFormat="1" ht="15" customHeight="1">
      <c r="A23" s="336"/>
      <c r="B23" s="301"/>
      <c r="C23" s="270"/>
      <c r="D23" s="270"/>
      <c r="E23" s="270"/>
      <c r="F23" s="270"/>
      <c r="G23" s="270"/>
      <c r="H23" s="270"/>
      <c r="I23" s="270"/>
      <c r="J23" s="270"/>
      <c r="K23" s="270"/>
      <c r="L23" s="270"/>
      <c r="M23" s="270"/>
      <c r="N23" s="270"/>
      <c r="O23" s="270"/>
      <c r="P23" s="270"/>
      <c r="Q23" s="270"/>
      <c r="R23" s="270"/>
      <c r="S23" s="270"/>
      <c r="T23" s="270"/>
      <c r="U23" s="270"/>
      <c r="V23" s="184"/>
    </row>
    <row r="24" spans="1:22" s="80" customFormat="1" ht="15" customHeight="1">
      <c r="A24" s="342" t="s">
        <v>39</v>
      </c>
      <c r="B24" s="342"/>
      <c r="C24" s="296"/>
      <c r="D24" s="296"/>
      <c r="E24" s="296"/>
      <c r="F24" s="296"/>
      <c r="G24" s="296"/>
      <c r="H24" s="296"/>
      <c r="I24" s="296"/>
      <c r="J24" s="296"/>
      <c r="K24" s="296"/>
      <c r="L24" s="296"/>
      <c r="M24" s="296"/>
      <c r="N24" s="296"/>
      <c r="O24" s="296"/>
      <c r="P24" s="296"/>
      <c r="Q24" s="296"/>
      <c r="R24" s="296"/>
      <c r="S24" s="296"/>
      <c r="T24" s="296"/>
      <c r="U24" s="296"/>
    </row>
    <row r="25" spans="1:22" s="80" customFormat="1" ht="15" customHeight="1">
      <c r="A25" s="269" t="s">
        <v>20</v>
      </c>
      <c r="B25" s="285" t="s">
        <v>46</v>
      </c>
      <c r="C25" s="270">
        <v>233.49711541712699</v>
      </c>
      <c r="D25" s="270">
        <v>228.22476537149197</v>
      </c>
      <c r="E25" s="270">
        <v>209.95465533633296</v>
      </c>
      <c r="F25" s="270">
        <v>194.470056343793</v>
      </c>
      <c r="G25" s="270">
        <v>184.48410822723491</v>
      </c>
      <c r="H25" s="270">
        <v>191.56304353733231</v>
      </c>
      <c r="I25" s="270">
        <v>180.44162689447049</v>
      </c>
      <c r="J25" s="270">
        <v>167.27402577390544</v>
      </c>
      <c r="K25" s="270">
        <v>169.13360715134411</v>
      </c>
      <c r="L25" s="270">
        <v>161.53511413782795</v>
      </c>
      <c r="M25" s="270">
        <v>154.98177413409348</v>
      </c>
      <c r="N25" s="270">
        <v>143.76117804817861</v>
      </c>
      <c r="O25" s="270">
        <v>131.99907582245572</v>
      </c>
      <c r="P25" s="270">
        <v>146.01637210499376</v>
      </c>
      <c r="Q25" s="270">
        <v>141.36712137226539</v>
      </c>
      <c r="R25" s="270">
        <v>144.83491943946828</v>
      </c>
      <c r="S25" s="270">
        <v>142.91382443373291</v>
      </c>
      <c r="T25" s="270">
        <v>140.45052057659964</v>
      </c>
      <c r="U25" s="270">
        <v>132.17947904463009</v>
      </c>
    </row>
    <row r="26" spans="1:22" s="80" customFormat="1" ht="15" customHeight="1">
      <c r="A26" s="269" t="s">
        <v>23</v>
      </c>
      <c r="B26" s="285" t="s">
        <v>46</v>
      </c>
      <c r="C26" s="270">
        <v>297.0623459841002</v>
      </c>
      <c r="D26" s="270">
        <v>291.52757813875621</v>
      </c>
      <c r="E26" s="270">
        <v>299.10906867670326</v>
      </c>
      <c r="F26" s="270">
        <v>294.42315853407962</v>
      </c>
      <c r="G26" s="270">
        <v>282.31212639511591</v>
      </c>
      <c r="H26" s="270">
        <v>300.45790573674503</v>
      </c>
      <c r="I26" s="270">
        <v>305.02905605023955</v>
      </c>
      <c r="J26" s="270">
        <v>296.89456097698115</v>
      </c>
      <c r="K26" s="270">
        <v>298.42852359364736</v>
      </c>
      <c r="L26" s="270">
        <v>290.23030815257579</v>
      </c>
      <c r="M26" s="270">
        <v>278.93074315168195</v>
      </c>
      <c r="N26" s="270">
        <v>279.0019486134093</v>
      </c>
      <c r="O26" s="270">
        <v>281.57659629601619</v>
      </c>
      <c r="P26" s="270">
        <v>264.97594537848289</v>
      </c>
      <c r="Q26" s="270">
        <v>269.55776281176657</v>
      </c>
      <c r="R26" s="270">
        <v>279.09439002409931</v>
      </c>
      <c r="S26" s="270">
        <v>291.1181604156838</v>
      </c>
      <c r="T26" s="270">
        <v>284.29810470460518</v>
      </c>
      <c r="U26" s="270">
        <v>315.68523376095027</v>
      </c>
      <c r="V26" s="184"/>
    </row>
    <row r="27" spans="1:22" s="80" customFormat="1" ht="15" customHeight="1">
      <c r="A27" s="269" t="s">
        <v>25</v>
      </c>
      <c r="B27" s="285" t="s">
        <v>46</v>
      </c>
      <c r="C27" s="270">
        <v>132.49098842702358</v>
      </c>
      <c r="D27" s="270">
        <v>134.11706942252889</v>
      </c>
      <c r="E27" s="270">
        <v>137.42338257502624</v>
      </c>
      <c r="F27" s="270">
        <v>138.68846572044129</v>
      </c>
      <c r="G27" s="270">
        <v>139.73653375223657</v>
      </c>
      <c r="H27" s="270">
        <v>142.89437680227459</v>
      </c>
      <c r="I27" s="270">
        <v>143.91025396019876</v>
      </c>
      <c r="J27" s="270">
        <v>143.43972755840255</v>
      </c>
      <c r="K27" s="270">
        <v>141.67794086190003</v>
      </c>
      <c r="L27" s="270">
        <v>141.15933328054305</v>
      </c>
      <c r="M27" s="270">
        <v>141.10639464018834</v>
      </c>
      <c r="N27" s="270">
        <v>138.76397045146885</v>
      </c>
      <c r="O27" s="270">
        <v>137.98078453964501</v>
      </c>
      <c r="P27" s="270">
        <v>135.50405282450362</v>
      </c>
      <c r="Q27" s="270">
        <v>132.31616082285484</v>
      </c>
      <c r="R27" s="270">
        <v>130.4138309997484</v>
      </c>
      <c r="S27" s="270">
        <v>129.72880285009165</v>
      </c>
      <c r="T27" s="270">
        <v>129.79545128458668</v>
      </c>
      <c r="U27" s="270">
        <v>128.80877955824073</v>
      </c>
    </row>
    <row r="28" spans="1:22" s="80" customFormat="1" ht="15" customHeight="1">
      <c r="A28" s="269" t="s">
        <v>18</v>
      </c>
      <c r="B28" s="285" t="s">
        <v>46</v>
      </c>
      <c r="C28" s="270">
        <v>39.823869686132227</v>
      </c>
      <c r="D28" s="270">
        <v>36.269958068638054</v>
      </c>
      <c r="E28" s="270">
        <v>38.928638992188091</v>
      </c>
      <c r="F28" s="270">
        <v>42.611493905509015</v>
      </c>
      <c r="G28" s="270">
        <v>44.375555592791343</v>
      </c>
      <c r="H28" s="270">
        <v>45.8955715155546</v>
      </c>
      <c r="I28" s="270">
        <v>47.164345230920397</v>
      </c>
      <c r="J28" s="270">
        <v>50.956532742578602</v>
      </c>
      <c r="K28" s="270">
        <v>51.022608086443434</v>
      </c>
      <c r="L28" s="270">
        <v>54.155727651764963</v>
      </c>
      <c r="M28" s="270">
        <v>50.472771145573638</v>
      </c>
      <c r="N28" s="270">
        <v>53.694083575988351</v>
      </c>
      <c r="O28" s="270">
        <v>51.620260986686397</v>
      </c>
      <c r="P28" s="270">
        <v>49.054522860326109</v>
      </c>
      <c r="Q28" s="270">
        <v>52.826499148996589</v>
      </c>
      <c r="R28" s="270">
        <v>54.506653930346118</v>
      </c>
      <c r="S28" s="270">
        <v>57.880781888045135</v>
      </c>
      <c r="T28" s="270">
        <v>58.662863413399613</v>
      </c>
      <c r="U28" s="270">
        <v>60.611440042864281</v>
      </c>
    </row>
    <row r="29" spans="1:22" s="80" customFormat="1" ht="15" customHeight="1">
      <c r="A29" s="269" t="s">
        <v>16</v>
      </c>
      <c r="B29" s="285" t="s">
        <v>46</v>
      </c>
      <c r="C29" s="270">
        <v>14.663830046972745</v>
      </c>
      <c r="D29" s="270">
        <v>14.181868101047659</v>
      </c>
      <c r="E29" s="270">
        <v>13.117759088023043</v>
      </c>
      <c r="F29" s="270">
        <v>10.044564747743058</v>
      </c>
      <c r="G29" s="270">
        <v>8.357498029247024</v>
      </c>
      <c r="H29" s="270">
        <v>9.6847335505578389</v>
      </c>
      <c r="I29" s="270">
        <v>12.22997365799481</v>
      </c>
      <c r="J29" s="270">
        <v>12.743653110787958</v>
      </c>
      <c r="K29" s="270">
        <v>13.922755659774737</v>
      </c>
      <c r="L29" s="270">
        <v>11.669304512115202</v>
      </c>
      <c r="M29" s="270">
        <v>14.31672884464272</v>
      </c>
      <c r="N29" s="270">
        <v>19.048228129527331</v>
      </c>
      <c r="O29" s="270">
        <v>9.4345518948159572</v>
      </c>
      <c r="P29" s="270">
        <v>7.5496410508516263</v>
      </c>
      <c r="Q29" s="270">
        <v>8.4613535685031405</v>
      </c>
      <c r="R29" s="270">
        <v>9.2605311539399224</v>
      </c>
      <c r="S29" s="270">
        <v>6.8798880703218339</v>
      </c>
      <c r="T29" s="270">
        <v>6.713516318459062</v>
      </c>
      <c r="U29" s="270">
        <v>7.1150924828171025</v>
      </c>
    </row>
    <row r="30" spans="1:22" s="80" customFormat="1" ht="15" customHeight="1">
      <c r="A30" s="269" t="s">
        <v>110</v>
      </c>
      <c r="B30" s="285" t="s">
        <v>46</v>
      </c>
      <c r="C30" s="270">
        <v>50.093533835757668</v>
      </c>
      <c r="D30" s="270">
        <v>51.645370286701933</v>
      </c>
      <c r="E30" s="270">
        <v>53.182778022285014</v>
      </c>
      <c r="F30" s="270">
        <v>54.4860931758503</v>
      </c>
      <c r="G30" s="270">
        <v>52.730517699222887</v>
      </c>
      <c r="H30" s="270">
        <v>58.49493245313343</v>
      </c>
      <c r="I30" s="270">
        <v>64.056811174112212</v>
      </c>
      <c r="J30" s="270">
        <v>65.225061408624299</v>
      </c>
      <c r="K30" s="270">
        <v>71.43707877801522</v>
      </c>
      <c r="L30" s="270">
        <v>77.051523042402977</v>
      </c>
      <c r="M30" s="270">
        <v>84.289485603183024</v>
      </c>
      <c r="N30" s="270">
        <v>90.974643995734468</v>
      </c>
      <c r="O30" s="270">
        <v>85.065393556159393</v>
      </c>
      <c r="P30" s="270">
        <v>81.112038532469228</v>
      </c>
      <c r="Q30" s="270">
        <v>91.40837011259967</v>
      </c>
      <c r="R30" s="270">
        <v>92.669870632681594</v>
      </c>
      <c r="S30" s="270">
        <v>98.841758410206211</v>
      </c>
      <c r="T30" s="270">
        <v>97.776905069144448</v>
      </c>
      <c r="U30" s="270">
        <v>106.47855044929138</v>
      </c>
    </row>
    <row r="31" spans="1:22" s="91" customFormat="1" ht="15" customHeight="1">
      <c r="A31" s="287" t="s">
        <v>26</v>
      </c>
      <c r="B31" s="285" t="s">
        <v>46</v>
      </c>
      <c r="C31" s="262" t="s">
        <v>32</v>
      </c>
      <c r="D31" s="262" t="s">
        <v>32</v>
      </c>
      <c r="E31" s="262" t="s">
        <v>32</v>
      </c>
      <c r="F31" s="262" t="s">
        <v>32</v>
      </c>
      <c r="G31" s="262" t="s">
        <v>32</v>
      </c>
      <c r="H31" s="262" t="s">
        <v>32</v>
      </c>
      <c r="I31" s="262" t="s">
        <v>32</v>
      </c>
      <c r="J31" s="262" t="s">
        <v>32</v>
      </c>
      <c r="K31" s="262" t="s">
        <v>32</v>
      </c>
      <c r="L31" s="262" t="s">
        <v>32</v>
      </c>
      <c r="M31" s="262" t="s">
        <v>32</v>
      </c>
      <c r="N31" s="262" t="s">
        <v>32</v>
      </c>
      <c r="O31" s="262" t="s">
        <v>32</v>
      </c>
      <c r="P31" s="262" t="s">
        <v>32</v>
      </c>
      <c r="Q31" s="270">
        <v>7.1074530731549483</v>
      </c>
      <c r="R31" s="270">
        <v>7.5149652358056898</v>
      </c>
      <c r="S31" s="270">
        <v>7.4811365937968546</v>
      </c>
      <c r="T31" s="270">
        <v>7.6032405948044479</v>
      </c>
      <c r="U31" s="270">
        <v>8.7569848779338262</v>
      </c>
    </row>
    <row r="32" spans="1:22" s="91" customFormat="1" ht="15" customHeight="1">
      <c r="A32" s="287" t="s">
        <v>27</v>
      </c>
      <c r="B32" s="285" t="s">
        <v>46</v>
      </c>
      <c r="C32" s="262" t="s">
        <v>32</v>
      </c>
      <c r="D32" s="262" t="s">
        <v>32</v>
      </c>
      <c r="E32" s="262" t="s">
        <v>32</v>
      </c>
      <c r="F32" s="262" t="s">
        <v>32</v>
      </c>
      <c r="G32" s="262" t="s">
        <v>32</v>
      </c>
      <c r="H32" s="262" t="s">
        <v>32</v>
      </c>
      <c r="I32" s="262" t="s">
        <v>32</v>
      </c>
      <c r="J32" s="262" t="s">
        <v>32</v>
      </c>
      <c r="K32" s="262" t="s">
        <v>32</v>
      </c>
      <c r="L32" s="262" t="s">
        <v>32</v>
      </c>
      <c r="M32" s="262" t="s">
        <v>32</v>
      </c>
      <c r="N32" s="262" t="s">
        <v>32</v>
      </c>
      <c r="O32" s="262" t="s">
        <v>32</v>
      </c>
      <c r="P32" s="262" t="s">
        <v>32</v>
      </c>
      <c r="Q32" s="270">
        <v>72.706887533851187</v>
      </c>
      <c r="R32" s="270">
        <v>73.533918145595536</v>
      </c>
      <c r="S32" s="270">
        <v>78.817970069933381</v>
      </c>
      <c r="T32" s="270">
        <v>76.37251105029479</v>
      </c>
      <c r="U32" s="270">
        <v>82.370537849782366</v>
      </c>
    </row>
    <row r="33" spans="1:21" s="91" customFormat="1" ht="15" customHeight="1">
      <c r="A33" s="287" t="s">
        <v>41</v>
      </c>
      <c r="B33" s="285" t="s">
        <v>46</v>
      </c>
      <c r="C33" s="262" t="s">
        <v>32</v>
      </c>
      <c r="D33" s="262" t="s">
        <v>32</v>
      </c>
      <c r="E33" s="262" t="s">
        <v>32</v>
      </c>
      <c r="F33" s="262" t="s">
        <v>32</v>
      </c>
      <c r="G33" s="262" t="s">
        <v>32</v>
      </c>
      <c r="H33" s="262" t="s">
        <v>32</v>
      </c>
      <c r="I33" s="262" t="s">
        <v>32</v>
      </c>
      <c r="J33" s="262" t="s">
        <v>32</v>
      </c>
      <c r="K33" s="262" t="s">
        <v>32</v>
      </c>
      <c r="L33" s="262" t="s">
        <v>32</v>
      </c>
      <c r="M33" s="262" t="s">
        <v>32</v>
      </c>
      <c r="N33" s="262" t="s">
        <v>32</v>
      </c>
      <c r="O33" s="262" t="s">
        <v>32</v>
      </c>
      <c r="P33" s="262" t="s">
        <v>32</v>
      </c>
      <c r="Q33" s="270">
        <v>11.594029505593516</v>
      </c>
      <c r="R33" s="270">
        <v>11.620987251280377</v>
      </c>
      <c r="S33" s="270">
        <v>12.542651746475959</v>
      </c>
      <c r="T33" s="270">
        <v>13.801153424045202</v>
      </c>
      <c r="U33" s="270">
        <v>15.351027721575189</v>
      </c>
    </row>
    <row r="34" spans="1:21" s="80" customFormat="1" ht="15" customHeight="1">
      <c r="A34" s="289" t="s">
        <v>17</v>
      </c>
      <c r="B34" s="285" t="s">
        <v>46</v>
      </c>
      <c r="C34" s="270">
        <v>767.63168339711331</v>
      </c>
      <c r="D34" s="270">
        <v>755.96660938916477</v>
      </c>
      <c r="E34" s="270">
        <v>751.71628269055861</v>
      </c>
      <c r="F34" s="270">
        <v>734.72383242741637</v>
      </c>
      <c r="G34" s="270">
        <v>711.99633969584863</v>
      </c>
      <c r="H34" s="270">
        <v>748.99056359559779</v>
      </c>
      <c r="I34" s="270">
        <v>752.83206696793627</v>
      </c>
      <c r="J34" s="270">
        <v>736.53356157127996</v>
      </c>
      <c r="K34" s="270">
        <v>745.62251413112483</v>
      </c>
      <c r="L34" s="270">
        <v>735.80131077723001</v>
      </c>
      <c r="M34" s="270">
        <v>724.09789751936319</v>
      </c>
      <c r="N34" s="270">
        <v>725.24405281430688</v>
      </c>
      <c r="O34" s="270">
        <v>697.67666309577874</v>
      </c>
      <c r="P34" s="270">
        <v>684.21257275162714</v>
      </c>
      <c r="Q34" s="270">
        <v>695.93726783698617</v>
      </c>
      <c r="R34" s="270">
        <v>710.78019618028372</v>
      </c>
      <c r="S34" s="270">
        <v>727.36321606808167</v>
      </c>
      <c r="T34" s="270">
        <v>717.69736136679444</v>
      </c>
      <c r="U34" s="270">
        <v>750.87857533879378</v>
      </c>
    </row>
    <row r="35" spans="1:21" s="92" customFormat="1" ht="15" customHeight="1">
      <c r="A35" s="284" t="s">
        <v>42</v>
      </c>
      <c r="B35" s="295"/>
      <c r="C35" s="297"/>
      <c r="D35" s="297"/>
      <c r="E35" s="297"/>
      <c r="F35" s="297"/>
      <c r="G35" s="297"/>
      <c r="H35" s="297"/>
      <c r="I35" s="297"/>
      <c r="J35" s="297"/>
      <c r="K35" s="297"/>
      <c r="L35" s="297"/>
      <c r="M35" s="297"/>
      <c r="N35" s="297"/>
      <c r="O35" s="297"/>
      <c r="P35" s="297"/>
      <c r="Q35" s="297"/>
      <c r="R35" s="297"/>
      <c r="S35" s="298"/>
      <c r="T35" s="298"/>
      <c r="U35" s="298"/>
    </row>
    <row r="36" spans="1:21" s="80" customFormat="1" ht="15" customHeight="1">
      <c r="A36" s="269" t="s">
        <v>21</v>
      </c>
      <c r="B36" s="285" t="s">
        <v>46</v>
      </c>
      <c r="C36" s="270">
        <v>591.43257539628496</v>
      </c>
      <c r="D36" s="270">
        <v>579.1508222807081</v>
      </c>
      <c r="E36" s="270">
        <v>570.25400426914564</v>
      </c>
      <c r="F36" s="270">
        <v>547.03652652481969</v>
      </c>
      <c r="G36" s="270">
        <v>524.27382697162329</v>
      </c>
      <c r="H36" s="270">
        <v>560.91430271345814</v>
      </c>
      <c r="I36" s="270">
        <v>563.1997902224773</v>
      </c>
      <c r="J36" s="270">
        <v>543.60166686620551</v>
      </c>
      <c r="K36" s="270">
        <v>555.69246886760232</v>
      </c>
      <c r="L36" s="270">
        <v>544.18554057051688</v>
      </c>
      <c r="M36" s="270">
        <v>524.71644145976302</v>
      </c>
      <c r="N36" s="270">
        <v>527.50647215436061</v>
      </c>
      <c r="O36" s="270">
        <v>493.56626473356101</v>
      </c>
      <c r="P36" s="270">
        <v>480.81042973874798</v>
      </c>
      <c r="Q36" s="270">
        <v>497.89200886224137</v>
      </c>
      <c r="R36" s="270">
        <v>512.9032243502902</v>
      </c>
      <c r="S36" s="270">
        <v>530.22604913716941</v>
      </c>
      <c r="T36" s="270">
        <v>515.40624500533795</v>
      </c>
      <c r="U36" s="270">
        <v>544.47093615090716</v>
      </c>
    </row>
    <row r="37" spans="1:21" s="80" customFormat="1" ht="15" customHeight="1">
      <c r="A37" s="294" t="s">
        <v>44</v>
      </c>
      <c r="B37" s="285" t="s">
        <v>46</v>
      </c>
      <c r="C37" s="270">
        <v>77.200716235748502</v>
      </c>
      <c r="D37" s="270">
        <v>76.685653798257206</v>
      </c>
      <c r="E37" s="270">
        <v>78.128555654127567</v>
      </c>
      <c r="F37" s="270">
        <v>81.543565857586017</v>
      </c>
      <c r="G37" s="270">
        <v>80.192953741150959</v>
      </c>
      <c r="H37" s="270">
        <v>79.346760343382968</v>
      </c>
      <c r="I37" s="270">
        <v>79.535888333982967</v>
      </c>
      <c r="J37" s="270">
        <v>82.014203921742805</v>
      </c>
      <c r="K37" s="270">
        <v>81.003377819117361</v>
      </c>
      <c r="L37" s="270">
        <v>83.193901600878476</v>
      </c>
      <c r="M37" s="270">
        <v>84.970615196153332</v>
      </c>
      <c r="N37" s="270">
        <v>85.761234614540612</v>
      </c>
      <c r="O37" s="270">
        <v>90.81668337967605</v>
      </c>
      <c r="P37" s="270">
        <v>91.762158050367148</v>
      </c>
      <c r="Q37" s="270">
        <v>92.053278005892082</v>
      </c>
      <c r="R37" s="270">
        <v>92.563748232633998</v>
      </c>
      <c r="S37" s="270">
        <v>93.290375294199578</v>
      </c>
      <c r="T37" s="270">
        <v>97.97039845953158</v>
      </c>
      <c r="U37" s="270">
        <v>102.13087730799253</v>
      </c>
    </row>
    <row r="38" spans="1:21" s="80" customFormat="1" ht="15" customHeight="1">
      <c r="A38" s="294" t="s">
        <v>290</v>
      </c>
      <c r="B38" s="285" t="s">
        <v>46</v>
      </c>
      <c r="C38" s="270">
        <v>35.815938480487546</v>
      </c>
      <c r="D38" s="270">
        <v>35.747687803406286</v>
      </c>
      <c r="E38" s="270">
        <v>37.546928915080322</v>
      </c>
      <c r="F38" s="270">
        <v>39.058131473875669</v>
      </c>
      <c r="G38" s="270">
        <v>39.700948348044932</v>
      </c>
      <c r="H38" s="270">
        <v>40.193921273258688</v>
      </c>
      <c r="I38" s="270">
        <v>40.961307480695666</v>
      </c>
      <c r="J38" s="270">
        <v>41.546264751592766</v>
      </c>
      <c r="K38" s="270">
        <v>40.848700561163888</v>
      </c>
      <c r="L38" s="270">
        <v>40.616241135112858</v>
      </c>
      <c r="M38" s="270">
        <v>41.771827977299935</v>
      </c>
      <c r="N38" s="270">
        <v>40.770070472417977</v>
      </c>
      <c r="O38" s="270">
        <v>42.176795213320027</v>
      </c>
      <c r="P38" s="270">
        <v>42.184688519622739</v>
      </c>
      <c r="Q38" s="270">
        <v>38.511817478816496</v>
      </c>
      <c r="R38" s="270">
        <v>38.178732718701994</v>
      </c>
      <c r="S38" s="270">
        <v>37.938866643334983</v>
      </c>
      <c r="T38" s="270">
        <v>38.230769986578778</v>
      </c>
      <c r="U38" s="270">
        <v>38.02973341592616</v>
      </c>
    </row>
    <row r="39" spans="1:21" s="80" customFormat="1" ht="15" customHeight="1">
      <c r="A39" s="269" t="s">
        <v>291</v>
      </c>
      <c r="B39" s="285" t="s">
        <v>46</v>
      </c>
      <c r="C39" s="270">
        <v>51.567921022002842</v>
      </c>
      <c r="D39" s="270">
        <v>52.555212653368478</v>
      </c>
      <c r="E39" s="270">
        <v>53.774760485445796</v>
      </c>
      <c r="F39" s="270">
        <v>54.844774568818245</v>
      </c>
      <c r="G39" s="270">
        <v>55.4733763149342</v>
      </c>
      <c r="H39" s="270">
        <v>56.101144725402023</v>
      </c>
      <c r="I39" s="270">
        <v>56.541545948738751</v>
      </c>
      <c r="J39" s="270">
        <v>56.893591371087133</v>
      </c>
      <c r="K39" s="270">
        <v>55.855710710307534</v>
      </c>
      <c r="L39" s="270">
        <v>55.71936635286395</v>
      </c>
      <c r="M39" s="270">
        <v>59.7442770674363</v>
      </c>
      <c r="N39" s="270">
        <v>58.639040664001847</v>
      </c>
      <c r="O39" s="270">
        <v>58.375884377456615</v>
      </c>
      <c r="P39" s="270">
        <v>58.266517044071755</v>
      </c>
      <c r="Q39" s="270">
        <v>56.622763664855249</v>
      </c>
      <c r="R39" s="270">
        <v>56.386901074725202</v>
      </c>
      <c r="S39" s="270">
        <v>55.711743655739198</v>
      </c>
      <c r="T39" s="270">
        <v>55.819524223359892</v>
      </c>
      <c r="U39" s="270">
        <v>55.992399978888848</v>
      </c>
    </row>
    <row r="40" spans="1:21" s="80" customFormat="1" ht="15" customHeight="1">
      <c r="A40" s="269" t="s">
        <v>22</v>
      </c>
      <c r="B40" s="285" t="s">
        <v>46</v>
      </c>
      <c r="C40" s="270">
        <v>11.61453226258962</v>
      </c>
      <c r="D40" s="270">
        <v>11.827232853424592</v>
      </c>
      <c r="E40" s="270">
        <v>12.012033366759352</v>
      </c>
      <c r="F40" s="270">
        <v>12.240834002316674</v>
      </c>
      <c r="G40" s="270">
        <v>12.355234320095335</v>
      </c>
      <c r="H40" s="270">
        <v>12.434434540095944</v>
      </c>
      <c r="I40" s="270">
        <v>12.593534982041616</v>
      </c>
      <c r="J40" s="270">
        <v>12.477834660651835</v>
      </c>
      <c r="K40" s="270">
        <v>12.222256172933813</v>
      </c>
      <c r="L40" s="270">
        <v>12.086261117857729</v>
      </c>
      <c r="M40" s="270">
        <v>12.894735818710606</v>
      </c>
      <c r="N40" s="270">
        <v>12.567234908985858</v>
      </c>
      <c r="O40" s="270">
        <v>12.741035391764978</v>
      </c>
      <c r="P40" s="270">
        <v>11.188779398817607</v>
      </c>
      <c r="Q40" s="270">
        <v>10.857399825180924</v>
      </c>
      <c r="R40" s="270">
        <v>10.747589803932318</v>
      </c>
      <c r="S40" s="270">
        <v>10.196181337638407</v>
      </c>
      <c r="T40" s="270">
        <v>10.270423691986441</v>
      </c>
      <c r="U40" s="270">
        <v>10.254628485079126</v>
      </c>
    </row>
    <row r="41" spans="1:21" s="80" customFormat="1" ht="15" customHeight="1">
      <c r="A41" s="289" t="s">
        <v>17</v>
      </c>
      <c r="B41" s="285" t="s">
        <v>46</v>
      </c>
      <c r="C41" s="270">
        <v>767.63168339711331</v>
      </c>
      <c r="D41" s="270">
        <v>755.96660938916477</v>
      </c>
      <c r="E41" s="270">
        <v>751.71628269055861</v>
      </c>
      <c r="F41" s="270">
        <v>734.72383242741626</v>
      </c>
      <c r="G41" s="270">
        <v>711.99633969584886</v>
      </c>
      <c r="H41" s="270">
        <v>748.99056359559791</v>
      </c>
      <c r="I41" s="270">
        <v>752.83206696793627</v>
      </c>
      <c r="J41" s="270">
        <v>736.53356157127996</v>
      </c>
      <c r="K41" s="270">
        <v>745.62251413112494</v>
      </c>
      <c r="L41" s="270">
        <v>735.8013107772299</v>
      </c>
      <c r="M41" s="270">
        <v>724.09789751936319</v>
      </c>
      <c r="N41" s="270">
        <v>725.24405281430688</v>
      </c>
      <c r="O41" s="270">
        <v>697.67666309577862</v>
      </c>
      <c r="P41" s="270">
        <v>684.21257275162748</v>
      </c>
      <c r="Q41" s="270">
        <v>695.93726783698617</v>
      </c>
      <c r="R41" s="270">
        <v>710.78019618028361</v>
      </c>
      <c r="S41" s="270">
        <v>727.36321606808167</v>
      </c>
      <c r="T41" s="270">
        <v>717.69736136679455</v>
      </c>
      <c r="U41" s="270">
        <v>750.87857533879401</v>
      </c>
    </row>
    <row r="42" spans="1:21" s="80" customFormat="1" ht="15" customHeight="1">
      <c r="A42" s="300"/>
      <c r="B42" s="301"/>
      <c r="C42" s="270"/>
      <c r="D42" s="270"/>
      <c r="E42" s="270"/>
      <c r="F42" s="270"/>
      <c r="G42" s="270"/>
      <c r="H42" s="270"/>
      <c r="I42" s="270"/>
      <c r="J42" s="270"/>
      <c r="K42" s="270"/>
      <c r="L42" s="270"/>
      <c r="M42" s="270"/>
      <c r="N42" s="270"/>
      <c r="O42" s="270"/>
      <c r="P42" s="270"/>
      <c r="Q42" s="270"/>
      <c r="R42" s="270"/>
      <c r="S42" s="270"/>
      <c r="T42" s="270"/>
      <c r="U42" s="270"/>
    </row>
    <row r="43" spans="1:21" s="80" customFormat="1" ht="15" customHeight="1">
      <c r="A43" s="299" t="s">
        <v>15</v>
      </c>
      <c r="B43" s="58"/>
      <c r="C43" s="93"/>
      <c r="D43" s="93"/>
      <c r="E43" s="93"/>
      <c r="F43" s="93"/>
      <c r="G43" s="93"/>
      <c r="H43" s="93"/>
      <c r="I43" s="93"/>
      <c r="J43" s="93"/>
      <c r="K43" s="95"/>
      <c r="L43" s="95"/>
      <c r="M43" s="95"/>
      <c r="N43" s="95"/>
      <c r="O43" s="95"/>
      <c r="P43" s="95"/>
      <c r="Q43" s="95"/>
      <c r="R43" s="95"/>
      <c r="S43" s="95"/>
    </row>
    <row r="44" spans="1:21" s="73" customFormat="1" ht="15" customHeight="1">
      <c r="A44" s="55" t="s">
        <v>47</v>
      </c>
      <c r="B44" s="55"/>
      <c r="I44" s="57"/>
      <c r="J44" s="57"/>
    </row>
    <row r="45" spans="1:21" s="73" customFormat="1" ht="15" customHeight="1">
      <c r="A45" s="55" t="s">
        <v>48</v>
      </c>
      <c r="B45" s="55"/>
    </row>
    <row r="46" spans="1:21" s="73" customFormat="1" ht="15" customHeight="1">
      <c r="A46" s="96" t="s">
        <v>49</v>
      </c>
      <c r="B46" s="96"/>
      <c r="C46" s="97"/>
      <c r="D46" s="97"/>
      <c r="E46" s="97"/>
      <c r="F46" s="97"/>
      <c r="G46" s="97"/>
      <c r="H46" s="97"/>
      <c r="I46" s="97"/>
      <c r="J46" s="97"/>
    </row>
    <row r="47" spans="1:21" s="73" customFormat="1" ht="15" customHeight="1">
      <c r="A47" s="96" t="s">
        <v>50</v>
      </c>
      <c r="B47" s="96"/>
    </row>
  </sheetData>
  <pageMargins left="0.59055118110236227" right="0.19685039370078741" top="0.78740157480314965" bottom="0.78740157480314965" header="0.11811023622047245" footer="0.11811023622047245"/>
  <pageSetup paperSize="9" scale="70" orientation="portrait" r:id="rId1"/>
  <headerFooter alignWithMargins="0">
    <oddFooter>&amp;L&amp;"MetaNormalLF-Roman,Standard"Statistisches Bundesamt, Private Haushalte und Umwelt, 2020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"/>
  <sheetViews>
    <sheetView zoomScaleNormal="100" workbookViewId="0"/>
  </sheetViews>
  <sheetFormatPr baseColWidth="10" defaultRowHeight="12.75"/>
  <cols>
    <col min="1" max="1" width="42.7109375" style="28" customWidth="1"/>
    <col min="2" max="2" width="11.7109375" style="28" customWidth="1"/>
    <col min="3" max="3" width="10.7109375" style="28" customWidth="1"/>
    <col min="4" max="7" width="10.7109375" style="28" hidden="1" customWidth="1"/>
    <col min="8" max="8" width="10.7109375" style="28" customWidth="1"/>
    <col min="9" max="12" width="10.7109375" style="28" hidden="1" customWidth="1"/>
    <col min="13" max="13" width="10.7109375" style="28" customWidth="1"/>
    <col min="14" max="17" width="10.7109375" style="28" hidden="1" customWidth="1"/>
    <col min="18" max="20" width="10.7109375" style="28" customWidth="1"/>
    <col min="21" max="16384" width="11.42578125" style="28"/>
  </cols>
  <sheetData>
    <row r="1" spans="1:22" s="45" customFormat="1" ht="20.100000000000001" customHeight="1">
      <c r="A1" s="248" t="s">
        <v>206</v>
      </c>
      <c r="B1" s="71"/>
      <c r="C1" s="71"/>
    </row>
    <row r="2" spans="1:22" ht="20.100000000000001" customHeight="1">
      <c r="A2" s="281" t="s">
        <v>207</v>
      </c>
      <c r="B2" s="76"/>
    </row>
    <row r="3" spans="1:22" s="90" customFormat="1" ht="15" customHeight="1">
      <c r="A3" s="88"/>
      <c r="B3" s="89"/>
    </row>
    <row r="4" spans="1:22" ht="30" customHeight="1">
      <c r="A4" s="360" t="s">
        <v>38</v>
      </c>
      <c r="B4" s="165" t="s">
        <v>12</v>
      </c>
      <c r="C4" s="63">
        <v>2000</v>
      </c>
      <c r="D4" s="165">
        <v>2001</v>
      </c>
      <c r="E4" s="163">
        <v>2002</v>
      </c>
      <c r="F4" s="165">
        <v>2003</v>
      </c>
      <c r="G4" s="163">
        <v>2004</v>
      </c>
      <c r="H4" s="163">
        <v>2005</v>
      </c>
      <c r="I4" s="165">
        <v>2006</v>
      </c>
      <c r="J4" s="165">
        <v>2007</v>
      </c>
      <c r="K4" s="165">
        <v>2008</v>
      </c>
      <c r="L4" s="163">
        <v>2009</v>
      </c>
      <c r="M4" s="165">
        <v>2010</v>
      </c>
      <c r="N4" s="163">
        <v>2011</v>
      </c>
      <c r="O4" s="165">
        <v>2012</v>
      </c>
      <c r="P4" s="165">
        <v>2013</v>
      </c>
      <c r="Q4" s="164">
        <v>2014</v>
      </c>
      <c r="R4" s="163">
        <v>2015</v>
      </c>
      <c r="S4" s="165">
        <v>2016</v>
      </c>
      <c r="T4" s="163">
        <v>2017</v>
      </c>
      <c r="U4" s="163">
        <v>2018</v>
      </c>
      <c r="V4" s="317"/>
    </row>
    <row r="5" spans="1:22" s="73" customFormat="1" ht="20.100000000000001" customHeight="1">
      <c r="A5" s="341"/>
      <c r="B5" s="245"/>
      <c r="C5" s="319" t="s">
        <v>33</v>
      </c>
      <c r="D5" s="319"/>
      <c r="E5" s="319"/>
      <c r="F5" s="319"/>
      <c r="G5" s="319"/>
      <c r="H5" s="319"/>
      <c r="I5" s="319"/>
      <c r="J5" s="319"/>
      <c r="K5" s="319"/>
      <c r="L5" s="319"/>
      <c r="M5" s="319"/>
      <c r="N5" s="319"/>
      <c r="O5" s="319"/>
      <c r="P5" s="319"/>
      <c r="Q5" s="319"/>
      <c r="R5" s="319"/>
      <c r="S5" s="319"/>
      <c r="T5" s="319"/>
    </row>
    <row r="6" spans="1:22" s="92" customFormat="1" ht="15" customHeight="1">
      <c r="A6" s="302" t="s">
        <v>39</v>
      </c>
      <c r="B6" s="301"/>
      <c r="C6" s="303"/>
      <c r="D6" s="303"/>
      <c r="E6" s="303"/>
      <c r="F6" s="303"/>
      <c r="G6" s="303"/>
      <c r="H6" s="303"/>
      <c r="I6" s="303"/>
      <c r="J6" s="303"/>
      <c r="K6" s="304"/>
      <c r="L6" s="304"/>
      <c r="M6" s="304"/>
      <c r="N6" s="304"/>
      <c r="O6" s="235"/>
      <c r="P6" s="235"/>
      <c r="Q6" s="235"/>
      <c r="R6" s="235"/>
      <c r="S6" s="235"/>
      <c r="T6" s="73"/>
      <c r="U6" s="73"/>
    </row>
    <row r="7" spans="1:22" s="80" customFormat="1" ht="15" customHeight="1">
      <c r="A7" s="260" t="s">
        <v>20</v>
      </c>
      <c r="B7" s="285" t="s">
        <v>14</v>
      </c>
      <c r="C7" s="305">
        <f>'2.1'!C6/'2.1'!C15*100</f>
        <v>30.417857999789412</v>
      </c>
      <c r="D7" s="305">
        <f>'2.1'!D6/'2.1'!D15*100</f>
        <v>30.189794434955513</v>
      </c>
      <c r="E7" s="305">
        <f>'2.1'!E6/'2.1'!E15*100</f>
        <v>27.930039586858342</v>
      </c>
      <c r="F7" s="305">
        <f>'2.1'!F6/'2.1'!F15*100</f>
        <v>26.468456277142032</v>
      </c>
      <c r="G7" s="305">
        <f>'2.1'!G6/'2.1'!G15*100</f>
        <v>25.910822562099554</v>
      </c>
      <c r="H7" s="305">
        <f>'2.1'!H6/'2.1'!H15*100</f>
        <v>25.576162484306398</v>
      </c>
      <c r="I7" s="305">
        <f>'2.1'!I6/'2.1'!I15*100</f>
        <v>23.968376854775457</v>
      </c>
      <c r="J7" s="305">
        <f>'2.1'!J6/'2.1'!J15*100</f>
        <v>22.710984875835429</v>
      </c>
      <c r="K7" s="305">
        <f>'2.1'!K6/'2.1'!K15*100</f>
        <v>22.683543474868884</v>
      </c>
      <c r="L7" s="305">
        <f>'2.1'!L6/'2.1'!L15*100</f>
        <v>21.953632287933512</v>
      </c>
      <c r="M7" s="305">
        <f>'2.1'!M6/'2.1'!M15*100</f>
        <v>21.403428274689759</v>
      </c>
      <c r="N7" s="305">
        <f>'2.1'!N6/'2.1'!N15*100</f>
        <v>19.822455281131074</v>
      </c>
      <c r="O7" s="305">
        <f>'2.1'!O6/'2.1'!O15*100</f>
        <v>18.919806667567233</v>
      </c>
      <c r="P7" s="305">
        <f>'2.1'!P6/'2.1'!P15*100</f>
        <v>21.340790555451903</v>
      </c>
      <c r="Q7" s="305">
        <f>'2.1'!Q6/'2.1'!Q15*100</f>
        <v>20.313198890992386</v>
      </c>
      <c r="R7" s="305">
        <f>'2.1'!R6/'2.1'!R15*100</f>
        <v>20.376892915391821</v>
      </c>
      <c r="S7" s="305">
        <f>'2.1'!S6/'2.1'!S15*100</f>
        <v>19.648206188688555</v>
      </c>
      <c r="T7" s="305">
        <f>'2.1'!T6/'2.1'!T15*100</f>
        <v>19.569602472708468</v>
      </c>
      <c r="U7" s="305">
        <f>'2.1'!U6/'2.1'!U$15*100</f>
        <v>17.603309427891347</v>
      </c>
    </row>
    <row r="8" spans="1:22" s="80" customFormat="1" ht="15" customHeight="1">
      <c r="A8" s="260" t="s">
        <v>23</v>
      </c>
      <c r="B8" s="285" t="s">
        <v>14</v>
      </c>
      <c r="C8" s="305">
        <f>'2.1'!C7/'2.1'!C$15*100</f>
        <v>38.698551976055299</v>
      </c>
      <c r="D8" s="305">
        <f>'2.1'!D7/'2.1'!D$15*100</f>
        <v>38.563552214867791</v>
      </c>
      <c r="E8" s="305">
        <f>'2.1'!E7/'2.1'!E$15*100</f>
        <v>39.790154286152465</v>
      </c>
      <c r="F8" s="305">
        <f>'2.1'!F7/'2.1'!F$15*100</f>
        <v>40.072629407072597</v>
      </c>
      <c r="G8" s="305">
        <f>'2.1'!G7/'2.1'!G$15*100</f>
        <v>39.650783389661008</v>
      </c>
      <c r="H8" s="305">
        <f>'2.1'!H7/'2.1'!H$15*100</f>
        <v>40.115045548019907</v>
      </c>
      <c r="I8" s="305">
        <f>'2.1'!I7/'2.1'!I$15*100</f>
        <v>40.517542946696913</v>
      </c>
      <c r="J8" s="305">
        <f>'2.1'!J7/'2.1'!J$15*100</f>
        <v>40.309712478492173</v>
      </c>
      <c r="K8" s="305">
        <f>'2.1'!K7/'2.1'!K$15*100</f>
        <v>40.024076250085692</v>
      </c>
      <c r="L8" s="305">
        <f>'2.1'!L7/'2.1'!L$15*100</f>
        <v>39.444114042961452</v>
      </c>
      <c r="M8" s="305">
        <f>'2.1'!M7/'2.1'!M$15*100</f>
        <v>38.521137004713232</v>
      </c>
      <c r="N8" s="305">
        <f>'2.1'!N7/'2.1'!N$15*100</f>
        <v>38.470077421627003</v>
      </c>
      <c r="O8" s="305">
        <f>'2.1'!O7/'2.1'!O$15*100</f>
        <v>40.359182296077556</v>
      </c>
      <c r="P8" s="305">
        <f>'2.1'!P7/'2.1'!P$15*100</f>
        <v>38.727137724589952</v>
      </c>
      <c r="Q8" s="305">
        <f>'2.1'!Q7/'2.1'!Q$15*100</f>
        <v>38.733054726264044</v>
      </c>
      <c r="R8" s="305">
        <f>'2.1'!R7/'2.1'!R$15*100</f>
        <v>39.265920958961168</v>
      </c>
      <c r="S8" s="305">
        <f>'2.1'!S7/'2.1'!S$15*100</f>
        <v>40.02376721624524</v>
      </c>
      <c r="T8" s="305">
        <f>'2.1'!T7/'2.1'!T$15*100</f>
        <v>39.612533082632943</v>
      </c>
      <c r="U8" s="305">
        <f>'2.1'!U7/'2.1'!U$15*100</f>
        <v>42.042114947615097</v>
      </c>
    </row>
    <row r="9" spans="1:22" s="80" customFormat="1" ht="15" customHeight="1">
      <c r="A9" s="260" t="s">
        <v>25</v>
      </c>
      <c r="B9" s="285" t="s">
        <v>14</v>
      </c>
      <c r="C9" s="305">
        <f>'2.1'!C8/'2.1'!C$15*100</f>
        <v>17.259708176803194</v>
      </c>
      <c r="D9" s="305">
        <f>'2.1'!D8/'2.1'!D$15*100</f>
        <v>17.741136679422649</v>
      </c>
      <c r="E9" s="305">
        <f>'2.1'!E8/'2.1'!E$15*100</f>
        <v>18.281283210090592</v>
      </c>
      <c r="F9" s="305">
        <f>'2.1'!F8/'2.1'!F$15*100</f>
        <v>18.876271545763743</v>
      </c>
      <c r="G9" s="305">
        <f>'2.1'!G8/'2.1'!G$15*100</f>
        <v>19.626018556770862</v>
      </c>
      <c r="H9" s="305">
        <f>'2.1'!H8/'2.1'!H$15*100</f>
        <v>19.078261295615935</v>
      </c>
      <c r="I9" s="305">
        <f>'2.1'!I8/'2.1'!I$15*100</f>
        <v>19.115850702242739</v>
      </c>
      <c r="J9" s="305">
        <f>'2.1'!J8/'2.1'!J$15*100</f>
        <v>19.474975078175142</v>
      </c>
      <c r="K9" s="305">
        <f>'2.1'!K8/'2.1'!K$15*100</f>
        <v>19.001295987822679</v>
      </c>
      <c r="L9" s="305">
        <f>'2.1'!L8/'2.1'!L$15*100</f>
        <v>19.184436234754173</v>
      </c>
      <c r="M9" s="305">
        <f>'2.1'!M8/'2.1'!M$15*100</f>
        <v>19.487198502246031</v>
      </c>
      <c r="N9" s="305">
        <f>'2.1'!N8/'2.1'!N$15*100</f>
        <v>19.133417214935545</v>
      </c>
      <c r="O9" s="305">
        <f>'2.1'!O8/'2.1'!O$15*100</f>
        <v>19.777182158764951</v>
      </c>
      <c r="P9" s="305">
        <f>'2.1'!P8/'2.1'!P$15*100</f>
        <v>19.804379255932247</v>
      </c>
      <c r="Q9" s="305">
        <f>'2.1'!Q8/'2.1'!Q$15*100</f>
        <v>19.0126563036495</v>
      </c>
      <c r="R9" s="305">
        <f>'2.1'!R8/'2.1'!R$15*100</f>
        <v>18.347983202203622</v>
      </c>
      <c r="S9" s="305">
        <f>'2.1'!S8/'2.1'!S$15*100</f>
        <v>17.835491262724094</v>
      </c>
      <c r="T9" s="305">
        <f>'2.1'!T8/'2.1'!T$15*100</f>
        <v>18.084983764939878</v>
      </c>
      <c r="U9" s="305">
        <f>'2.1'!U8/'2.1'!U$15*100</f>
        <v>17.154408687199879</v>
      </c>
    </row>
    <row r="10" spans="1:22" s="80" customFormat="1" ht="15" customHeight="1">
      <c r="A10" s="260" t="s">
        <v>18</v>
      </c>
      <c r="B10" s="285" t="s">
        <v>14</v>
      </c>
      <c r="C10" s="305">
        <f>'2.1'!C9/'2.1'!C$15*100</f>
        <v>5.187887700243663</v>
      </c>
      <c r="D10" s="305">
        <f>'2.1'!D9/'2.1'!D$15*100</f>
        <v>4.7978254089747239</v>
      </c>
      <c r="E10" s="305">
        <f>'2.1'!E9/'2.1'!E$15*100</f>
        <v>5.178634531216205</v>
      </c>
      <c r="F10" s="305">
        <f>'2.1'!F9/'2.1'!F$15*100</f>
        <v>5.7996613182843255</v>
      </c>
      <c r="G10" s="305">
        <f>'2.1'!G9/'2.1'!G$15*100</f>
        <v>6.2325538937107101</v>
      </c>
      <c r="H10" s="305">
        <f>'2.1'!H9/'2.1'!H$15*100</f>
        <v>6.1276568419271813</v>
      </c>
      <c r="I10" s="305">
        <f>'2.1'!I9/'2.1'!I$15*100</f>
        <v>6.2649224575245386</v>
      </c>
      <c r="J10" s="305">
        <f>'2.1'!J9/'2.1'!J$15*100</f>
        <v>6.9184264507744562</v>
      </c>
      <c r="K10" s="305">
        <f>'2.1'!K9/'2.1'!K$15*100</f>
        <v>6.8429543260104158</v>
      </c>
      <c r="L10" s="305">
        <f>'2.1'!L9/'2.1'!L$15*100</f>
        <v>7.3601020898644567</v>
      </c>
      <c r="M10" s="305">
        <f>'2.1'!M9/'2.1'!M$15*100</f>
        <v>6.9704347048216544</v>
      </c>
      <c r="N10" s="305">
        <f>'2.1'!N9/'2.1'!N$15*100</f>
        <v>7.403588263513317</v>
      </c>
      <c r="O10" s="305">
        <f>'2.1'!O9/'2.1'!O$15*100</f>
        <v>7.3988802717914384</v>
      </c>
      <c r="P10" s="305">
        <f>'2.1'!P9/'2.1'!P$15*100</f>
        <v>7.1694857437431452</v>
      </c>
      <c r="Q10" s="305">
        <f>'2.1'!Q9/'2.1'!Q$15*100</f>
        <v>7.590698413548747</v>
      </c>
      <c r="R10" s="305">
        <f>'2.1'!R9/'2.1'!R$15*100</f>
        <v>7.6685667697642135</v>
      </c>
      <c r="S10" s="305">
        <f>'2.1'!S9/'2.1'!S$15*100</f>
        <v>7.9576174061883638</v>
      </c>
      <c r="T10" s="305">
        <f>'2.1'!T9/'2.1'!T$15*100</f>
        <v>8.1737604972771667</v>
      </c>
      <c r="U10" s="305">
        <f>'2.1'!U9/'2.1'!U$15*100</f>
        <v>8.0720694441863152</v>
      </c>
    </row>
    <row r="11" spans="1:22" s="80" customFormat="1" ht="15" customHeight="1">
      <c r="A11" s="260" t="s">
        <v>16</v>
      </c>
      <c r="B11" s="285" t="s">
        <v>14</v>
      </c>
      <c r="C11" s="305">
        <f>'2.1'!C10/'2.1'!C$15*100</f>
        <v>1.9102689954222238</v>
      </c>
      <c r="D11" s="305">
        <f>'2.1'!D10/'2.1'!D$15*100</f>
        <v>1.8759913367743679</v>
      </c>
      <c r="E11" s="305">
        <f>'2.1'!E10/'2.1'!E$15*100</f>
        <v>1.7450412329864249</v>
      </c>
      <c r="F11" s="305">
        <f>'2.1'!F10/'2.1'!F$15*100</f>
        <v>1.3671211282962383</v>
      </c>
      <c r="G11" s="305">
        <f>'2.1'!G10/'2.1'!G$15*100</f>
        <v>1.1738119374064746</v>
      </c>
      <c r="H11" s="305">
        <f>'2.1'!H10/'2.1'!H$15*100</f>
        <v>1.2930381264171593</v>
      </c>
      <c r="I11" s="305">
        <f>'2.1'!I10/'2.1'!I$15*100</f>
        <v>1.6245287886382895</v>
      </c>
      <c r="J11" s="305">
        <f>'2.1'!J10/'2.1'!J$15*100</f>
        <v>1.7302202880750406</v>
      </c>
      <c r="K11" s="305">
        <f>'2.1'!K10/'2.1'!K$15*100</f>
        <v>1.8672659953138548</v>
      </c>
      <c r="L11" s="305">
        <f>'2.1'!L10/'2.1'!L$15*100</f>
        <v>1.5859314656274353</v>
      </c>
      <c r="M11" s="305">
        <f>'2.1'!M10/'2.1'!M$15*100</f>
        <v>1.9771813857890497</v>
      </c>
      <c r="N11" s="305">
        <f>'2.1'!N10/'2.1'!N$15*100</f>
        <v>2.6264576807780426</v>
      </c>
      <c r="O11" s="305">
        <f>'2.1'!O10/'2.1'!O$15*100</f>
        <v>1.3522814211603862</v>
      </c>
      <c r="P11" s="305">
        <f>'2.1'!P10/'2.1'!P$15*100</f>
        <v>1.1034057764372864</v>
      </c>
      <c r="Q11" s="305">
        <f>'2.1'!Q10/'2.1'!Q$15*100</f>
        <v>1.2158213045267032</v>
      </c>
      <c r="R11" s="305">
        <f>'2.1'!R10/'2.1'!R$15*100</f>
        <v>1.3028684822264045</v>
      </c>
      <c r="S11" s="305">
        <f>'2.1'!S10/'2.1'!S$15*100</f>
        <v>0.94586692292642316</v>
      </c>
      <c r="T11" s="305">
        <f>'2.1'!T10/'2.1'!T$15*100</f>
        <v>0.93542441143628186</v>
      </c>
      <c r="U11" s="305">
        <f>'2.1'!U10/'2.1'!U$15*100</f>
        <v>0.94756898338813278</v>
      </c>
    </row>
    <row r="12" spans="1:22" s="80" customFormat="1" ht="15" customHeight="1">
      <c r="A12" s="257" t="s">
        <v>110</v>
      </c>
      <c r="B12" s="285" t="s">
        <v>14</v>
      </c>
      <c r="C12" s="305">
        <f>'2.1'!C11/'2.1'!C$15*100</f>
        <v>6.5257251516862071</v>
      </c>
      <c r="D12" s="305">
        <f>'2.1'!D11/'2.1'!D$15*100</f>
        <v>6.8316999250049362</v>
      </c>
      <c r="E12" s="305">
        <f>'2.1'!E11/'2.1'!E$15*100</f>
        <v>7.0748471526959751</v>
      </c>
      <c r="F12" s="305">
        <f>'2.1'!F11/'2.1'!F$15*100</f>
        <v>7.4158603234410538</v>
      </c>
      <c r="G12" s="305">
        <f>'2.1'!G11/'2.1'!G$15*100</f>
        <v>7.4060096603513967</v>
      </c>
      <c r="H12" s="305">
        <f>'2.1'!H11/'2.1'!H$15*100</f>
        <v>7.8098357037134285</v>
      </c>
      <c r="I12" s="305">
        <f>'2.1'!I11/'2.1'!I$15*100</f>
        <v>8.5087782501220772</v>
      </c>
      <c r="J12" s="305">
        <f>'2.1'!J11/'2.1'!J$15*100</f>
        <v>8.8556808286477473</v>
      </c>
      <c r="K12" s="305">
        <f>'2.1'!K11/'2.1'!K$15*100</f>
        <v>9.5808639658984749</v>
      </c>
      <c r="L12" s="305">
        <f>'2.1'!L11/'2.1'!L$15*100</f>
        <v>10.471783878858973</v>
      </c>
      <c r="M12" s="305">
        <f>'2.1'!M11/'2.1'!M$15*100</f>
        <v>11.640620127740258</v>
      </c>
      <c r="N12" s="305">
        <f>'2.1'!N11/'2.1'!N$15*100</f>
        <v>12.544004138015016</v>
      </c>
      <c r="O12" s="305">
        <f>'2.1'!O11/'2.1'!O$15*100</f>
        <v>12.192667184638424</v>
      </c>
      <c r="P12" s="305">
        <f>'2.1'!P11/'2.1'!P$15*100</f>
        <v>11.854800943845461</v>
      </c>
      <c r="Q12" s="305">
        <f>'2.1'!Q11/'2.1'!Q$15*100</f>
        <v>13.134570361018639</v>
      </c>
      <c r="R12" s="305">
        <f>'2.1'!R11/'2.1'!R$15*100</f>
        <v>13.037767671452768</v>
      </c>
      <c r="S12" s="305">
        <f>'2.1'!S11/'2.1'!S$15*100</f>
        <v>13.589051003227331</v>
      </c>
      <c r="T12" s="305">
        <f>'2.1'!T11/'2.1'!T$15*100</f>
        <v>13.623695771005275</v>
      </c>
      <c r="U12" s="305">
        <f>'2.1'!U11/'2.1'!U$15*100</f>
        <v>14.180528509719251</v>
      </c>
    </row>
    <row r="13" spans="1:22" s="91" customFormat="1" ht="15" customHeight="1">
      <c r="A13" s="307" t="s">
        <v>26</v>
      </c>
      <c r="B13" s="306" t="s">
        <v>14</v>
      </c>
      <c r="C13" s="308" t="s">
        <v>32</v>
      </c>
      <c r="D13" s="308" t="s">
        <v>32</v>
      </c>
      <c r="E13" s="308" t="s">
        <v>32</v>
      </c>
      <c r="F13" s="308" t="s">
        <v>32</v>
      </c>
      <c r="G13" s="308" t="s">
        <v>32</v>
      </c>
      <c r="H13" s="308" t="s">
        <v>32</v>
      </c>
      <c r="I13" s="308" t="s">
        <v>32</v>
      </c>
      <c r="J13" s="308" t="s">
        <v>32</v>
      </c>
      <c r="K13" s="308" t="s">
        <v>32</v>
      </c>
      <c r="L13" s="308" t="s">
        <v>32</v>
      </c>
      <c r="M13" s="308" t="s">
        <v>32</v>
      </c>
      <c r="N13" s="308" t="s">
        <v>32</v>
      </c>
      <c r="O13" s="308" t="s">
        <v>32</v>
      </c>
      <c r="P13" s="308" t="s">
        <v>32</v>
      </c>
      <c r="Q13" s="305">
        <f>'2.1'!Q12/'2.1'!Q$15*100</f>
        <v>1.0212778366138273</v>
      </c>
      <c r="R13" s="305">
        <f>'2.1'!R12/'2.1'!R$15*100</f>
        <v>1.0572839924622182</v>
      </c>
      <c r="S13" s="305">
        <f>'2.1'!S12/'2.1'!S$15*100</f>
        <v>1.028528310001398</v>
      </c>
      <c r="T13" s="305">
        <f>'2.1'!T12/'2.1'!T$15*100</f>
        <v>1.0593936949029203</v>
      </c>
      <c r="U13" s="305">
        <f>'2.1'!U12/'2.1'!U$15*100</f>
        <v>1.1662318203689201</v>
      </c>
    </row>
    <row r="14" spans="1:22" s="91" customFormat="1" ht="15" customHeight="1">
      <c r="A14" s="307" t="s">
        <v>27</v>
      </c>
      <c r="B14" s="306" t="s">
        <v>14</v>
      </c>
      <c r="C14" s="308" t="s">
        <v>32</v>
      </c>
      <c r="D14" s="308" t="s">
        <v>32</v>
      </c>
      <c r="E14" s="308" t="s">
        <v>32</v>
      </c>
      <c r="F14" s="308" t="s">
        <v>32</v>
      </c>
      <c r="G14" s="308" t="s">
        <v>32</v>
      </c>
      <c r="H14" s="308" t="s">
        <v>32</v>
      </c>
      <c r="I14" s="308" t="s">
        <v>32</v>
      </c>
      <c r="J14" s="308" t="s">
        <v>32</v>
      </c>
      <c r="K14" s="308" t="s">
        <v>32</v>
      </c>
      <c r="L14" s="308" t="s">
        <v>32</v>
      </c>
      <c r="M14" s="308" t="s">
        <v>32</v>
      </c>
      <c r="N14" s="308" t="s">
        <v>32</v>
      </c>
      <c r="O14" s="308" t="s">
        <v>32</v>
      </c>
      <c r="P14" s="308" t="s">
        <v>32</v>
      </c>
      <c r="Q14" s="305">
        <f>'2.1'!Q13/'2.1'!Q$15*100</f>
        <v>10.447333530481631</v>
      </c>
      <c r="R14" s="305">
        <f>'2.1'!R13/'2.1'!R$15*100</f>
        <v>10.345521518574252</v>
      </c>
      <c r="S14" s="305">
        <f>'2.1'!S13/'2.1'!S$15*100</f>
        <v>10.836122631551385</v>
      </c>
      <c r="T14" s="305">
        <f>'2.1'!T13/'2.1'!T$15*100</f>
        <v>10.641325321978297</v>
      </c>
      <c r="U14" s="305">
        <f>'2.1'!U13/'2.1'!U$15*100</f>
        <v>10.9698878826869</v>
      </c>
    </row>
    <row r="15" spans="1:22" s="91" customFormat="1" ht="15" customHeight="1">
      <c r="A15" s="307" t="s">
        <v>41</v>
      </c>
      <c r="B15" s="306" t="s">
        <v>14</v>
      </c>
      <c r="C15" s="308" t="s">
        <v>32</v>
      </c>
      <c r="D15" s="308" t="s">
        <v>32</v>
      </c>
      <c r="E15" s="308" t="s">
        <v>32</v>
      </c>
      <c r="F15" s="308" t="s">
        <v>32</v>
      </c>
      <c r="G15" s="308" t="s">
        <v>32</v>
      </c>
      <c r="H15" s="308" t="s">
        <v>32</v>
      </c>
      <c r="I15" s="308" t="s">
        <v>32</v>
      </c>
      <c r="J15" s="308" t="s">
        <v>32</v>
      </c>
      <c r="K15" s="308" t="s">
        <v>32</v>
      </c>
      <c r="L15" s="308" t="s">
        <v>32</v>
      </c>
      <c r="M15" s="308" t="s">
        <v>32</v>
      </c>
      <c r="N15" s="308" t="s">
        <v>32</v>
      </c>
      <c r="O15" s="308" t="s">
        <v>32</v>
      </c>
      <c r="P15" s="308" t="s">
        <v>32</v>
      </c>
      <c r="Q15" s="305">
        <f>'2.1'!Q14/'2.1'!Q$15*100</f>
        <v>1.6659589939231796</v>
      </c>
      <c r="R15" s="305">
        <f>'2.1'!R14/'2.1'!R$15*100</f>
        <v>1.6349621604162996</v>
      </c>
      <c r="S15" s="305">
        <f>'2.1'!S14/'2.1'!S$15*100</f>
        <v>1.7244000616745458</v>
      </c>
      <c r="T15" s="305">
        <f>'2.1'!T14/'2.1'!T$15*100</f>
        <v>1.922976754124059</v>
      </c>
      <c r="U15" s="305">
        <f>'2.1'!U14/'2.1'!U$15*100</f>
        <v>2.0444088066634292</v>
      </c>
    </row>
    <row r="16" spans="1:22" s="80" customFormat="1" ht="15" customHeight="1">
      <c r="A16" s="322" t="s">
        <v>17</v>
      </c>
      <c r="B16" s="285" t="s">
        <v>14</v>
      </c>
      <c r="C16" s="323">
        <f t="shared" ref="C16:U16" si="0">SUM(C7:C12)</f>
        <v>100</v>
      </c>
      <c r="D16" s="323">
        <f t="shared" si="0"/>
        <v>99.999999999999972</v>
      </c>
      <c r="E16" s="323">
        <f t="shared" si="0"/>
        <v>100</v>
      </c>
      <c r="F16" s="323">
        <f t="shared" si="0"/>
        <v>99.999999999999986</v>
      </c>
      <c r="G16" s="323">
        <f t="shared" si="0"/>
        <v>100</v>
      </c>
      <c r="H16" s="323">
        <f t="shared" si="0"/>
        <v>100</v>
      </c>
      <c r="I16" s="323">
        <f t="shared" si="0"/>
        <v>100</v>
      </c>
      <c r="J16" s="323">
        <f t="shared" si="0"/>
        <v>100</v>
      </c>
      <c r="K16" s="323">
        <f t="shared" si="0"/>
        <v>100</v>
      </c>
      <c r="L16" s="323">
        <f t="shared" si="0"/>
        <v>100</v>
      </c>
      <c r="M16" s="323">
        <f t="shared" si="0"/>
        <v>100</v>
      </c>
      <c r="N16" s="323">
        <f t="shared" si="0"/>
        <v>100</v>
      </c>
      <c r="O16" s="323">
        <f t="shared" si="0"/>
        <v>100</v>
      </c>
      <c r="P16" s="323">
        <f t="shared" si="0"/>
        <v>99.999999999999986</v>
      </c>
      <c r="Q16" s="323">
        <f t="shared" si="0"/>
        <v>100.00000000000003</v>
      </c>
      <c r="R16" s="323">
        <f t="shared" si="0"/>
        <v>100</v>
      </c>
      <c r="S16" s="323">
        <f t="shared" si="0"/>
        <v>100</v>
      </c>
      <c r="T16" s="323">
        <f t="shared" si="0"/>
        <v>100.00000000000003</v>
      </c>
      <c r="U16" s="323">
        <f t="shared" si="0"/>
        <v>100.00000000000003</v>
      </c>
    </row>
    <row r="17" spans="1:22" s="92" customFormat="1" ht="15" customHeight="1">
      <c r="A17" s="320" t="s">
        <v>42</v>
      </c>
      <c r="B17" s="321"/>
      <c r="C17" s="312"/>
      <c r="D17" s="312"/>
      <c r="E17" s="312"/>
      <c r="F17" s="312"/>
      <c r="G17" s="312"/>
      <c r="H17" s="312"/>
      <c r="I17" s="312"/>
      <c r="J17" s="312"/>
      <c r="K17" s="313"/>
      <c r="L17" s="313"/>
      <c r="M17" s="313"/>
      <c r="N17" s="313"/>
      <c r="O17" s="313"/>
      <c r="P17" s="313"/>
      <c r="Q17" s="313"/>
      <c r="R17" s="313"/>
      <c r="S17" s="235"/>
      <c r="T17" s="235"/>
      <c r="U17" s="73"/>
    </row>
    <row r="18" spans="1:22" s="80" customFormat="1" ht="15" customHeight="1">
      <c r="A18" s="260" t="s">
        <v>21</v>
      </c>
      <c r="B18" s="285" t="s">
        <v>14</v>
      </c>
      <c r="C18" s="305">
        <f>'2.1'!C36/'2.1'!C41*100</f>
        <v>77.046399749803371</v>
      </c>
      <c r="D18" s="305">
        <f>'2.1'!D36/'2.1'!D41*100</f>
        <v>76.610635322725813</v>
      </c>
      <c r="E18" s="305">
        <f>'2.1'!E36/'2.1'!E41*100</f>
        <v>75.860270344029345</v>
      </c>
      <c r="F18" s="305">
        <f>'2.1'!F36/'2.1'!F41*100</f>
        <v>74.454713782387302</v>
      </c>
      <c r="G18" s="305">
        <f>'2.1'!G36/'2.1'!G41*100</f>
        <v>73.634343007378803</v>
      </c>
      <c r="H18" s="305">
        <f>'2.1'!H36/'2.1'!H41*100</f>
        <v>74.889368434862192</v>
      </c>
      <c r="I18" s="305">
        <f>'2.1'!I36/'2.1'!I41*100</f>
        <v>74.810813053007791</v>
      </c>
      <c r="J18" s="305">
        <f>'2.1'!J36/'2.1'!J41*100</f>
        <v>73.805417054793239</v>
      </c>
      <c r="K18" s="305">
        <f>'2.1'!K36/'2.1'!K41*100</f>
        <v>74.527318896097398</v>
      </c>
      <c r="L18" s="305">
        <f>'2.1'!L36/'2.1'!L41*100</f>
        <v>73.95821842117833</v>
      </c>
      <c r="M18" s="305">
        <f>'2.1'!M36/'2.1'!M41*100</f>
        <v>72.464848089927173</v>
      </c>
      <c r="N18" s="305">
        <f>'2.1'!N36/'2.1'!N41*100</f>
        <v>72.735029002633482</v>
      </c>
      <c r="O18" s="305">
        <f>'2.1'!O36/'2.1'!O41*100</f>
        <v>70.744270353472189</v>
      </c>
      <c r="P18" s="305">
        <f>'2.1'!P36/'2.1'!P41*100</f>
        <v>70.272083397287204</v>
      </c>
      <c r="Q18" s="305">
        <f>'2.1'!Q36/'2.1'!Q41*100</f>
        <v>71.542656482490003</v>
      </c>
      <c r="R18" s="305">
        <f>'2.1'!R36/'2.1'!R41*100</f>
        <v>72.160595794117555</v>
      </c>
      <c r="S18" s="305">
        <f>'2.1'!S36/'2.1'!S41*100</f>
        <v>72.897011757539843</v>
      </c>
      <c r="T18" s="305">
        <f>'2.1'!T36/'2.1'!T41*100</f>
        <v>71.813869292174886</v>
      </c>
      <c r="U18" s="305">
        <f>'2.1'!U36/'2.1'!U$41*100</f>
        <v>72.51118277082864</v>
      </c>
    </row>
    <row r="19" spans="1:22" s="80" customFormat="1" ht="15" customHeight="1">
      <c r="A19" s="314" t="s">
        <v>44</v>
      </c>
      <c r="B19" s="285" t="s">
        <v>14</v>
      </c>
      <c r="C19" s="305">
        <f>'2.1'!C37/'2.1'!C$41*100</f>
        <v>10.056999718159213</v>
      </c>
      <c r="D19" s="305">
        <f>'2.1'!D37/'2.1'!D$41*100</f>
        <v>10.144053036974828</v>
      </c>
      <c r="E19" s="305">
        <f>'2.1'!E37/'2.1'!E$41*100</f>
        <v>10.393356835971174</v>
      </c>
      <c r="F19" s="305">
        <f>'2.1'!F37/'2.1'!F$41*100</f>
        <v>11.098532844399294</v>
      </c>
      <c r="G19" s="305">
        <f>'2.1'!G37/'2.1'!G$41*100</f>
        <v>11.263113202998747</v>
      </c>
      <c r="H19" s="305">
        <f>'2.1'!H37/'2.1'!H$41*100</f>
        <v>10.593826437875475</v>
      </c>
      <c r="I19" s="305">
        <f>'2.1'!I37/'2.1'!I$41*100</f>
        <v>10.564891138911921</v>
      </c>
      <c r="J19" s="305">
        <f>'2.1'!J37/'2.1'!J$41*100</f>
        <v>11.135161817579398</v>
      </c>
      <c r="K19" s="305">
        <f>'2.1'!K37/'2.1'!K$41*100</f>
        <v>10.863858894270477</v>
      </c>
      <c r="L19" s="305">
        <f>'2.1'!L37/'2.1'!L$41*100</f>
        <v>11.306571540760157</v>
      </c>
      <c r="M19" s="305">
        <f>'2.1'!M37/'2.1'!M$41*100</f>
        <v>11.734686081432949</v>
      </c>
      <c r="N19" s="305">
        <f>'2.1'!N37/'2.1'!N$41*100</f>
        <v>11.825155171110255</v>
      </c>
      <c r="O19" s="305">
        <f>'2.1'!O37/'2.1'!O$41*100</f>
        <v>13.017016073993078</v>
      </c>
      <c r="P19" s="305">
        <f>'2.1'!P37/'2.1'!P$41*100</f>
        <v>13.411352217825623</v>
      </c>
      <c r="Q19" s="305">
        <f>'2.1'!Q37/'2.1'!Q$41*100</f>
        <v>13.227237893438165</v>
      </c>
      <c r="R19" s="305">
        <f>'2.1'!R37/'2.1'!R$41*100</f>
        <v>13.022837261092732</v>
      </c>
      <c r="S19" s="305">
        <f>'2.1'!S37/'2.1'!S$41*100</f>
        <v>12.825830786233702</v>
      </c>
      <c r="T19" s="305">
        <f>'2.1'!T37/'2.1'!T$41*100</f>
        <v>13.650656075000075</v>
      </c>
      <c r="U19" s="305">
        <f>'2.1'!U37/'2.1'!U$41*100</f>
        <v>13.601517031153993</v>
      </c>
    </row>
    <row r="20" spans="1:22" s="80" customFormat="1" ht="15" customHeight="1">
      <c r="A20" s="314" t="s">
        <v>292</v>
      </c>
      <c r="B20" s="285" t="s">
        <v>14</v>
      </c>
      <c r="C20" s="305">
        <f>'2.1'!C38/'2.1'!C$41*100</f>
        <v>4.6657712618095708</v>
      </c>
      <c r="D20" s="305">
        <f>'2.1'!D38/'2.1'!D$41*100</f>
        <v>4.7287389891851292</v>
      </c>
      <c r="E20" s="305">
        <f>'2.1'!E38/'2.1'!E$41*100</f>
        <v>4.9948271415236034</v>
      </c>
      <c r="F20" s="305">
        <f>'2.1'!F38/'2.1'!F$41*100</f>
        <v>5.3160289281529796</v>
      </c>
      <c r="G20" s="305">
        <f>'2.1'!G38/'2.1'!G$41*100</f>
        <v>5.576004557130787</v>
      </c>
      <c r="H20" s="305">
        <f>'2.1'!H38/'2.1'!H$41*100</f>
        <v>5.3664122389345046</v>
      </c>
      <c r="I20" s="305">
        <f>'2.1'!I38/'2.1'!I$41*100</f>
        <v>5.4409621053562587</v>
      </c>
      <c r="J20" s="305">
        <f>'2.1'!J38/'2.1'!J$41*100</f>
        <v>5.6407836545778389</v>
      </c>
      <c r="K20" s="305">
        <f>'2.1'!K38/'2.1'!K$41*100</f>
        <v>5.4784693041042276</v>
      </c>
      <c r="L20" s="305">
        <f>'2.1'!L38/'2.1'!L$41*100</f>
        <v>5.5200011932854212</v>
      </c>
      <c r="M20" s="305">
        <f>'2.1'!M38/'2.1'!M$41*100</f>
        <v>5.7688094552412243</v>
      </c>
      <c r="N20" s="305">
        <f>'2.1'!N38/'2.1'!N$41*100</f>
        <v>5.6215656390714086</v>
      </c>
      <c r="O20" s="305">
        <f>'2.1'!O38/'2.1'!O$41*100</f>
        <v>6.0453211988158335</v>
      </c>
      <c r="P20" s="305">
        <f>'2.1'!P38/'2.1'!P$41*100</f>
        <v>6.1654360354667128</v>
      </c>
      <c r="Q20" s="305">
        <f>'2.1'!Q38/'2.1'!Q$41*100</f>
        <v>5.5338058843311391</v>
      </c>
      <c r="R20" s="305">
        <f>'2.1'!R38/'2.1'!R$41*100</f>
        <v>5.3713838573265855</v>
      </c>
      <c r="S20" s="305">
        <f>'2.1'!S38/'2.1'!S$41*100</f>
        <v>5.215945184638521</v>
      </c>
      <c r="T20" s="305">
        <f>'2.1'!T38/'2.1'!T$41*100</f>
        <v>5.3268650610295509</v>
      </c>
      <c r="U20" s="305">
        <f>'2.1'!U38/'2.1'!U$41*100</f>
        <v>5.0646981635835413</v>
      </c>
    </row>
    <row r="21" spans="1:22" s="80" customFormat="1" ht="15" customHeight="1">
      <c r="A21" s="257" t="s">
        <v>293</v>
      </c>
      <c r="B21" s="285" t="s">
        <v>14</v>
      </c>
      <c r="C21" s="305">
        <f>'2.1'!C39/'2.1'!C$41*100</f>
        <v>6.717794762429782</v>
      </c>
      <c r="D21" s="305">
        <f>'2.1'!D39/'2.1'!D$41*100</f>
        <v>6.9520547601744047</v>
      </c>
      <c r="E21" s="305">
        <f>'2.1'!E39/'2.1'!E$41*100</f>
        <v>7.1535979363083699</v>
      </c>
      <c r="F21" s="305">
        <f>'2.1'!F39/'2.1'!F$41*100</f>
        <v>7.4646788559477404</v>
      </c>
      <c r="G21" s="305">
        <f>'2.1'!G39/'2.1'!G$41*100</f>
        <v>7.7912445924414948</v>
      </c>
      <c r="H21" s="305">
        <f>'2.1'!H39/'2.1'!H$41*100</f>
        <v>7.4902338496874155</v>
      </c>
      <c r="I21" s="305">
        <f>'2.1'!I39/'2.1'!I$41*100</f>
        <v>7.5105124276204487</v>
      </c>
      <c r="J21" s="305">
        <f>'2.1'!J39/'2.1'!J$41*100</f>
        <v>7.7245076585123282</v>
      </c>
      <c r="K21" s="305">
        <f>'2.1'!K39/'2.1'!K$41*100</f>
        <v>7.491151306689857</v>
      </c>
      <c r="L21" s="305">
        <f>'2.1'!L39/'2.1'!L$41*100</f>
        <v>7.5726103686887107</v>
      </c>
      <c r="M21" s="305">
        <f>'2.1'!M39/'2.1'!M$41*100</f>
        <v>8.2508563099147345</v>
      </c>
      <c r="N21" s="305">
        <f>'2.1'!N39/'2.1'!N$41*100</f>
        <v>8.0854217882178094</v>
      </c>
      <c r="O21" s="305">
        <f>'2.1'!O39/'2.1'!O$41*100</f>
        <v>8.3671831760040742</v>
      </c>
      <c r="P21" s="305">
        <f>'2.1'!P39/'2.1'!P$41*100</f>
        <v>8.5158500975431188</v>
      </c>
      <c r="Q21" s="305">
        <f>'2.1'!Q39/'2.1'!Q$41*100</f>
        <v>8.1361878838364436</v>
      </c>
      <c r="R21" s="305">
        <f>'2.1'!R39/'2.1'!R$41*100</f>
        <v>7.9330996245741092</v>
      </c>
      <c r="S21" s="305">
        <f>'2.1'!S39/'2.1'!S$41*100</f>
        <v>7.6594117526180412</v>
      </c>
      <c r="T21" s="305">
        <f>'2.1'!T39/'2.1'!T$41*100</f>
        <v>7.7775852647773815</v>
      </c>
      <c r="U21" s="305">
        <f>'2.1'!U39/'2.1'!U$41*100</f>
        <v>7.4569180447884342</v>
      </c>
    </row>
    <row r="22" spans="1:22" s="80" customFormat="1" ht="15" customHeight="1">
      <c r="A22" s="260" t="s">
        <v>22</v>
      </c>
      <c r="B22" s="285" t="s">
        <v>14</v>
      </c>
      <c r="C22" s="305">
        <f>'2.1'!C40/'2.1'!C$41*100</f>
        <v>1.5130345077980789</v>
      </c>
      <c r="D22" s="305">
        <f>'2.1'!D40/'2.1'!D$41*100</f>
        <v>1.5645178909398154</v>
      </c>
      <c r="E22" s="305">
        <f>'2.1'!E40/'2.1'!E$41*100</f>
        <v>1.5979477421675146</v>
      </c>
      <c r="F22" s="305">
        <f>'2.1'!F40/'2.1'!F$41*100</f>
        <v>1.6660455891126893</v>
      </c>
      <c r="G22" s="305">
        <f>'2.1'!G40/'2.1'!G$41*100</f>
        <v>1.7352946400501514</v>
      </c>
      <c r="H22" s="305">
        <f>'2.1'!H40/'2.1'!H$41*100</f>
        <v>1.6601590386403937</v>
      </c>
      <c r="I22" s="305">
        <f>'2.1'!I40/'2.1'!I$41*100</f>
        <v>1.6728212751035729</v>
      </c>
      <c r="J22" s="305">
        <f>'2.1'!J40/'2.1'!J$41*100</f>
        <v>1.6941298145372103</v>
      </c>
      <c r="K22" s="305">
        <f>'2.1'!K40/'2.1'!K$41*100</f>
        <v>1.6392015988380428</v>
      </c>
      <c r="L22" s="305">
        <f>'2.1'!L40/'2.1'!L$41*100</f>
        <v>1.6425984760873777</v>
      </c>
      <c r="M22" s="305">
        <f>'2.1'!M40/'2.1'!M$41*100</f>
        <v>1.7808000634839278</v>
      </c>
      <c r="N22" s="305">
        <f>'2.1'!N40/'2.1'!N$41*100</f>
        <v>1.7328283989670443</v>
      </c>
      <c r="O22" s="305">
        <f>'2.1'!O40/'2.1'!O$41*100</f>
        <v>1.8262091977148245</v>
      </c>
      <c r="P22" s="305">
        <f>'2.1'!P40/'2.1'!P$41*100</f>
        <v>1.6352782518773135</v>
      </c>
      <c r="Q22" s="305">
        <f>'2.1'!Q40/'2.1'!Q$41*100</f>
        <v>1.5601118559042484</v>
      </c>
      <c r="R22" s="305">
        <f>'2.1'!R40/'2.1'!R$41*100</f>
        <v>1.5120834628890363</v>
      </c>
      <c r="S22" s="305">
        <f>'2.1'!S40/'2.1'!S$41*100</f>
        <v>1.4018005189698841</v>
      </c>
      <c r="T22" s="305">
        <f>'2.1'!T40/'2.1'!T$41*100</f>
        <v>1.4310243070181112</v>
      </c>
      <c r="U22" s="305">
        <f>'2.1'!U40/'2.1'!U$41*100</f>
        <v>1.3656839896453659</v>
      </c>
    </row>
    <row r="23" spans="1:22" s="80" customFormat="1" ht="15" customHeight="1">
      <c r="A23" s="322" t="s">
        <v>17</v>
      </c>
      <c r="B23" s="285" t="s">
        <v>14</v>
      </c>
      <c r="C23" s="323">
        <f>SUM(C18:C22)</f>
        <v>100.00000000000001</v>
      </c>
      <c r="D23" s="323">
        <f t="shared" ref="D23:U23" si="1">SUM(D18:D22)</f>
        <v>99.999999999999986</v>
      </c>
      <c r="E23" s="323">
        <f t="shared" si="1"/>
        <v>100.00000000000001</v>
      </c>
      <c r="F23" s="323">
        <f t="shared" si="1"/>
        <v>100</v>
      </c>
      <c r="G23" s="323">
        <f t="shared" si="1"/>
        <v>100</v>
      </c>
      <c r="H23" s="323">
        <f t="shared" si="1"/>
        <v>99.999999999999972</v>
      </c>
      <c r="I23" s="323">
        <f t="shared" si="1"/>
        <v>100</v>
      </c>
      <c r="J23" s="323">
        <f t="shared" si="1"/>
        <v>100.00000000000001</v>
      </c>
      <c r="K23" s="323">
        <f t="shared" si="1"/>
        <v>100</v>
      </c>
      <c r="L23" s="323">
        <f t="shared" si="1"/>
        <v>100</v>
      </c>
      <c r="M23" s="323">
        <f t="shared" si="1"/>
        <v>100.00000000000001</v>
      </c>
      <c r="N23" s="323">
        <f t="shared" si="1"/>
        <v>100</v>
      </c>
      <c r="O23" s="323">
        <f t="shared" si="1"/>
        <v>100</v>
      </c>
      <c r="P23" s="323">
        <f t="shared" si="1"/>
        <v>99.999999999999972</v>
      </c>
      <c r="Q23" s="323">
        <f t="shared" si="1"/>
        <v>100.00000000000001</v>
      </c>
      <c r="R23" s="323">
        <f t="shared" si="1"/>
        <v>100.00000000000003</v>
      </c>
      <c r="S23" s="323">
        <f t="shared" si="1"/>
        <v>99.999999999999972</v>
      </c>
      <c r="T23" s="323">
        <f t="shared" si="1"/>
        <v>100</v>
      </c>
      <c r="U23" s="323">
        <f t="shared" si="1"/>
        <v>99.999999999999972</v>
      </c>
    </row>
    <row r="24" spans="1:22" s="73" customFormat="1" ht="20.100000000000001" customHeight="1">
      <c r="A24" s="189"/>
      <c r="B24" s="245"/>
      <c r="C24" s="319" t="s">
        <v>45</v>
      </c>
      <c r="D24" s="319"/>
      <c r="E24" s="319"/>
      <c r="F24" s="319"/>
      <c r="G24" s="319"/>
      <c r="H24" s="319"/>
      <c r="I24" s="319"/>
      <c r="J24" s="319"/>
      <c r="K24" s="319"/>
      <c r="L24" s="319"/>
      <c r="M24" s="319"/>
      <c r="N24" s="319"/>
      <c r="O24" s="319"/>
      <c r="P24" s="319"/>
      <c r="Q24" s="319"/>
      <c r="R24" s="319"/>
      <c r="S24" s="319"/>
      <c r="T24" s="319"/>
    </row>
    <row r="25" spans="1:22" s="92" customFormat="1" ht="15" customHeight="1">
      <c r="A25" s="302" t="s">
        <v>39</v>
      </c>
      <c r="B25" s="301"/>
      <c r="C25" s="303"/>
      <c r="D25" s="303"/>
      <c r="E25" s="303"/>
      <c r="F25" s="303"/>
      <c r="G25" s="303"/>
      <c r="H25" s="303"/>
      <c r="I25" s="303"/>
      <c r="J25" s="303"/>
      <c r="K25" s="304"/>
      <c r="L25" s="304"/>
      <c r="M25" s="304"/>
      <c r="N25" s="304"/>
      <c r="O25" s="235"/>
      <c r="P25" s="235"/>
      <c r="Q25" s="235"/>
      <c r="R25" s="235"/>
      <c r="S25" s="235"/>
      <c r="T25" s="73"/>
      <c r="U25" s="73"/>
    </row>
    <row r="26" spans="1:22" s="80" customFormat="1" ht="15" customHeight="1">
      <c r="A26" s="260" t="s">
        <v>20</v>
      </c>
      <c r="B26" s="285" t="s">
        <v>43</v>
      </c>
      <c r="C26" s="286">
        <f>'2.1'!C25/'2.1'!$R$25*100</f>
        <v>161.21603569138853</v>
      </c>
      <c r="D26" s="286">
        <f>'2.1'!D25/'2.1'!$R$25*100</f>
        <v>157.57578783814998</v>
      </c>
      <c r="E26" s="286">
        <f>'2.1'!E25/'2.1'!$R$25*100</f>
        <v>144.96135058374549</v>
      </c>
      <c r="F26" s="286">
        <f>'2.1'!F25/'2.1'!$R$25*100</f>
        <v>134.27014500123295</v>
      </c>
      <c r="G26" s="286">
        <f>'2.1'!G25/'2.1'!$R$25*100</f>
        <v>127.37543469573127</v>
      </c>
      <c r="H26" s="286">
        <f>'2.1'!H25/'2.1'!$R$25*100</f>
        <v>132.26302350200388</v>
      </c>
      <c r="I26" s="286">
        <f>'2.1'!I25/'2.1'!$R$25*100</f>
        <v>124.58433890998471</v>
      </c>
      <c r="J26" s="286">
        <f>'2.1'!J25/'2.1'!$R$25*100</f>
        <v>115.49288418930995</v>
      </c>
      <c r="K26" s="286">
        <f>'2.1'!K25/'2.1'!$R$25*100</f>
        <v>116.77681584380011</v>
      </c>
      <c r="L26" s="286">
        <f>'2.1'!L25/'2.1'!$R$25*100</f>
        <v>111.53050297745308</v>
      </c>
      <c r="M26" s="286">
        <f>'2.1'!M25/'2.1'!$R$25*100</f>
        <v>107.00580684126106</v>
      </c>
      <c r="N26" s="286">
        <f>'2.1'!N25/'2.1'!$R$25*100</f>
        <v>99.258644672538082</v>
      </c>
      <c r="O26" s="286">
        <f>'2.1'!O25/'2.1'!$R$25*100</f>
        <v>91.13760433831213</v>
      </c>
      <c r="P26" s="286">
        <f>'2.1'!P25/'2.1'!$R$25*100</f>
        <v>100.81572363218613</v>
      </c>
      <c r="Q26" s="286">
        <f>'2.1'!Q25/'2.1'!$R$25*100</f>
        <v>97.605689235286803</v>
      </c>
      <c r="R26" s="286">
        <f>'2.1'!R25/'2.1'!$R$25*100</f>
        <v>100</v>
      </c>
      <c r="S26" s="286">
        <f>'2.1'!S25/'2.1'!$R$25*100</f>
        <v>98.673596800294931</v>
      </c>
      <c r="T26" s="286">
        <f>'2.1'!T25/'2.1'!$R$25*100</f>
        <v>96.972830254032047</v>
      </c>
      <c r="U26" s="286">
        <f>'2.1'!U25/'2.1'!$R25*100</f>
        <v>91.262162161019916</v>
      </c>
    </row>
    <row r="27" spans="1:22" s="80" customFormat="1" ht="15" customHeight="1">
      <c r="A27" s="260" t="s">
        <v>23</v>
      </c>
      <c r="B27" s="285" t="s">
        <v>43</v>
      </c>
      <c r="C27" s="286">
        <f>'2.1'!C26/'2.1'!$R26*100</f>
        <v>106.43794952612605</v>
      </c>
      <c r="D27" s="286">
        <f>'2.1'!D26/'2.1'!$R26*100</f>
        <v>104.45483268710034</v>
      </c>
      <c r="E27" s="286">
        <f>'2.1'!E26/'2.1'!$R26*100</f>
        <v>107.17129378733685</v>
      </c>
      <c r="F27" s="286">
        <f>'2.1'!F26/'2.1'!$R26*100</f>
        <v>105.49232412326765</v>
      </c>
      <c r="G27" s="286">
        <f>'2.1'!G26/'2.1'!$R26*100</f>
        <v>101.15292047638032</v>
      </c>
      <c r="H27" s="286">
        <f>'2.1'!H26/'2.1'!$R26*100</f>
        <v>107.65458442600763</v>
      </c>
      <c r="I27" s="286">
        <f>'2.1'!I26/'2.1'!$R26*100</f>
        <v>109.29243544590803</v>
      </c>
      <c r="J27" s="286">
        <f>'2.1'!J26/'2.1'!$R26*100</f>
        <v>106.37783186947787</v>
      </c>
      <c r="K27" s="286">
        <f>'2.1'!K26/'2.1'!$R26*100</f>
        <v>106.92745331351109</v>
      </c>
      <c r="L27" s="286">
        <f>'2.1'!L26/'2.1'!$R26*100</f>
        <v>103.99001861969168</v>
      </c>
      <c r="M27" s="286">
        <f>'2.1'!M26/'2.1'!$R26*100</f>
        <v>99.941365044133192</v>
      </c>
      <c r="N27" s="286">
        <f>'2.1'!N26/'2.1'!$R26*100</f>
        <v>99.966878083546561</v>
      </c>
      <c r="O27" s="286">
        <f>'2.1'!O26/'2.1'!$R26*100</f>
        <v>100.88937877672946</v>
      </c>
      <c r="P27" s="286">
        <f>'2.1'!P26/'2.1'!$R26*100</f>
        <v>94.941336999143076</v>
      </c>
      <c r="Q27" s="286">
        <f>'2.1'!Q26/'2.1'!$R26*100</f>
        <v>96.583010066411845</v>
      </c>
      <c r="R27" s="286">
        <f>'2.1'!R26/'2.1'!$R26*100</f>
        <v>100</v>
      </c>
      <c r="S27" s="286">
        <f>'2.1'!S26/'2.1'!$R26*100</f>
        <v>104.30813761270738</v>
      </c>
      <c r="T27" s="286">
        <f>'2.1'!T26/'2.1'!$R26*100</f>
        <v>101.86449992063851</v>
      </c>
      <c r="U27" s="286">
        <f>'2.1'!U26/'2.1'!$R26*100</f>
        <v>113.11056224874008</v>
      </c>
    </row>
    <row r="28" spans="1:22" s="80" customFormat="1" ht="15" customHeight="1">
      <c r="A28" s="260" t="s">
        <v>25</v>
      </c>
      <c r="B28" s="285" t="s">
        <v>43</v>
      </c>
      <c r="C28" s="286">
        <f>'2.1'!C27/'2.1'!$R27*100</f>
        <v>101.59274320166179</v>
      </c>
      <c r="D28" s="286">
        <f>'2.1'!D27/'2.1'!$R27*100</f>
        <v>102.83960558047531</v>
      </c>
      <c r="E28" s="286">
        <f>'2.1'!E27/'2.1'!$R27*100</f>
        <v>105.3748528983029</v>
      </c>
      <c r="F28" s="286">
        <f>'2.1'!F27/'2.1'!$R27*100</f>
        <v>106.34490579508306</v>
      </c>
      <c r="G28" s="286">
        <f>'2.1'!G27/'2.1'!$R27*100</f>
        <v>107.14855370862171</v>
      </c>
      <c r="H28" s="286">
        <f>'2.1'!H27/'2.1'!$R27*100</f>
        <v>109.56995566102977</v>
      </c>
      <c r="I28" s="286">
        <f>'2.1'!I27/'2.1'!$R27*100</f>
        <v>110.34891993969289</v>
      </c>
      <c r="J28" s="286">
        <f>'2.1'!J27/'2.1'!$R27*100</f>
        <v>109.98812507753053</v>
      </c>
      <c r="K28" s="286">
        <f>'2.1'!K27/'2.1'!$R27*100</f>
        <v>108.63720494659295</v>
      </c>
      <c r="L28" s="286">
        <f>'2.1'!L27/'2.1'!$R27*100</f>
        <v>108.23954192467163</v>
      </c>
      <c r="M28" s="286">
        <f>'2.1'!M27/'2.1'!$R27*100</f>
        <v>108.19894911335024</v>
      </c>
      <c r="N28" s="286">
        <f>'2.1'!N27/'2.1'!$R27*100</f>
        <v>106.40280205535603</v>
      </c>
      <c r="O28" s="286">
        <f>'2.1'!O27/'2.1'!$R27*100</f>
        <v>105.80226305897817</v>
      </c>
      <c r="P28" s="286">
        <f>'2.1'!P27/'2.1'!$R27*100</f>
        <v>103.90313035491229</v>
      </c>
      <c r="Q28" s="286">
        <f>'2.1'!Q27/'2.1'!$R27*100</f>
        <v>101.45868717184614</v>
      </c>
      <c r="R28" s="286">
        <f>'2.1'!R27/'2.1'!$R27*100</f>
        <v>100</v>
      </c>
      <c r="S28" s="286">
        <f>'2.1'!S27/'2.1'!$R27*100</f>
        <v>99.474727377912799</v>
      </c>
      <c r="T28" s="286">
        <f>'2.1'!T27/'2.1'!$R27*100</f>
        <v>99.525832720025747</v>
      </c>
      <c r="U28" s="286">
        <f>'2.1'!U27/'2.1'!$R27*100</f>
        <v>98.769262869433874</v>
      </c>
    </row>
    <row r="29" spans="1:22" s="80" customFormat="1" ht="15" customHeight="1">
      <c r="A29" s="260" t="s">
        <v>18</v>
      </c>
      <c r="B29" s="285" t="s">
        <v>43</v>
      </c>
      <c r="C29" s="286">
        <f>'2.1'!C28/'2.1'!$R28*100</f>
        <v>73.062400302581452</v>
      </c>
      <c r="D29" s="286">
        <f>'2.1'!D28/'2.1'!$R28*100</f>
        <v>66.542257602140324</v>
      </c>
      <c r="E29" s="286">
        <f>'2.1'!E28/'2.1'!$R28*100</f>
        <v>71.419975700461961</v>
      </c>
      <c r="F29" s="286">
        <f>'2.1'!F28/'2.1'!$R28*100</f>
        <v>78.176682722006944</v>
      </c>
      <c r="G29" s="286">
        <f>'2.1'!G28/'2.1'!$R28*100</f>
        <v>81.413098021938239</v>
      </c>
      <c r="H29" s="286">
        <f>'2.1'!H28/'2.1'!$R28*100</f>
        <v>84.201777592520003</v>
      </c>
      <c r="I29" s="286">
        <f>'2.1'!I28/'2.1'!$R28*100</f>
        <v>86.529518563351118</v>
      </c>
      <c r="J29" s="286">
        <f>'2.1'!J28/'2.1'!$R28*100</f>
        <v>93.486811367463133</v>
      </c>
      <c r="K29" s="286">
        <f>'2.1'!K28/'2.1'!$R28*100</f>
        <v>93.60803573017904</v>
      </c>
      <c r="L29" s="286">
        <f>'2.1'!L28/'2.1'!$R28*100</f>
        <v>99.356177176038713</v>
      </c>
      <c r="M29" s="286">
        <f>'2.1'!M28/'2.1'!$R28*100</f>
        <v>92.599283768313185</v>
      </c>
      <c r="N29" s="286">
        <f>'2.1'!N28/'2.1'!$R28*100</f>
        <v>98.509227230502631</v>
      </c>
      <c r="O29" s="286">
        <f>'2.1'!O28/'2.1'!$R28*100</f>
        <v>94.704512686931324</v>
      </c>
      <c r="P29" s="286">
        <f>'2.1'!P28/'2.1'!$R28*100</f>
        <v>89.997311012730179</v>
      </c>
      <c r="Q29" s="286">
        <f>'2.1'!Q28/'2.1'!$R28*100</f>
        <v>96.917523531169991</v>
      </c>
      <c r="R29" s="286">
        <f>'2.1'!R28/'2.1'!$R28*100</f>
        <v>100</v>
      </c>
      <c r="S29" s="286">
        <f>'2.1'!S28/'2.1'!$R28*100</f>
        <v>106.19030469566304</v>
      </c>
      <c r="T29" s="286">
        <f>'2.1'!T28/'2.1'!$R28*100</f>
        <v>107.62514148889915</v>
      </c>
      <c r="U29" s="286">
        <f>'2.1'!U28/'2.1'!$R28*100</f>
        <v>111.20007498592639</v>
      </c>
    </row>
    <row r="30" spans="1:22" s="80" customFormat="1" ht="15" customHeight="1">
      <c r="A30" s="260" t="s">
        <v>16</v>
      </c>
      <c r="B30" s="285" t="s">
        <v>43</v>
      </c>
      <c r="C30" s="286">
        <f>'2.1'!C29/'2.1'!$R29*100</f>
        <v>158.34761314672508</v>
      </c>
      <c r="D30" s="286">
        <f>'2.1'!D29/'2.1'!$R29*100</f>
        <v>153.14313904137063</v>
      </c>
      <c r="E30" s="286">
        <f>'2.1'!E29/'2.1'!$R29*100</f>
        <v>141.65234012999406</v>
      </c>
      <c r="F30" s="286">
        <f>'2.1'!F29/'2.1'!$R29*100</f>
        <v>108.4663998292319</v>
      </c>
      <c r="G30" s="286">
        <f>'2.1'!G29/'2.1'!$R29*100</f>
        <v>90.248581753232372</v>
      </c>
      <c r="H30" s="286">
        <f>'2.1'!H29/'2.1'!$R29*100</f>
        <v>104.58075664955177</v>
      </c>
      <c r="I30" s="286">
        <f>'2.1'!I29/'2.1'!$R29*100</f>
        <v>132.06557436817789</v>
      </c>
      <c r="J30" s="286">
        <f>'2.1'!J29/'2.1'!$R29*100</f>
        <v>137.61255050004482</v>
      </c>
      <c r="K30" s="286">
        <f>'2.1'!K29/'2.1'!$R29*100</f>
        <v>150.3451090259683</v>
      </c>
      <c r="L30" s="286">
        <f>'2.1'!L29/'2.1'!$R29*100</f>
        <v>126.01117925239591</v>
      </c>
      <c r="M30" s="286">
        <f>'2.1'!M29/'2.1'!$R29*100</f>
        <v>154.59943502864434</v>
      </c>
      <c r="N30" s="286">
        <f>'2.1'!N29/'2.1'!$R29*100</f>
        <v>205.69260891070167</v>
      </c>
      <c r="O30" s="286">
        <f>'2.1'!O29/'2.1'!$R29*100</f>
        <v>101.87916587054508</v>
      </c>
      <c r="P30" s="286">
        <f>'2.1'!P29/'2.1'!$R29*100</f>
        <v>81.524924708445127</v>
      </c>
      <c r="Q30" s="286">
        <f>'2.1'!Q29/'2.1'!$R29*100</f>
        <v>91.370067524725414</v>
      </c>
      <c r="R30" s="286">
        <f>'2.1'!R29/'2.1'!$R29*100</f>
        <v>100</v>
      </c>
      <c r="S30" s="286">
        <f>'2.1'!S29/'2.1'!$R29*100</f>
        <v>74.292585986223514</v>
      </c>
      <c r="T30" s="286">
        <f>'2.1'!T29/'2.1'!$R29*100</f>
        <v>72.496017851014685</v>
      </c>
      <c r="U30" s="286">
        <f>'2.1'!U29/'2.1'!$R29*100</f>
        <v>76.832444754423861</v>
      </c>
    </row>
    <row r="31" spans="1:22" s="80" customFormat="1" ht="15" customHeight="1">
      <c r="A31" s="257" t="s">
        <v>110</v>
      </c>
      <c r="B31" s="285" t="s">
        <v>43</v>
      </c>
      <c r="C31" s="286">
        <f>'2.1'!C30/'2.1'!$R30*100</f>
        <v>54.055901334226462</v>
      </c>
      <c r="D31" s="286">
        <f>'2.1'!D30/'2.1'!$R30*100</f>
        <v>55.730487087232774</v>
      </c>
      <c r="E31" s="286">
        <f>'2.1'!E30/'2.1'!$R30*100</f>
        <v>57.389502822429982</v>
      </c>
      <c r="F31" s="286">
        <f>'2.1'!F30/'2.1'!$R30*100</f>
        <v>58.795909397368753</v>
      </c>
      <c r="G31" s="286">
        <f>'2.1'!G30/'2.1'!$R30*100</f>
        <v>56.90146898794373</v>
      </c>
      <c r="H31" s="286">
        <f>'2.1'!H30/'2.1'!$R30*100</f>
        <v>63.121845378409546</v>
      </c>
      <c r="I31" s="286">
        <f>'2.1'!I30/'2.1'!$R30*100</f>
        <v>69.123665261189544</v>
      </c>
      <c r="J31" s="286">
        <f>'2.1'!J30/'2.1'!$R30*100</f>
        <v>70.384323365637229</v>
      </c>
      <c r="K31" s="286">
        <f>'2.1'!K30/'2.1'!$R30*100</f>
        <v>77.08770746122282</v>
      </c>
      <c r="L31" s="286">
        <f>'2.1'!L30/'2.1'!$R30*100</f>
        <v>83.146250789336335</v>
      </c>
      <c r="M31" s="286">
        <f>'2.1'!M30/'2.1'!$R30*100</f>
        <v>90.95673170547937</v>
      </c>
      <c r="N31" s="286">
        <f>'2.1'!N30/'2.1'!$R30*100</f>
        <v>98.170681986093896</v>
      </c>
      <c r="O31" s="286">
        <f>'2.1'!O30/'2.1'!$R30*100</f>
        <v>91.794013496938717</v>
      </c>
      <c r="P31" s="286">
        <f>'2.1'!P30/'2.1'!$R30*100</f>
        <v>87.527950539583145</v>
      </c>
      <c r="Q31" s="286">
        <f>'2.1'!Q30/'2.1'!$R30*100</f>
        <v>98.638715570153138</v>
      </c>
      <c r="R31" s="286">
        <f>'2.1'!R30/'2.1'!$R30*100</f>
        <v>100</v>
      </c>
      <c r="S31" s="286">
        <f>'2.1'!S30/'2.1'!$R30*100</f>
        <v>106.66008027785894</v>
      </c>
      <c r="T31" s="286">
        <f>'2.1'!T30/'2.1'!$R30*100</f>
        <v>105.51099769708945</v>
      </c>
      <c r="U31" s="286">
        <f>'2.1'!U30/'2.1'!$R30*100</f>
        <v>114.90093783700601</v>
      </c>
      <c r="V31" s="207"/>
    </row>
    <row r="32" spans="1:22" s="80" customFormat="1" ht="15" customHeight="1">
      <c r="A32" s="307" t="s">
        <v>26</v>
      </c>
      <c r="B32" s="285" t="s">
        <v>43</v>
      </c>
      <c r="C32" s="324" t="s">
        <v>32</v>
      </c>
      <c r="D32" s="324" t="s">
        <v>32</v>
      </c>
      <c r="E32" s="324" t="s">
        <v>32</v>
      </c>
      <c r="F32" s="324" t="s">
        <v>32</v>
      </c>
      <c r="G32" s="324" t="s">
        <v>32</v>
      </c>
      <c r="H32" s="324" t="s">
        <v>32</v>
      </c>
      <c r="I32" s="324" t="s">
        <v>32</v>
      </c>
      <c r="J32" s="324" t="s">
        <v>32</v>
      </c>
      <c r="K32" s="324" t="s">
        <v>32</v>
      </c>
      <c r="L32" s="324" t="s">
        <v>32</v>
      </c>
      <c r="M32" s="324" t="s">
        <v>32</v>
      </c>
      <c r="N32" s="324" t="s">
        <v>32</v>
      </c>
      <c r="O32" s="324" t="s">
        <v>32</v>
      </c>
      <c r="P32" s="324" t="s">
        <v>32</v>
      </c>
      <c r="Q32" s="286">
        <f>'2.1'!Q31/'2.1'!$R31*100</f>
        <v>94.577324713238653</v>
      </c>
      <c r="R32" s="286">
        <f>'2.1'!R31/'2.1'!$R31*100</f>
        <v>100</v>
      </c>
      <c r="S32" s="286">
        <f>'2.1'!S31/'2.1'!$R31*100</f>
        <v>99.549849654025607</v>
      </c>
      <c r="T32" s="286">
        <f>'2.1'!T31/'2.1'!$R31*100</f>
        <v>101.17466090964949</v>
      </c>
      <c r="U32" s="286">
        <f>'2.1'!U31/'2.1'!$R31*100</f>
        <v>116.52728393486677</v>
      </c>
      <c r="V32" s="207"/>
    </row>
    <row r="33" spans="1:22" s="80" customFormat="1" ht="15" customHeight="1">
      <c r="A33" s="307" t="s">
        <v>27</v>
      </c>
      <c r="B33" s="285" t="s">
        <v>43</v>
      </c>
      <c r="C33" s="324" t="s">
        <v>32</v>
      </c>
      <c r="D33" s="324" t="s">
        <v>32</v>
      </c>
      <c r="E33" s="324" t="s">
        <v>32</v>
      </c>
      <c r="F33" s="324" t="s">
        <v>32</v>
      </c>
      <c r="G33" s="324" t="s">
        <v>32</v>
      </c>
      <c r="H33" s="324" t="s">
        <v>32</v>
      </c>
      <c r="I33" s="324" t="s">
        <v>32</v>
      </c>
      <c r="J33" s="324" t="s">
        <v>32</v>
      </c>
      <c r="K33" s="324" t="s">
        <v>32</v>
      </c>
      <c r="L33" s="324" t="s">
        <v>32</v>
      </c>
      <c r="M33" s="324" t="s">
        <v>32</v>
      </c>
      <c r="N33" s="324" t="s">
        <v>32</v>
      </c>
      <c r="O33" s="324" t="s">
        <v>32</v>
      </c>
      <c r="P33" s="324" t="s">
        <v>32</v>
      </c>
      <c r="Q33" s="286">
        <f>'2.1'!Q32/'2.1'!$R32*100</f>
        <v>98.875307296822072</v>
      </c>
      <c r="R33" s="286">
        <f>'2.1'!R32/'2.1'!$R32*100</f>
        <v>100</v>
      </c>
      <c r="S33" s="286">
        <f>'2.1'!S32/'2.1'!$R32*100</f>
        <v>107.18587021825159</v>
      </c>
      <c r="T33" s="286">
        <f>'2.1'!T32/'2.1'!$R32*100</f>
        <v>103.86024976811233</v>
      </c>
      <c r="U33" s="286">
        <f>'2.1'!U32/'2.1'!$R32*100</f>
        <v>112.01706631039367</v>
      </c>
      <c r="V33" s="207"/>
    </row>
    <row r="34" spans="1:22" s="80" customFormat="1" ht="15" customHeight="1">
      <c r="A34" s="307" t="s">
        <v>41</v>
      </c>
      <c r="B34" s="285" t="s">
        <v>43</v>
      </c>
      <c r="C34" s="324" t="s">
        <v>32</v>
      </c>
      <c r="D34" s="324" t="s">
        <v>32</v>
      </c>
      <c r="E34" s="324" t="s">
        <v>32</v>
      </c>
      <c r="F34" s="324" t="s">
        <v>32</v>
      </c>
      <c r="G34" s="324" t="s">
        <v>32</v>
      </c>
      <c r="H34" s="324" t="s">
        <v>32</v>
      </c>
      <c r="I34" s="324" t="s">
        <v>32</v>
      </c>
      <c r="J34" s="324" t="s">
        <v>32</v>
      </c>
      <c r="K34" s="324" t="s">
        <v>32</v>
      </c>
      <c r="L34" s="324" t="s">
        <v>32</v>
      </c>
      <c r="M34" s="324" t="s">
        <v>32</v>
      </c>
      <c r="N34" s="324" t="s">
        <v>32</v>
      </c>
      <c r="O34" s="324" t="s">
        <v>32</v>
      </c>
      <c r="P34" s="324" t="s">
        <v>32</v>
      </c>
      <c r="Q34" s="286">
        <f>'2.1'!Q33/'2.1'!$R33*100</f>
        <v>99.76802533981018</v>
      </c>
      <c r="R34" s="286">
        <f>'2.1'!R33/'2.1'!$R33*100</f>
        <v>100</v>
      </c>
      <c r="S34" s="286">
        <f>'2.1'!S33/'2.1'!$R33*100</f>
        <v>107.93103438861476</v>
      </c>
      <c r="T34" s="286">
        <f>'2.1'!T33/'2.1'!$R33*100</f>
        <v>118.76059344721008</v>
      </c>
      <c r="U34" s="286">
        <f>'2.1'!U33/'2.1'!$R33*100</f>
        <v>132.09744912063167</v>
      </c>
      <c r="V34" s="207"/>
    </row>
    <row r="35" spans="1:22" s="98" customFormat="1" ht="15" customHeight="1">
      <c r="A35" s="322" t="s">
        <v>17</v>
      </c>
      <c r="B35" s="285" t="s">
        <v>43</v>
      </c>
      <c r="C35" s="286">
        <f>'2.1'!C34/'2.1'!$R$34*100</f>
        <v>107.99846246734901</v>
      </c>
      <c r="D35" s="286">
        <f>'2.1'!D34/'2.1'!$R$34*100</f>
        <v>106.35729772040806</v>
      </c>
      <c r="E35" s="286">
        <f>'2.1'!E34/'2.1'!$R$34*100</f>
        <v>105.75931725873406</v>
      </c>
      <c r="F35" s="286">
        <f>'2.1'!F34/'2.1'!$R$34*100</f>
        <v>103.36864144158844</v>
      </c>
      <c r="G35" s="286">
        <f>'2.1'!G34/'2.1'!$R$34*100</f>
        <v>100.17109980301933</v>
      </c>
      <c r="H35" s="286">
        <f>'2.1'!H34/'2.1'!$R$34*100</f>
        <v>105.37583455766715</v>
      </c>
      <c r="I35" s="286">
        <f>'2.1'!I34/'2.1'!$R$34*100</f>
        <v>105.91629747334525</v>
      </c>
      <c r="J35" s="286">
        <f>'2.1'!J34/'2.1'!$R$34*100</f>
        <v>103.62325308574918</v>
      </c>
      <c r="K35" s="286">
        <f>'2.1'!K34/'2.1'!$R$34*100</f>
        <v>104.90198209489839</v>
      </c>
      <c r="L35" s="286">
        <f>'2.1'!L34/'2.1'!$R$34*100</f>
        <v>103.52023237723971</v>
      </c>
      <c r="M35" s="286">
        <f>'2.1'!M34/'2.1'!$R$34*100</f>
        <v>101.87367366320115</v>
      </c>
      <c r="N35" s="286">
        <f>'2.1'!N34/'2.1'!$R$34*100</f>
        <v>102.03492679055375</v>
      </c>
      <c r="O35" s="286">
        <f>'2.1'!O34/'2.1'!$R$34*100</f>
        <v>98.156457769233995</v>
      </c>
      <c r="P35" s="286">
        <f>'2.1'!P34/'2.1'!$R$34*100</f>
        <v>96.262188568079083</v>
      </c>
      <c r="Q35" s="286">
        <f>'2.1'!Q34/'2.1'!$R$34*100</f>
        <v>97.911741432433956</v>
      </c>
      <c r="R35" s="286">
        <f>'2.1'!R34/'2.1'!$R$34*100</f>
        <v>100</v>
      </c>
      <c r="S35" s="286">
        <f>'2.1'!S34/'2.1'!$R$34*100</f>
        <v>102.33307286512971</v>
      </c>
      <c r="T35" s="286">
        <f>'2.1'!T34/'2.1'!$R$34*100</f>
        <v>100.97317922244929</v>
      </c>
      <c r="U35" s="286">
        <f>'2.1'!U34/'2.1'!$R$34*100</f>
        <v>105.64145981753541</v>
      </c>
    </row>
    <row r="36" spans="1:22" s="92" customFormat="1" ht="15" customHeight="1">
      <c r="A36" s="320" t="s">
        <v>42</v>
      </c>
      <c r="B36" s="321"/>
      <c r="C36" s="316"/>
      <c r="D36" s="316"/>
      <c r="E36" s="316"/>
      <c r="F36" s="316"/>
      <c r="G36" s="316"/>
      <c r="H36" s="316"/>
      <c r="I36" s="316"/>
      <c r="J36" s="316"/>
      <c r="K36" s="316"/>
      <c r="L36" s="316"/>
      <c r="M36" s="316"/>
      <c r="N36" s="316"/>
      <c r="O36" s="316"/>
      <c r="P36" s="316"/>
      <c r="Q36" s="316"/>
      <c r="R36" s="316"/>
      <c r="S36" s="235"/>
      <c r="T36" s="235"/>
      <c r="U36" s="235"/>
    </row>
    <row r="37" spans="1:22" s="80" customFormat="1" ht="15" customHeight="1">
      <c r="A37" s="260" t="s">
        <v>21</v>
      </c>
      <c r="B37" s="285" t="s">
        <v>43</v>
      </c>
      <c r="C37" s="286">
        <f>'2.1'!C36/'2.1'!$R36*100</f>
        <v>115.31075402098909</v>
      </c>
      <c r="D37" s="286">
        <f>'2.1'!D36/'2.1'!$R36*100</f>
        <v>112.91619837530476</v>
      </c>
      <c r="E37" s="286">
        <f>'2.1'!E36/'2.1'!$R36*100</f>
        <v>111.18159863227677</v>
      </c>
      <c r="F37" s="286">
        <f>'2.1'!F36/'2.1'!$R36*100</f>
        <v>106.65492056864474</v>
      </c>
      <c r="G37" s="286">
        <f>'2.1'!G36/'2.1'!$R36*100</f>
        <v>102.21690995133372</v>
      </c>
      <c r="H37" s="286">
        <f>'2.1'!H36/'2.1'!$R36*100</f>
        <v>109.36065052505471</v>
      </c>
      <c r="I37" s="286">
        <f>'2.1'!I36/'2.1'!$R36*100</f>
        <v>109.80624871990214</v>
      </c>
      <c r="J37" s="286">
        <f>'2.1'!J36/'2.1'!$R36*100</f>
        <v>105.98523094776834</v>
      </c>
      <c r="K37" s="286">
        <f>'2.1'!K36/'2.1'!$R36*100</f>
        <v>108.3425571308339</v>
      </c>
      <c r="L37" s="286">
        <f>'2.1'!L36/'2.1'!$R36*100</f>
        <v>106.09906795962394</v>
      </c>
      <c r="M37" s="286">
        <f>'2.1'!M36/'2.1'!$R36*100</f>
        <v>102.30320585807138</v>
      </c>
      <c r="N37" s="286">
        <f>'2.1'!N36/'2.1'!$R36*100</f>
        <v>102.84717410824796</v>
      </c>
      <c r="O37" s="286">
        <f>'2.1'!O36/'2.1'!$R36*100</f>
        <v>96.229900944525369</v>
      </c>
      <c r="P37" s="286">
        <f>'2.1'!P36/'2.1'!$R36*100</f>
        <v>93.742914240362765</v>
      </c>
      <c r="Q37" s="286">
        <f>'2.1'!Q36/'2.1'!$R36*100</f>
        <v>97.073285022322878</v>
      </c>
      <c r="R37" s="286">
        <f>'2.1'!R36/'2.1'!$R36*100</f>
        <v>100</v>
      </c>
      <c r="S37" s="286">
        <f>'2.1'!S36/'2.1'!$R36*100</f>
        <v>103.37740610011225</v>
      </c>
      <c r="T37" s="286">
        <f>'2.1'!T36/'2.1'!$R36*100</f>
        <v>100.48801031777845</v>
      </c>
      <c r="U37" s="286">
        <f>'2.1'!U36/'2.1'!$R36*100</f>
        <v>106.15471112325423</v>
      </c>
    </row>
    <row r="38" spans="1:22" s="80" customFormat="1" ht="15" customHeight="1">
      <c r="A38" s="314" t="s">
        <v>44</v>
      </c>
      <c r="B38" s="285" t="s">
        <v>43</v>
      </c>
      <c r="C38" s="286">
        <f>'2.1'!C37/'2.1'!$R37*100</f>
        <v>83.402755084771783</v>
      </c>
      <c r="D38" s="286">
        <f>'2.1'!D37/'2.1'!$R37*100</f>
        <v>82.846314310358864</v>
      </c>
      <c r="E38" s="286">
        <f>'2.1'!E37/'2.1'!$R37*100</f>
        <v>84.405133916760306</v>
      </c>
      <c r="F38" s="286">
        <f>'2.1'!F37/'2.1'!$R37*100</f>
        <v>88.094494242657788</v>
      </c>
      <c r="G38" s="286">
        <f>'2.1'!G37/'2.1'!$R37*100</f>
        <v>86.635378614538823</v>
      </c>
      <c r="H38" s="286">
        <f>'2.1'!H37/'2.1'!$R37*100</f>
        <v>85.721204962407427</v>
      </c>
      <c r="I38" s="286">
        <f>'2.1'!I37/'2.1'!$R37*100</f>
        <v>85.92552684242105</v>
      </c>
      <c r="J38" s="286">
        <f>'2.1'!J37/'2.1'!$R37*100</f>
        <v>88.602941743048518</v>
      </c>
      <c r="K38" s="286">
        <f>'2.1'!K37/'2.1'!$R37*100</f>
        <v>87.510909363282522</v>
      </c>
      <c r="L38" s="286">
        <f>'2.1'!L37/'2.1'!$R37*100</f>
        <v>89.877412258407105</v>
      </c>
      <c r="M38" s="286">
        <f>'2.1'!M37/'2.1'!$R37*100</f>
        <v>91.79686088618908</v>
      </c>
      <c r="N38" s="286">
        <f>'2.1'!N37/'2.1'!$R37*100</f>
        <v>92.65099593741914</v>
      </c>
      <c r="O38" s="286">
        <f>'2.1'!O37/'2.1'!$R37*100</f>
        <v>98.112581992069764</v>
      </c>
      <c r="P38" s="286">
        <f>'2.1'!P37/'2.1'!$R37*100</f>
        <v>99.134012831619273</v>
      </c>
      <c r="Q38" s="286">
        <f>'2.1'!Q37/'2.1'!$R37*100</f>
        <v>99.448520358684064</v>
      </c>
      <c r="R38" s="286">
        <f>'2.1'!R37/'2.1'!$R37*100</f>
        <v>100</v>
      </c>
      <c r="S38" s="286">
        <f>'2.1'!S37/'2.1'!$R37*100</f>
        <v>100.78500176952581</v>
      </c>
      <c r="T38" s="286">
        <f>'2.1'!T37/'2.1'!$R37*100</f>
        <v>105.84100182860942</v>
      </c>
      <c r="U38" s="286">
        <f>'2.1'!U37/'2.1'!$R37*100</f>
        <v>110.33571917519387</v>
      </c>
    </row>
    <row r="39" spans="1:22" s="80" customFormat="1" ht="15" customHeight="1">
      <c r="A39" s="314" t="s">
        <v>292</v>
      </c>
      <c r="B39" s="285" t="s">
        <v>43</v>
      </c>
      <c r="C39" s="286">
        <f>'2.1'!C38/'2.1'!$R38*100</f>
        <v>93.811229263099591</v>
      </c>
      <c r="D39" s="286">
        <f>'2.1'!D38/'2.1'!$R38*100</f>
        <v>93.632463043738341</v>
      </c>
      <c r="E39" s="286">
        <f>'2.1'!E38/'2.1'!$R38*100</f>
        <v>98.345142023762932</v>
      </c>
      <c r="F39" s="286">
        <f>'2.1'!F38/'2.1'!$R38*100</f>
        <v>102.30337335095174</v>
      </c>
      <c r="G39" s="286">
        <f>'2.1'!G38/'2.1'!$R38*100</f>
        <v>103.98707741442993</v>
      </c>
      <c r="H39" s="286">
        <f>'2.1'!H38/'2.1'!$R38*100</f>
        <v>105.27830132394507</v>
      </c>
      <c r="I39" s="286">
        <f>'2.1'!I38/'2.1'!$R38*100</f>
        <v>107.28828476967915</v>
      </c>
      <c r="J39" s="286">
        <f>'2.1'!J38/'2.1'!$R38*100</f>
        <v>108.82043953030734</v>
      </c>
      <c r="K39" s="286">
        <f>'2.1'!K38/'2.1'!$R38*100</f>
        <v>106.99333805062106</v>
      </c>
      <c r="L39" s="286">
        <f>'2.1'!L38/'2.1'!$R38*100</f>
        <v>106.38446654154355</v>
      </c>
      <c r="M39" s="286">
        <f>'2.1'!M38/'2.1'!$R38*100</f>
        <v>109.41124810263241</v>
      </c>
      <c r="N39" s="286">
        <f>'2.1'!N38/'2.1'!$R38*100</f>
        <v>106.78738546092863</v>
      </c>
      <c r="O39" s="286">
        <f>'2.1'!O38/'2.1'!$R38*100</f>
        <v>110.47196229396994</v>
      </c>
      <c r="P39" s="286">
        <f>'2.1'!P38/'2.1'!$R38*100</f>
        <v>110.49263690975897</v>
      </c>
      <c r="Q39" s="286">
        <f>'2.1'!Q38/'2.1'!$R38*100</f>
        <v>100.87243534919989</v>
      </c>
      <c r="R39" s="286">
        <f>'2.1'!R38/'2.1'!$R38*100</f>
        <v>100</v>
      </c>
      <c r="S39" s="286">
        <f>'2.1'!S38/'2.1'!$R38*100</f>
        <v>99.371728555962491</v>
      </c>
      <c r="T39" s="286">
        <f>'2.1'!T38/'2.1'!$R38*100</f>
        <v>100.13629909683016</v>
      </c>
      <c r="U39" s="286">
        <f>'2.1'!U38/'2.1'!$R38*100</f>
        <v>99.609732193381987</v>
      </c>
    </row>
    <row r="40" spans="1:22" s="80" customFormat="1" ht="15" customHeight="1">
      <c r="A40" s="257" t="s">
        <v>293</v>
      </c>
      <c r="B40" s="285" t="s">
        <v>43</v>
      </c>
      <c r="C40" s="286">
        <f>'2.1'!C39/'2.1'!$R39*100</f>
        <v>91.453724250005976</v>
      </c>
      <c r="D40" s="286">
        <f>'2.1'!D39/'2.1'!$R39*100</f>
        <v>93.204647979716285</v>
      </c>
      <c r="E40" s="286">
        <f>'2.1'!E39/'2.1'!$R39*100</f>
        <v>95.367469147102554</v>
      </c>
      <c r="F40" s="286">
        <f>'2.1'!F39/'2.1'!$R39*100</f>
        <v>97.265097963331414</v>
      </c>
      <c r="G40" s="286">
        <f>'2.1'!G39/'2.1'!$R39*100</f>
        <v>98.379898979409447</v>
      </c>
      <c r="H40" s="286">
        <f>'2.1'!H39/'2.1'!$R39*100</f>
        <v>99.493222106771768</v>
      </c>
      <c r="I40" s="286">
        <f>'2.1'!I39/'2.1'!$R39*100</f>
        <v>100.27425673528079</v>
      </c>
      <c r="J40" s="286">
        <f>'2.1'!J39/'2.1'!$R39*100</f>
        <v>100.89859574955264</v>
      </c>
      <c r="K40" s="286">
        <f>'2.1'!K39/'2.1'!$R39*100</f>
        <v>99.057954322203798</v>
      </c>
      <c r="L40" s="286">
        <f>'2.1'!L39/'2.1'!$R39*100</f>
        <v>98.816152849087018</v>
      </c>
      <c r="M40" s="286">
        <f>'2.1'!M39/'2.1'!$R39*100</f>
        <v>105.95417717363441</v>
      </c>
      <c r="N40" s="286">
        <f>'2.1'!N39/'2.1'!$R39*100</f>
        <v>103.99408292768572</v>
      </c>
      <c r="O40" s="286">
        <f>'2.1'!O39/'2.1'!$R39*100</f>
        <v>103.52738537642911</v>
      </c>
      <c r="P40" s="286">
        <f>'2.1'!P39/'2.1'!$R39*100</f>
        <v>103.3334266177452</v>
      </c>
      <c r="Q40" s="286">
        <f>'2.1'!Q39/'2.1'!$R39*100</f>
        <v>100.41829323058111</v>
      </c>
      <c r="R40" s="286">
        <f>'2.1'!R39/'2.1'!$R39*100</f>
        <v>100</v>
      </c>
      <c r="S40" s="286">
        <f>'2.1'!S39/'2.1'!$R39*100</f>
        <v>98.802634288961428</v>
      </c>
      <c r="T40" s="286">
        <f>'2.1'!T39/'2.1'!$R39*100</f>
        <v>98.993778979601288</v>
      </c>
      <c r="U40" s="286">
        <f>'2.1'!U39/'2.1'!$R39*100</f>
        <v>99.300367481955504</v>
      </c>
    </row>
    <row r="41" spans="1:22" s="80" customFormat="1" ht="15" customHeight="1">
      <c r="A41" s="260" t="s">
        <v>22</v>
      </c>
      <c r="B41" s="285" t="s">
        <v>43</v>
      </c>
      <c r="C41" s="286">
        <f>'2.1'!C40/'2.1'!$R40*100</f>
        <v>108.06638952986563</v>
      </c>
      <c r="D41" s="286">
        <f>'2.1'!D40/'2.1'!$R40*100</f>
        <v>110.045443389524</v>
      </c>
      <c r="E41" s="286">
        <f>'2.1'!E40/'2.1'!$R40*100</f>
        <v>111.76490344248533</v>
      </c>
      <c r="F41" s="286">
        <f>'2.1'!F40/'2.1'!$R40*100</f>
        <v>113.8937587461517</v>
      </c>
      <c r="G41" s="286">
        <f>'2.1'!G40/'2.1'!$R40*100</f>
        <v>114.95818639798492</v>
      </c>
      <c r="H41" s="286">
        <f>'2.1'!H40/'2.1'!$R40*100</f>
        <v>115.69509784925403</v>
      </c>
      <c r="I41" s="286">
        <f>'2.1'!I40/'2.1'!$R40*100</f>
        <v>117.17543385805351</v>
      </c>
      <c r="J41" s="286">
        <f>'2.1'!J40/'2.1'!$R40*100</f>
        <v>116.09891043744949</v>
      </c>
      <c r="K41" s="286">
        <f>'2.1'!K40/'2.1'!$R40*100</f>
        <v>113.72090297363178</v>
      </c>
      <c r="L41" s="286">
        <f>'2.1'!L40/'2.1'!$R40*100</f>
        <v>112.45554899606998</v>
      </c>
      <c r="M41" s="286">
        <f>'2.1'!M40/'2.1'!$R40*100</f>
        <v>119.97793043788005</v>
      </c>
      <c r="N41" s="286">
        <f>'2.1'!N40/'2.1'!$R40*100</f>
        <v>116.93072715138209</v>
      </c>
      <c r="O41" s="286">
        <f>'2.1'!O40/'2.1'!$R40*100</f>
        <v>118.54783839166714</v>
      </c>
      <c r="P41" s="286">
        <f>'2.1'!P40/'2.1'!$R40*100</f>
        <v>104.10500961549414</v>
      </c>
      <c r="Q41" s="286">
        <f>'2.1'!Q40/'2.1'!$R40*100</f>
        <v>101.02171764322851</v>
      </c>
      <c r="R41" s="286">
        <f>'2.1'!R40/'2.1'!$R40*100</f>
        <v>100</v>
      </c>
      <c r="S41" s="286">
        <f>'2.1'!S40/'2.1'!$R40*100</f>
        <v>94.869468631077069</v>
      </c>
      <c r="T41" s="286">
        <f>'2.1'!T40/'2.1'!$R40*100</f>
        <v>95.56025005930826</v>
      </c>
      <c r="U41" s="286">
        <f>'2.1'!U40/'2.1'!$R40*100</f>
        <v>95.413284951824011</v>
      </c>
    </row>
    <row r="42" spans="1:22" s="80" customFormat="1" ht="15" customHeight="1">
      <c r="A42" s="322" t="s">
        <v>17</v>
      </c>
      <c r="B42" s="285" t="s">
        <v>43</v>
      </c>
      <c r="C42" s="286">
        <f>'2.1'!C41/'2.1'!$R41*100</f>
        <v>107.99846246734901</v>
      </c>
      <c r="D42" s="286">
        <f>'2.1'!D41/'2.1'!$R41*100</f>
        <v>106.35729772040807</v>
      </c>
      <c r="E42" s="286">
        <f>'2.1'!E41/'2.1'!$R41*100</f>
        <v>105.75931725873409</v>
      </c>
      <c r="F42" s="286">
        <f>'2.1'!F41/'2.1'!$R41*100</f>
        <v>103.36864144158844</v>
      </c>
      <c r="G42" s="286">
        <f>'2.1'!G41/'2.1'!$R41*100</f>
        <v>100.17109980301939</v>
      </c>
      <c r="H42" s="286">
        <f>'2.1'!H41/'2.1'!$R41*100</f>
        <v>105.37583455766719</v>
      </c>
      <c r="I42" s="286">
        <f>'2.1'!I41/'2.1'!$R41*100</f>
        <v>105.91629747334528</v>
      </c>
      <c r="J42" s="286">
        <f>'2.1'!J41/'2.1'!$R41*100</f>
        <v>103.6232530857492</v>
      </c>
      <c r="K42" s="286">
        <f>'2.1'!K41/'2.1'!$R41*100</f>
        <v>104.9019820948984</v>
      </c>
      <c r="L42" s="286">
        <f>'2.1'!L41/'2.1'!$R41*100</f>
        <v>103.52023237723971</v>
      </c>
      <c r="M42" s="286">
        <f>'2.1'!M41/'2.1'!$R41*100</f>
        <v>101.87367366320117</v>
      </c>
      <c r="N42" s="286">
        <f>'2.1'!N41/'2.1'!$R41*100</f>
        <v>102.03492679055377</v>
      </c>
      <c r="O42" s="286">
        <f>'2.1'!O41/'2.1'!$R41*100</f>
        <v>98.156457769233995</v>
      </c>
      <c r="P42" s="286">
        <f>'2.1'!P41/'2.1'!$R41*100</f>
        <v>96.262188568079139</v>
      </c>
      <c r="Q42" s="286">
        <f>'2.1'!Q41/'2.1'!$R41*100</f>
        <v>97.911741432433956</v>
      </c>
      <c r="R42" s="286">
        <f>'2.1'!R41/'2.1'!$R41*100</f>
        <v>100</v>
      </c>
      <c r="S42" s="286">
        <f>'2.1'!S41/'2.1'!$R41*100</f>
        <v>102.33307286512974</v>
      </c>
      <c r="T42" s="286">
        <f>'2.1'!T41/'2.1'!$R41*100</f>
        <v>100.9731792224493</v>
      </c>
      <c r="U42" s="286">
        <f>'2.1'!U41/'2.1'!$R41*100</f>
        <v>105.64145981753545</v>
      </c>
    </row>
    <row r="43" spans="1:22" s="80" customFormat="1" ht="15" customHeight="1">
      <c r="A43" s="309"/>
      <c r="B43" s="301"/>
      <c r="C43" s="315"/>
      <c r="D43" s="315"/>
      <c r="E43" s="315"/>
      <c r="F43" s="315"/>
      <c r="G43" s="315"/>
      <c r="H43" s="315"/>
      <c r="I43" s="315"/>
      <c r="J43" s="315"/>
      <c r="K43" s="315"/>
      <c r="L43" s="315"/>
      <c r="M43" s="315"/>
      <c r="N43" s="315"/>
      <c r="O43" s="315"/>
      <c r="P43" s="315"/>
      <c r="Q43" s="315"/>
      <c r="R43" s="315"/>
      <c r="S43" s="315"/>
      <c r="T43" s="315"/>
      <c r="U43" s="315"/>
    </row>
    <row r="44" spans="1:22" s="80" customFormat="1" ht="15" customHeight="1">
      <c r="A44" s="299" t="s">
        <v>15</v>
      </c>
      <c r="B44" s="85"/>
      <c r="C44" s="93"/>
      <c r="D44" s="93"/>
      <c r="E44" s="93"/>
      <c r="F44" s="93"/>
      <c r="G44" s="93"/>
      <c r="H44" s="93"/>
      <c r="I44" s="93"/>
      <c r="J44" s="93"/>
      <c r="K44" s="95"/>
      <c r="L44" s="95"/>
      <c r="M44" s="95"/>
      <c r="N44" s="95"/>
      <c r="O44" s="95"/>
      <c r="P44" s="95"/>
      <c r="Q44" s="95"/>
      <c r="R44" s="95"/>
      <c r="S44" s="95"/>
    </row>
    <row r="45" spans="1:22" s="73" customFormat="1" ht="15" customHeight="1">
      <c r="A45" s="55" t="s">
        <v>47</v>
      </c>
      <c r="I45" s="57"/>
      <c r="J45" s="57"/>
    </row>
    <row r="46" spans="1:22" s="73" customFormat="1" ht="15" customHeight="1">
      <c r="A46" s="55" t="s">
        <v>48</v>
      </c>
    </row>
    <row r="47" spans="1:22" s="73" customFormat="1" ht="15" customHeight="1">
      <c r="A47" s="96" t="s">
        <v>49</v>
      </c>
      <c r="C47" s="97"/>
      <c r="D47" s="97"/>
      <c r="E47" s="97"/>
      <c r="F47" s="97"/>
      <c r="G47" s="97"/>
      <c r="H47" s="97"/>
      <c r="I47" s="97"/>
      <c r="J47" s="97"/>
    </row>
    <row r="48" spans="1:22" s="73" customFormat="1" ht="15" customHeight="1">
      <c r="A48" s="96" t="s">
        <v>50</v>
      </c>
    </row>
    <row r="49" spans="1:1" s="73" customFormat="1" ht="15" customHeight="1">
      <c r="A49" s="96" t="s">
        <v>51</v>
      </c>
    </row>
    <row r="50" spans="1:1">
      <c r="A50" s="55"/>
    </row>
    <row r="51" spans="1:1">
      <c r="A51" s="55"/>
    </row>
    <row r="52" spans="1:1">
      <c r="A52" s="55"/>
    </row>
    <row r="53" spans="1:1">
      <c r="A53" s="55"/>
    </row>
    <row r="54" spans="1:1">
      <c r="A54" s="55"/>
    </row>
  </sheetData>
  <pageMargins left="0.59055118110236227" right="0.19685039370078741" top="0.78740157480314965" bottom="0.78740157480314965" header="0.11811023622047245" footer="0.19685039370078741"/>
  <pageSetup paperSize="9" scale="70" orientation="portrait" r:id="rId1"/>
  <headerFooter alignWithMargins="0">
    <oddFooter>&amp;L&amp;"MetaNormalLF-Roman,Standard"Statistisches Bundesamt, Private Haushalte und Umwelt, 2020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5"/>
  <sheetViews>
    <sheetView zoomScaleNormal="100" zoomScaleSheetLayoutView="100" zoomScalePageLayoutView="70" workbookViewId="0"/>
  </sheetViews>
  <sheetFormatPr baseColWidth="10" defaultRowHeight="12.75"/>
  <cols>
    <col min="1" max="1" width="40.7109375" style="28" customWidth="1"/>
    <col min="2" max="2" width="10.85546875" style="28" customWidth="1"/>
    <col min="3" max="3" width="10.7109375" style="28" customWidth="1"/>
    <col min="4" max="7" width="10.7109375" style="28" hidden="1" customWidth="1"/>
    <col min="8" max="8" width="10.7109375" style="28" customWidth="1"/>
    <col min="9" max="12" width="10.7109375" style="28" hidden="1" customWidth="1"/>
    <col min="13" max="13" width="10.7109375" style="28" customWidth="1"/>
    <col min="14" max="17" width="10.7109375" style="28" hidden="1" customWidth="1"/>
    <col min="18" max="19" width="10.7109375" style="77" customWidth="1"/>
    <col min="20" max="20" width="10.7109375" style="28" customWidth="1"/>
    <col min="21" max="21" width="11.42578125" style="28"/>
    <col min="22" max="22" width="11.42578125" style="205"/>
    <col min="23" max="16384" width="11.42578125" style="28"/>
  </cols>
  <sheetData>
    <row r="1" spans="1:22" s="45" customFormat="1" ht="20.100000000000001" customHeight="1">
      <c r="A1" s="248" t="s">
        <v>206</v>
      </c>
      <c r="B1" s="71"/>
      <c r="F1" s="71"/>
      <c r="M1" s="207"/>
      <c r="R1" s="74"/>
      <c r="S1" s="74"/>
    </row>
    <row r="2" spans="1:22" ht="20.100000000000001" customHeight="1">
      <c r="A2" s="281" t="s">
        <v>111</v>
      </c>
      <c r="B2" s="76"/>
      <c r="F2" s="75"/>
    </row>
    <row r="3" spans="1:22" ht="15" customHeight="1">
      <c r="A3" s="75"/>
      <c r="B3" s="76"/>
      <c r="F3" s="75"/>
    </row>
    <row r="4" spans="1:22" ht="24.95" customHeight="1">
      <c r="A4" s="331" t="s">
        <v>19</v>
      </c>
      <c r="B4" s="165" t="s">
        <v>12</v>
      </c>
      <c r="C4" s="165">
        <v>2000</v>
      </c>
      <c r="D4" s="163">
        <v>2001</v>
      </c>
      <c r="E4" s="165">
        <v>2002</v>
      </c>
      <c r="F4" s="63">
        <v>2003</v>
      </c>
      <c r="G4" s="163">
        <v>2004</v>
      </c>
      <c r="H4" s="163">
        <v>2005</v>
      </c>
      <c r="I4" s="165">
        <v>2006</v>
      </c>
      <c r="J4" s="165">
        <v>2007</v>
      </c>
      <c r="K4" s="165">
        <v>2008</v>
      </c>
      <c r="L4" s="165">
        <v>2009</v>
      </c>
      <c r="M4" s="165">
        <v>2010</v>
      </c>
      <c r="N4" s="165">
        <v>2011</v>
      </c>
      <c r="O4" s="165">
        <v>2012</v>
      </c>
      <c r="P4" s="165">
        <v>2013</v>
      </c>
      <c r="Q4" s="164">
        <v>2014</v>
      </c>
      <c r="R4" s="78">
        <v>2015</v>
      </c>
      <c r="S4" s="78">
        <v>2016</v>
      </c>
      <c r="T4" s="163">
        <v>2017</v>
      </c>
      <c r="U4" s="325">
        <v>2018</v>
      </c>
      <c r="V4" s="326"/>
    </row>
    <row r="5" spans="1:22" s="79" customFormat="1" ht="20.100000000000001" customHeight="1">
      <c r="A5" s="340"/>
      <c r="B5" s="245"/>
      <c r="C5" s="338" t="s">
        <v>20</v>
      </c>
      <c r="D5" s="329"/>
      <c r="E5" s="329"/>
      <c r="F5" s="329"/>
      <c r="G5" s="329"/>
      <c r="H5" s="329"/>
      <c r="I5" s="329"/>
      <c r="J5" s="329"/>
      <c r="K5" s="329"/>
      <c r="L5" s="329"/>
      <c r="M5" s="329"/>
      <c r="N5" s="329"/>
      <c r="O5" s="329"/>
      <c r="P5" s="329"/>
      <c r="Q5" s="329"/>
      <c r="R5" s="329"/>
      <c r="S5" s="329"/>
      <c r="T5" s="329"/>
      <c r="U5" s="329"/>
      <c r="V5" s="209"/>
    </row>
    <row r="6" spans="1:22" s="80" customFormat="1" ht="15" customHeight="1">
      <c r="A6" s="260" t="s">
        <v>21</v>
      </c>
      <c r="B6" s="285" t="s">
        <v>13</v>
      </c>
      <c r="C6" s="286">
        <v>770.34253091452763</v>
      </c>
      <c r="D6" s="286">
        <v>755.83572294308976</v>
      </c>
      <c r="E6" s="286">
        <v>691.99128066312437</v>
      </c>
      <c r="F6" s="286">
        <v>640.05024932815843</v>
      </c>
      <c r="G6" s="286">
        <v>604.99026537053362</v>
      </c>
      <c r="H6" s="286">
        <v>631.11387770081205</v>
      </c>
      <c r="I6" s="286">
        <v>595.42863304898606</v>
      </c>
      <c r="J6" s="286">
        <v>545.92112004580201</v>
      </c>
      <c r="K6" s="286">
        <v>552.5250823273193</v>
      </c>
      <c r="L6" s="286">
        <v>522.85526354503918</v>
      </c>
      <c r="M6" s="286">
        <v>500.02156206499518</v>
      </c>
      <c r="N6" s="286">
        <v>458.56555336166247</v>
      </c>
      <c r="O6" s="286">
        <v>409.10806297008247</v>
      </c>
      <c r="P6" s="286">
        <v>464.47953141265651</v>
      </c>
      <c r="Q6" s="286">
        <v>444.64510166494165</v>
      </c>
      <c r="R6" s="286">
        <v>458.2410156328915</v>
      </c>
      <c r="S6" s="286">
        <v>457.38315482319416</v>
      </c>
      <c r="T6" s="286">
        <v>442.7976397418081</v>
      </c>
      <c r="U6" s="286">
        <v>418.23165276587781</v>
      </c>
    </row>
    <row r="7" spans="1:22" s="80" customFormat="1" ht="15" customHeight="1">
      <c r="A7" s="260" t="s">
        <v>296</v>
      </c>
      <c r="B7" s="285" t="s">
        <v>13</v>
      </c>
      <c r="C7" s="286">
        <v>67.822749615975411</v>
      </c>
      <c r="D7" s="286">
        <v>63.335150146627569</v>
      </c>
      <c r="E7" s="286">
        <v>61.409379001120939</v>
      </c>
      <c r="F7" s="286">
        <v>57.395008808933</v>
      </c>
      <c r="G7" s="286">
        <v>56.568679406429901</v>
      </c>
      <c r="H7" s="286">
        <v>55.950163403148899</v>
      </c>
      <c r="I7" s="286">
        <v>51.823419354838698</v>
      </c>
      <c r="J7" s="286">
        <v>51.316459999999999</v>
      </c>
      <c r="K7" s="286">
        <v>53.974212081447966</v>
      </c>
      <c r="L7" s="286">
        <v>55.027532000000001</v>
      </c>
      <c r="M7" s="286">
        <v>54.532274999999998</v>
      </c>
      <c r="N7" s="286">
        <v>54.904249999999998</v>
      </c>
      <c r="O7" s="286">
        <v>62.092289999999998</v>
      </c>
      <c r="P7" s="286">
        <v>57.457948001600002</v>
      </c>
      <c r="Q7" s="286">
        <v>60.329121604000008</v>
      </c>
      <c r="R7" s="286">
        <v>58.935246000000006</v>
      </c>
      <c r="S7" s="286">
        <v>52.877184</v>
      </c>
      <c r="T7" s="286">
        <v>58.594829828744857</v>
      </c>
      <c r="U7" s="286">
        <v>53.385150000000003</v>
      </c>
      <c r="V7" s="207"/>
    </row>
    <row r="8" spans="1:22" s="80" customFormat="1" ht="15" customHeight="1">
      <c r="A8" s="260" t="s">
        <v>30</v>
      </c>
      <c r="B8" s="285" t="s">
        <v>13</v>
      </c>
      <c r="C8" s="286">
        <v>0</v>
      </c>
      <c r="D8" s="286">
        <v>0</v>
      </c>
      <c r="E8" s="286">
        <v>0</v>
      </c>
      <c r="F8" s="286">
        <v>0</v>
      </c>
      <c r="G8" s="286">
        <v>0</v>
      </c>
      <c r="H8" s="286">
        <v>0</v>
      </c>
      <c r="I8" s="286">
        <v>0</v>
      </c>
      <c r="J8" s="286">
        <v>0</v>
      </c>
      <c r="K8" s="286">
        <v>0</v>
      </c>
      <c r="L8" s="286">
        <v>0</v>
      </c>
      <c r="M8" s="286">
        <v>0</v>
      </c>
      <c r="N8" s="286">
        <v>0</v>
      </c>
      <c r="O8" s="286">
        <v>0</v>
      </c>
      <c r="P8" s="286">
        <v>0</v>
      </c>
      <c r="Q8" s="286">
        <v>0</v>
      </c>
      <c r="R8" s="286">
        <v>0</v>
      </c>
      <c r="S8" s="286">
        <v>0</v>
      </c>
      <c r="T8" s="286">
        <v>0</v>
      </c>
      <c r="U8" s="286">
        <v>0</v>
      </c>
      <c r="V8" s="207"/>
    </row>
    <row r="9" spans="1:22" s="80" customFormat="1" ht="15" customHeight="1">
      <c r="A9" s="260" t="s">
        <v>297</v>
      </c>
      <c r="B9" s="285" t="s">
        <v>13</v>
      </c>
      <c r="C9" s="286">
        <v>2.4220000000000002</v>
      </c>
      <c r="D9" s="286">
        <v>2.4359999999999999</v>
      </c>
      <c r="E9" s="286">
        <v>2.4340000000000002</v>
      </c>
      <c r="F9" s="286">
        <v>2.645</v>
      </c>
      <c r="G9" s="286">
        <v>2.5819999999999999</v>
      </c>
      <c r="H9" s="286">
        <v>2.5609999999999999</v>
      </c>
      <c r="I9" s="286">
        <v>2.3359999999999999</v>
      </c>
      <c r="J9" s="286">
        <v>4.9472399999999999</v>
      </c>
      <c r="K9" s="286">
        <v>2.38</v>
      </c>
      <c r="L9" s="286">
        <v>3.6419999999999999</v>
      </c>
      <c r="M9" s="286">
        <v>3.379</v>
      </c>
      <c r="N9" s="286">
        <v>4.069</v>
      </c>
      <c r="O9" s="286">
        <v>3.9950000000000006</v>
      </c>
      <c r="P9" s="286">
        <v>3.7200000000000006</v>
      </c>
      <c r="Q9" s="286">
        <v>3.9460000000000002</v>
      </c>
      <c r="R9" s="286">
        <v>4.2279999999999998</v>
      </c>
      <c r="S9" s="286">
        <v>4.2279999999999998</v>
      </c>
      <c r="T9" s="286">
        <v>4.2279999999999998</v>
      </c>
      <c r="U9" s="286">
        <v>4.2279999999999998</v>
      </c>
      <c r="V9" s="207"/>
    </row>
    <row r="10" spans="1:22" s="80" customFormat="1" ht="15" customHeight="1">
      <c r="A10" s="260" t="s">
        <v>22</v>
      </c>
      <c r="B10" s="285" t="s">
        <v>13</v>
      </c>
      <c r="C10" s="286">
        <v>0</v>
      </c>
      <c r="D10" s="286">
        <v>0</v>
      </c>
      <c r="E10" s="286">
        <v>0</v>
      </c>
      <c r="F10" s="286">
        <v>0</v>
      </c>
      <c r="G10" s="286">
        <v>0</v>
      </c>
      <c r="H10" s="286">
        <v>0</v>
      </c>
      <c r="I10" s="286">
        <v>0</v>
      </c>
      <c r="J10" s="286">
        <v>0</v>
      </c>
      <c r="K10" s="286">
        <v>0</v>
      </c>
      <c r="L10" s="286">
        <v>0</v>
      </c>
      <c r="M10" s="286">
        <v>0</v>
      </c>
      <c r="N10" s="286">
        <v>0</v>
      </c>
      <c r="O10" s="286">
        <v>0</v>
      </c>
      <c r="P10" s="286">
        <v>0</v>
      </c>
      <c r="Q10" s="286">
        <v>0</v>
      </c>
      <c r="R10" s="286">
        <v>0</v>
      </c>
      <c r="S10" s="286">
        <v>0</v>
      </c>
      <c r="T10" s="286">
        <v>0</v>
      </c>
      <c r="U10" s="286">
        <v>0</v>
      </c>
      <c r="V10" s="207"/>
    </row>
    <row r="11" spans="1:22" s="80" customFormat="1" ht="15" customHeight="1">
      <c r="A11" s="322" t="s">
        <v>17</v>
      </c>
      <c r="B11" s="285" t="s">
        <v>13</v>
      </c>
      <c r="C11" s="286">
        <v>840.58728053050299</v>
      </c>
      <c r="D11" s="286">
        <v>821.6068730897174</v>
      </c>
      <c r="E11" s="286">
        <v>755.83465966424535</v>
      </c>
      <c r="F11" s="286">
        <v>700.09025813709138</v>
      </c>
      <c r="G11" s="286">
        <v>664.14094477696347</v>
      </c>
      <c r="H11" s="286">
        <v>689.62504110396094</v>
      </c>
      <c r="I11" s="286">
        <v>649.5880524038248</v>
      </c>
      <c r="J11" s="286">
        <v>602.18482004580187</v>
      </c>
      <c r="K11" s="286">
        <v>608.87929440876724</v>
      </c>
      <c r="L11" s="286">
        <v>581.52479554503918</v>
      </c>
      <c r="M11" s="286">
        <v>557.93283706499517</v>
      </c>
      <c r="N11" s="286">
        <v>517.53880336166253</v>
      </c>
      <c r="O11" s="286">
        <v>475.19535297008241</v>
      </c>
      <c r="P11" s="286">
        <v>525.6574794142565</v>
      </c>
      <c r="Q11" s="286">
        <v>508.92022326894164</v>
      </c>
      <c r="R11" s="286">
        <v>521.40426163289146</v>
      </c>
      <c r="S11" s="286">
        <v>514.48833882319411</v>
      </c>
      <c r="T11" s="286">
        <v>505.62046957055298</v>
      </c>
      <c r="U11" s="286">
        <v>475.84480276587789</v>
      </c>
      <c r="V11" s="207"/>
    </row>
    <row r="12" spans="1:22" s="82" customFormat="1" ht="20.100000000000001" customHeight="1">
      <c r="A12" s="333"/>
      <c r="B12" s="245"/>
      <c r="C12" s="339" t="s">
        <v>23</v>
      </c>
      <c r="D12" s="328"/>
      <c r="E12" s="328"/>
      <c r="F12" s="328"/>
      <c r="G12" s="328"/>
      <c r="H12" s="328"/>
      <c r="I12" s="328"/>
      <c r="J12" s="328"/>
      <c r="K12" s="328"/>
      <c r="L12" s="328"/>
      <c r="M12" s="328"/>
      <c r="N12" s="328"/>
      <c r="O12" s="328"/>
      <c r="P12" s="328"/>
      <c r="Q12" s="328"/>
      <c r="R12" s="328"/>
      <c r="S12" s="328"/>
      <c r="T12" s="328"/>
      <c r="U12" s="328"/>
      <c r="V12" s="210"/>
    </row>
    <row r="13" spans="1:22" s="80" customFormat="1" ht="15" customHeight="1">
      <c r="A13" s="260" t="s">
        <v>21</v>
      </c>
      <c r="B13" s="285" t="s">
        <v>13</v>
      </c>
      <c r="C13" s="270">
        <v>932.6215051307812</v>
      </c>
      <c r="D13" s="270">
        <v>910.25361192538026</v>
      </c>
      <c r="E13" s="270">
        <v>931.80327614544478</v>
      </c>
      <c r="F13" s="270">
        <v>904.49204309765867</v>
      </c>
      <c r="G13" s="270">
        <v>861.00291292242991</v>
      </c>
      <c r="H13" s="270">
        <v>929.57693482355364</v>
      </c>
      <c r="I13" s="270">
        <v>946.47386795988598</v>
      </c>
      <c r="J13" s="270">
        <v>909.0165307933371</v>
      </c>
      <c r="K13" s="270">
        <v>919.22403961904706</v>
      </c>
      <c r="L13" s="270">
        <v>886.50383659926285</v>
      </c>
      <c r="M13" s="270">
        <v>841.44129003862349</v>
      </c>
      <c r="N13" s="270">
        <v>836.69610298878729</v>
      </c>
      <c r="O13" s="270">
        <v>836.02162489969533</v>
      </c>
      <c r="P13" s="270">
        <v>771.39772387188464</v>
      </c>
      <c r="Q13" s="270">
        <v>806.32245821113156</v>
      </c>
      <c r="R13" s="270">
        <v>837.30304714285717</v>
      </c>
      <c r="S13" s="270">
        <v>871.70484131485762</v>
      </c>
      <c r="T13" s="270">
        <v>838.09908298988819</v>
      </c>
      <c r="U13" s="270">
        <v>934.70864968708327</v>
      </c>
      <c r="V13" s="207"/>
    </row>
    <row r="14" spans="1:22" s="80" customFormat="1" ht="15" customHeight="1">
      <c r="A14" s="260" t="s">
        <v>24</v>
      </c>
      <c r="B14" s="285" t="s">
        <v>13</v>
      </c>
      <c r="C14" s="270">
        <v>126.95631978851975</v>
      </c>
      <c r="D14" s="270">
        <v>129.68722009836074</v>
      </c>
      <c r="E14" s="270">
        <v>135.66582699999998</v>
      </c>
      <c r="F14" s="270">
        <v>146.80231139344269</v>
      </c>
      <c r="G14" s="270">
        <v>146.95601497872346</v>
      </c>
      <c r="H14" s="270">
        <v>144.98872550926197</v>
      </c>
      <c r="I14" s="270">
        <v>145.70593327180993</v>
      </c>
      <c r="J14" s="270">
        <v>154.28426503364952</v>
      </c>
      <c r="K14" s="270">
        <v>151.24069621761174</v>
      </c>
      <c r="L14" s="270">
        <v>155.46112278824904</v>
      </c>
      <c r="M14" s="270">
        <v>159.57762299999999</v>
      </c>
      <c r="N14" s="270">
        <v>164.23230600000005</v>
      </c>
      <c r="O14" s="270">
        <v>173.89149</v>
      </c>
      <c r="P14" s="270">
        <v>178.2296697104</v>
      </c>
      <c r="Q14" s="270">
        <v>160.26828044279998</v>
      </c>
      <c r="R14" s="270">
        <v>163.89039000000002</v>
      </c>
      <c r="S14" s="270">
        <v>172.54612499999996</v>
      </c>
      <c r="T14" s="270">
        <v>181.75108131734092</v>
      </c>
      <c r="U14" s="270">
        <v>197.930295</v>
      </c>
      <c r="V14" s="207"/>
    </row>
    <row r="15" spans="1:22" s="80" customFormat="1" ht="15" customHeight="1">
      <c r="A15" s="260" t="s">
        <v>30</v>
      </c>
      <c r="B15" s="285" t="s">
        <v>13</v>
      </c>
      <c r="C15" s="270">
        <v>9.8436500000000002</v>
      </c>
      <c r="D15" s="270">
        <v>9.5555339999999998</v>
      </c>
      <c r="E15" s="270">
        <v>9.3205530000000003</v>
      </c>
      <c r="F15" s="270">
        <v>8.6260720000000006</v>
      </c>
      <c r="G15" s="270">
        <v>8.3619040000000009</v>
      </c>
      <c r="H15" s="270">
        <v>7.079795740408974</v>
      </c>
      <c r="I15" s="270">
        <v>5.9217502586060675</v>
      </c>
      <c r="J15" s="270">
        <v>5.5166547445357335</v>
      </c>
      <c r="K15" s="270">
        <v>3.8749648152356597</v>
      </c>
      <c r="L15" s="270">
        <v>2.8612476586794306</v>
      </c>
      <c r="M15" s="270">
        <v>3.1289729999999998</v>
      </c>
      <c r="N15" s="270">
        <v>3.4758160000000009</v>
      </c>
      <c r="O15" s="270">
        <v>3.7598159999999994</v>
      </c>
      <c r="P15" s="270">
        <v>4.2833600208</v>
      </c>
      <c r="Q15" s="270">
        <v>3.8145118907999995</v>
      </c>
      <c r="R15" s="270">
        <v>3.5435760000000003</v>
      </c>
      <c r="S15" s="270">
        <v>3.7715000000000001</v>
      </c>
      <c r="T15" s="270">
        <v>3.6201696483025008</v>
      </c>
      <c r="U15" s="270">
        <v>3.8247400000000003</v>
      </c>
      <c r="V15" s="207"/>
    </row>
    <row r="16" spans="1:22" s="80" customFormat="1" ht="15" customHeight="1">
      <c r="A16" s="322" t="s">
        <v>17</v>
      </c>
      <c r="B16" s="285" t="s">
        <v>13</v>
      </c>
      <c r="C16" s="270">
        <v>1069.4214749193009</v>
      </c>
      <c r="D16" s="270">
        <v>1049.4963660237411</v>
      </c>
      <c r="E16" s="270">
        <v>1076.789656145445</v>
      </c>
      <c r="F16" s="270">
        <v>1059.9204264911014</v>
      </c>
      <c r="G16" s="270">
        <v>1016.3208319011534</v>
      </c>
      <c r="H16" s="270">
        <v>1081.6454560732248</v>
      </c>
      <c r="I16" s="270">
        <v>1098.101551490302</v>
      </c>
      <c r="J16" s="270">
        <v>1068.8174505715224</v>
      </c>
      <c r="K16" s="270">
        <v>1074.3397006518946</v>
      </c>
      <c r="L16" s="270">
        <v>1044.8262070461913</v>
      </c>
      <c r="M16" s="270">
        <v>1004.1478860386235</v>
      </c>
      <c r="N16" s="270">
        <v>1004.4042249887873</v>
      </c>
      <c r="O16" s="270">
        <v>1013.6729308996953</v>
      </c>
      <c r="P16" s="270">
        <v>953.91075360308469</v>
      </c>
      <c r="Q16" s="270">
        <v>970.40525054473153</v>
      </c>
      <c r="R16" s="270">
        <v>1004.7370131428572</v>
      </c>
      <c r="S16" s="270">
        <v>1048.0224663148576</v>
      </c>
      <c r="T16" s="270">
        <v>1023.4703339555316</v>
      </c>
      <c r="U16" s="270">
        <v>1136.4636846870833</v>
      </c>
      <c r="V16" s="207"/>
    </row>
    <row r="17" spans="1:25" s="82" customFormat="1" ht="20.100000000000001" customHeight="1">
      <c r="A17" s="333"/>
      <c r="B17" s="245"/>
      <c r="C17" s="319" t="s">
        <v>25</v>
      </c>
      <c r="D17" s="318"/>
      <c r="E17" s="318"/>
      <c r="F17" s="318"/>
      <c r="G17" s="318"/>
      <c r="H17" s="318"/>
      <c r="I17" s="318"/>
      <c r="J17" s="318"/>
      <c r="K17" s="318"/>
      <c r="L17" s="318"/>
      <c r="M17" s="318"/>
      <c r="N17" s="318"/>
      <c r="O17" s="318"/>
      <c r="P17" s="318"/>
      <c r="Q17" s="318"/>
      <c r="R17" s="318"/>
      <c r="S17" s="318"/>
      <c r="T17" s="318"/>
      <c r="U17" s="318"/>
      <c r="V17" s="210"/>
    </row>
    <row r="18" spans="1:25" s="60" customFormat="1" ht="15" customHeight="1">
      <c r="A18" s="260" t="s">
        <v>21</v>
      </c>
      <c r="B18" s="285" t="s">
        <v>13</v>
      </c>
      <c r="C18" s="270">
        <v>78.575833427400639</v>
      </c>
      <c r="D18" s="270">
        <v>75.910668750409798</v>
      </c>
      <c r="E18" s="270">
        <v>76.050003036268677</v>
      </c>
      <c r="F18" s="270">
        <v>72.629569708931342</v>
      </c>
      <c r="G18" s="270">
        <v>70.898924142714066</v>
      </c>
      <c r="H18" s="270">
        <v>75.936167544420499</v>
      </c>
      <c r="I18" s="270">
        <v>73.878675154175966</v>
      </c>
      <c r="J18" s="270">
        <v>70.966184812973637</v>
      </c>
      <c r="K18" s="270">
        <v>68.239170323431495</v>
      </c>
      <c r="L18" s="270">
        <v>68.642936959137259</v>
      </c>
      <c r="M18" s="270">
        <v>46.323009640731655</v>
      </c>
      <c r="N18" s="270">
        <v>48.11322598558332</v>
      </c>
      <c r="O18" s="270">
        <v>40.026244534876618</v>
      </c>
      <c r="P18" s="270">
        <v>36.851882981949622</v>
      </c>
      <c r="Q18" s="270">
        <v>45.067461769577818</v>
      </c>
      <c r="R18" s="270">
        <v>43.461751642525954</v>
      </c>
      <c r="S18" s="270">
        <v>45.616530391795735</v>
      </c>
      <c r="T18" s="270">
        <v>43.64835650372838</v>
      </c>
      <c r="U18" s="270">
        <v>41.220798321870937</v>
      </c>
      <c r="V18" s="211"/>
    </row>
    <row r="19" spans="1:25" s="60" customFormat="1" ht="15" customHeight="1">
      <c r="A19" s="260" t="s">
        <v>296</v>
      </c>
      <c r="B19" s="285" t="s">
        <v>13</v>
      </c>
      <c r="C19" s="270">
        <v>60.604200000000006</v>
      </c>
      <c r="D19" s="270">
        <v>61.447679999999998</v>
      </c>
      <c r="E19" s="270">
        <v>61.425000000000004</v>
      </c>
      <c r="F19" s="270">
        <v>61.593480000000021</v>
      </c>
      <c r="G19" s="270">
        <v>61.663679999999992</v>
      </c>
      <c r="H19" s="270">
        <v>62.058959999999999</v>
      </c>
      <c r="I19" s="270">
        <v>62.146799999999999</v>
      </c>
      <c r="J19" s="270">
        <v>62.332920000000001</v>
      </c>
      <c r="K19" s="270">
        <v>61.8</v>
      </c>
      <c r="L19" s="270">
        <v>62.13888</v>
      </c>
      <c r="M19" s="270">
        <v>63.25488</v>
      </c>
      <c r="N19" s="270">
        <v>61.961760000000005</v>
      </c>
      <c r="O19" s="270">
        <v>63.622800000000012</v>
      </c>
      <c r="P19" s="270">
        <v>66.213412701341269</v>
      </c>
      <c r="Q19" s="270">
        <v>57.459834353831432</v>
      </c>
      <c r="R19" s="270">
        <v>54.671759999999999</v>
      </c>
      <c r="S19" s="270">
        <v>55.557951156256756</v>
      </c>
      <c r="T19" s="270">
        <v>55.908598574821852</v>
      </c>
      <c r="U19" s="270">
        <v>55.146960000000007</v>
      </c>
      <c r="V19" s="211"/>
    </row>
    <row r="20" spans="1:25" s="60" customFormat="1" ht="15" customHeight="1">
      <c r="A20" s="260" t="s">
        <v>30</v>
      </c>
      <c r="B20" s="285" t="s">
        <v>13</v>
      </c>
      <c r="C20" s="270">
        <v>112.752</v>
      </c>
      <c r="D20" s="270">
        <v>116.12159999999999</v>
      </c>
      <c r="E20" s="270">
        <v>122.85</v>
      </c>
      <c r="F20" s="270">
        <v>126.19152</v>
      </c>
      <c r="G20" s="270">
        <v>128.88720000000001</v>
      </c>
      <c r="H20" s="270">
        <v>132.25680000000003</v>
      </c>
      <c r="I20" s="270">
        <v>135.50039999999998</v>
      </c>
      <c r="J20" s="270">
        <v>138.29328000000001</v>
      </c>
      <c r="K20" s="270">
        <v>137.30000000000001</v>
      </c>
      <c r="L20" s="270">
        <v>136.93279041916168</v>
      </c>
      <c r="M20" s="270">
        <v>140.28299999999999</v>
      </c>
      <c r="N20" s="270">
        <v>137.20104000000001</v>
      </c>
      <c r="O20" s="270">
        <v>141.05519999999999</v>
      </c>
      <c r="P20" s="270">
        <v>138.42956680295666</v>
      </c>
      <c r="Q20" s="270">
        <v>134.82764591476462</v>
      </c>
      <c r="R20" s="270">
        <v>133.89947999999998</v>
      </c>
      <c r="S20" s="270">
        <v>132.8080405273395</v>
      </c>
      <c r="T20" s="270">
        <v>134.01021999568127</v>
      </c>
      <c r="U20" s="270">
        <v>133.08192000000003</v>
      </c>
      <c r="V20" s="211"/>
      <c r="Y20" s="332"/>
    </row>
    <row r="21" spans="1:25" s="60" customFormat="1" ht="15" customHeight="1">
      <c r="A21" s="260" t="s">
        <v>297</v>
      </c>
      <c r="B21" s="285" t="s">
        <v>13</v>
      </c>
      <c r="C21" s="270">
        <v>183.22200000000001</v>
      </c>
      <c r="D21" s="270">
        <v>186.76223999999999</v>
      </c>
      <c r="E21" s="270">
        <v>191.15460000000002</v>
      </c>
      <c r="F21" s="270">
        <v>194.79564000000002</v>
      </c>
      <c r="G21" s="270">
        <v>197.12159999999997</v>
      </c>
      <c r="H21" s="270">
        <v>199.40256000000002</v>
      </c>
      <c r="I21" s="270">
        <v>201.21299999999999</v>
      </c>
      <c r="J21" s="270">
        <v>199.86912000000001</v>
      </c>
      <c r="K21" s="270">
        <v>198.7</v>
      </c>
      <c r="L21" s="270">
        <v>196.94716167664669</v>
      </c>
      <c r="M21" s="270">
        <v>211.69979999999998</v>
      </c>
      <c r="N21" s="270">
        <v>207.03096000000002</v>
      </c>
      <c r="O21" s="270">
        <v>206.15760000000003</v>
      </c>
      <c r="P21" s="270">
        <v>206.03887869348787</v>
      </c>
      <c r="Q21" s="270">
        <v>199.89538296584226</v>
      </c>
      <c r="R21" s="270">
        <v>198.76427999999999</v>
      </c>
      <c r="S21" s="270">
        <v>196.33372004322456</v>
      </c>
      <c r="T21" s="270">
        <v>196.72172900885337</v>
      </c>
      <c r="U21" s="270">
        <v>197.34408000000005</v>
      </c>
      <c r="V21" s="211"/>
    </row>
    <row r="22" spans="1:25" s="60" customFormat="1" ht="15" customHeight="1">
      <c r="A22" s="260" t="s">
        <v>22</v>
      </c>
      <c r="B22" s="285" t="s">
        <v>13</v>
      </c>
      <c r="C22" s="270">
        <v>41.812200000000004</v>
      </c>
      <c r="D22" s="270">
        <v>42.577919999999999</v>
      </c>
      <c r="E22" s="270">
        <v>43.243200000000002</v>
      </c>
      <c r="F22" s="270">
        <v>44.066880000000005</v>
      </c>
      <c r="G22" s="270">
        <v>44.478720000000003</v>
      </c>
      <c r="H22" s="270">
        <v>44.763840000000002</v>
      </c>
      <c r="I22" s="270">
        <v>45.336599999999997</v>
      </c>
      <c r="J22" s="270">
        <v>44.920079999999999</v>
      </c>
      <c r="K22" s="270">
        <v>44</v>
      </c>
      <c r="L22" s="270">
        <v>43.510419161676644</v>
      </c>
      <c r="M22" s="270">
        <v>46.420919999999995</v>
      </c>
      <c r="N22" s="270">
        <v>45.24192</v>
      </c>
      <c r="O22" s="270">
        <v>45.867600000000003</v>
      </c>
      <c r="P22" s="270">
        <v>40.279493947949398</v>
      </c>
      <c r="Q22" s="270">
        <v>39.086530796653072</v>
      </c>
      <c r="R22" s="270">
        <v>38.691215818258307</v>
      </c>
      <c r="S22" s="270">
        <v>36.706150853684889</v>
      </c>
      <c r="T22" s="270">
        <v>36.973422586914268</v>
      </c>
      <c r="U22" s="270">
        <v>36.916560000000004</v>
      </c>
      <c r="V22" s="211"/>
    </row>
    <row r="23" spans="1:25" s="60" customFormat="1" ht="15" customHeight="1">
      <c r="A23" s="322" t="s">
        <v>17</v>
      </c>
      <c r="B23" s="285" t="s">
        <v>13</v>
      </c>
      <c r="C23" s="270">
        <v>476.96623342740065</v>
      </c>
      <c r="D23" s="270">
        <v>482.82010875040976</v>
      </c>
      <c r="E23" s="270">
        <v>494.72280303626872</v>
      </c>
      <c r="F23" s="270">
        <v>499.27708970893138</v>
      </c>
      <c r="G23" s="270">
        <v>503.05012414271408</v>
      </c>
      <c r="H23" s="270">
        <v>514.41832754442055</v>
      </c>
      <c r="I23" s="270">
        <v>518.07547515417593</v>
      </c>
      <c r="J23" s="270">
        <v>516.38158481297364</v>
      </c>
      <c r="K23" s="270">
        <v>510.03917032343151</v>
      </c>
      <c r="L23" s="270">
        <v>508.1721882166222</v>
      </c>
      <c r="M23" s="270">
        <v>507.98160964073168</v>
      </c>
      <c r="N23" s="270">
        <v>499.5489059855833</v>
      </c>
      <c r="O23" s="270">
        <v>496.72944453487662</v>
      </c>
      <c r="P23" s="270">
        <v>487.81323512768478</v>
      </c>
      <c r="Q23" s="270">
        <v>476.33685580066918</v>
      </c>
      <c r="R23" s="270">
        <v>469.4884874607842</v>
      </c>
      <c r="S23" s="270">
        <v>467.02239297230147</v>
      </c>
      <c r="T23" s="270">
        <v>467.26232666999914</v>
      </c>
      <c r="U23" s="270">
        <v>463.710318321871</v>
      </c>
      <c r="V23" s="211"/>
    </row>
    <row r="24" spans="1:25" s="82" customFormat="1" ht="20.100000000000001" customHeight="1">
      <c r="A24" s="333"/>
      <c r="B24" s="301"/>
      <c r="C24" s="319" t="s">
        <v>18</v>
      </c>
      <c r="D24" s="318"/>
      <c r="E24" s="318"/>
      <c r="F24" s="318"/>
      <c r="G24" s="318"/>
      <c r="H24" s="318"/>
      <c r="I24" s="318"/>
      <c r="J24" s="318"/>
      <c r="K24" s="318"/>
      <c r="L24" s="318"/>
      <c r="M24" s="318"/>
      <c r="N24" s="318"/>
      <c r="O24" s="318"/>
      <c r="P24" s="318"/>
      <c r="Q24" s="318"/>
      <c r="R24" s="318"/>
      <c r="S24" s="318"/>
      <c r="T24" s="318"/>
      <c r="U24" s="318"/>
      <c r="V24" s="210"/>
    </row>
    <row r="25" spans="1:25" s="60" customFormat="1" ht="15" customHeight="1">
      <c r="A25" s="260" t="s">
        <v>21</v>
      </c>
      <c r="B25" s="285" t="s">
        <v>13</v>
      </c>
      <c r="C25" s="270">
        <v>131.1988659647125</v>
      </c>
      <c r="D25" s="270">
        <v>118.97762669839348</v>
      </c>
      <c r="E25" s="270">
        <v>127.91052926730541</v>
      </c>
      <c r="F25" s="270">
        <v>140.9015119448934</v>
      </c>
      <c r="G25" s="270">
        <v>146.58099637849293</v>
      </c>
      <c r="H25" s="270">
        <v>152.9302385002814</v>
      </c>
      <c r="I25" s="270">
        <v>157.84194718786114</v>
      </c>
      <c r="J25" s="270">
        <v>171.33027704652957</v>
      </c>
      <c r="K25" s="270">
        <v>170.88477894605396</v>
      </c>
      <c r="L25" s="270">
        <v>180.25666132241068</v>
      </c>
      <c r="M25" s="270">
        <v>167.11643939635366</v>
      </c>
      <c r="N25" s="270">
        <v>178.8356279327223</v>
      </c>
      <c r="O25" s="270">
        <v>170.97665134946115</v>
      </c>
      <c r="P25" s="270">
        <v>162.7349158055454</v>
      </c>
      <c r="Q25" s="270">
        <v>176.27581178359625</v>
      </c>
      <c r="R25" s="270">
        <v>181.90947308270674</v>
      </c>
      <c r="S25" s="270">
        <v>193.3816719891436</v>
      </c>
      <c r="T25" s="270">
        <v>195.06651018419464</v>
      </c>
      <c r="U25" s="270">
        <v>202.070148039911</v>
      </c>
      <c r="V25" s="211"/>
    </row>
    <row r="26" spans="1:25" s="60" customFormat="1" ht="15" customHeight="1">
      <c r="A26" s="260" t="s">
        <v>296</v>
      </c>
      <c r="B26" s="285" t="s">
        <v>13</v>
      </c>
      <c r="C26" s="270">
        <v>12.166666666666668</v>
      </c>
      <c r="D26" s="270">
        <v>11.593859649122809</v>
      </c>
      <c r="E26" s="270">
        <v>12.23218181818182</v>
      </c>
      <c r="F26" s="270">
        <v>12.49944</v>
      </c>
      <c r="G26" s="270">
        <v>13.17056</v>
      </c>
      <c r="H26" s="270">
        <v>12.29336</v>
      </c>
      <c r="I26" s="270">
        <v>11.949224000000001</v>
      </c>
      <c r="J26" s="270">
        <v>12.112731261425958</v>
      </c>
      <c r="K26" s="270">
        <v>12.796099939061547</v>
      </c>
      <c r="L26" s="270">
        <v>14.703416666666667</v>
      </c>
      <c r="M26" s="270">
        <v>14.585032000000004</v>
      </c>
      <c r="N26" s="270">
        <v>14.462536000000002</v>
      </c>
      <c r="O26" s="270">
        <v>14.855771999999998</v>
      </c>
      <c r="P26" s="270">
        <v>13.8608759464</v>
      </c>
      <c r="Q26" s="270">
        <v>13.8990568878</v>
      </c>
      <c r="R26" s="270">
        <v>14.313936</v>
      </c>
      <c r="S26" s="270">
        <v>14.988564</v>
      </c>
      <c r="T26" s="270">
        <v>16.119211475409838</v>
      </c>
      <c r="U26" s="270">
        <v>16.13043</v>
      </c>
      <c r="V26" s="211"/>
    </row>
    <row r="27" spans="1:25" s="60" customFormat="1" ht="15" customHeight="1">
      <c r="A27" s="322" t="s">
        <v>17</v>
      </c>
      <c r="B27" s="285" t="s">
        <v>13</v>
      </c>
      <c r="C27" s="270">
        <v>143.36553263137915</v>
      </c>
      <c r="D27" s="270">
        <v>130.5714863475163</v>
      </c>
      <c r="E27" s="270">
        <v>140.14271108548721</v>
      </c>
      <c r="F27" s="270">
        <v>153.40095194489339</v>
      </c>
      <c r="G27" s="270">
        <v>159.75155637849292</v>
      </c>
      <c r="H27" s="270">
        <v>165.22359850028141</v>
      </c>
      <c r="I27" s="270">
        <v>169.79117118786112</v>
      </c>
      <c r="J27" s="270">
        <v>183.44300830795555</v>
      </c>
      <c r="K27" s="270">
        <v>183.6808788851155</v>
      </c>
      <c r="L27" s="270">
        <v>194.96007798907735</v>
      </c>
      <c r="M27" s="270">
        <v>181.70147139635364</v>
      </c>
      <c r="N27" s="270">
        <v>193.2981639327223</v>
      </c>
      <c r="O27" s="270">
        <v>185.83242334946115</v>
      </c>
      <c r="P27" s="270">
        <v>176.5957917519454</v>
      </c>
      <c r="Q27" s="270">
        <v>190.17486867139624</v>
      </c>
      <c r="R27" s="270">
        <v>196.22340908270672</v>
      </c>
      <c r="S27" s="270">
        <v>208.37023598914359</v>
      </c>
      <c r="T27" s="270">
        <v>211.18572165960447</v>
      </c>
      <c r="U27" s="270">
        <v>218.20057803991099</v>
      </c>
      <c r="V27" s="211"/>
    </row>
    <row r="28" spans="1:25" s="82" customFormat="1" ht="20.100000000000001" customHeight="1">
      <c r="A28" s="333"/>
      <c r="B28" s="301"/>
      <c r="C28" s="319" t="s">
        <v>16</v>
      </c>
      <c r="D28" s="318"/>
      <c r="E28" s="318"/>
      <c r="F28" s="318"/>
      <c r="G28" s="318"/>
      <c r="H28" s="318"/>
      <c r="I28" s="318"/>
      <c r="J28" s="318"/>
      <c r="K28" s="318"/>
      <c r="L28" s="318"/>
      <c r="M28" s="318"/>
      <c r="N28" s="318"/>
      <c r="O28" s="318"/>
      <c r="P28" s="318"/>
      <c r="Q28" s="318"/>
      <c r="R28" s="318"/>
      <c r="S28" s="318"/>
      <c r="T28" s="318"/>
      <c r="U28" s="318"/>
      <c r="V28" s="210"/>
    </row>
    <row r="29" spans="1:25" s="60" customFormat="1" ht="15" customHeight="1">
      <c r="A29" s="260" t="s">
        <v>21</v>
      </c>
      <c r="B29" s="285" t="s">
        <v>13</v>
      </c>
      <c r="C29" s="270">
        <v>48.759141530801408</v>
      </c>
      <c r="D29" s="270">
        <v>47.079275652782869</v>
      </c>
      <c r="E29" s="270">
        <v>42.690201539292083</v>
      </c>
      <c r="F29" s="270">
        <v>32.477132646227531</v>
      </c>
      <c r="G29" s="270">
        <v>28.262881742073699</v>
      </c>
      <c r="H29" s="270">
        <v>32.550287434672718</v>
      </c>
      <c r="I29" s="270">
        <v>38.381977440473307</v>
      </c>
      <c r="J29" s="270">
        <v>39.307390428972212</v>
      </c>
      <c r="K29" s="270">
        <v>47.141362347632459</v>
      </c>
      <c r="L29" s="270">
        <v>39.479152950569599</v>
      </c>
      <c r="M29" s="270">
        <v>48.045810673425343</v>
      </c>
      <c r="N29" s="270">
        <v>65.091270784017098</v>
      </c>
      <c r="O29" s="270">
        <v>32.721132475818493</v>
      </c>
      <c r="P29" s="270">
        <v>26.324982286655345</v>
      </c>
      <c r="Q29" s="270">
        <v>30.460788233075622</v>
      </c>
      <c r="R29" s="270">
        <v>33.337819548872183</v>
      </c>
      <c r="S29" s="270">
        <v>24.767528254277899</v>
      </c>
      <c r="T29" s="270">
        <v>24.16859161128944</v>
      </c>
      <c r="U29" s="270">
        <v>25.614261787216741</v>
      </c>
      <c r="V29" s="211"/>
    </row>
    <row r="30" spans="1:25" s="60" customFormat="1" ht="15" customHeight="1">
      <c r="A30" s="260" t="s">
        <v>298</v>
      </c>
      <c r="B30" s="285" t="s">
        <v>13</v>
      </c>
      <c r="C30" s="270">
        <v>4.0305000000000009</v>
      </c>
      <c r="D30" s="270">
        <v>3.9753076923076915</v>
      </c>
      <c r="E30" s="270">
        <v>4.5336000000000007</v>
      </c>
      <c r="F30" s="270">
        <v>3.6831999999999998</v>
      </c>
      <c r="G30" s="270">
        <v>1.8240275882352941</v>
      </c>
      <c r="H30" s="270">
        <v>2.314656499999999</v>
      </c>
      <c r="I30" s="270">
        <v>5.6458054285714292</v>
      </c>
      <c r="J30" s="270">
        <v>6.569633333333333</v>
      </c>
      <c r="K30" s="270">
        <v>2.9804187999999998</v>
      </c>
      <c r="L30" s="270">
        <v>2.5302265999999998</v>
      </c>
      <c r="M30" s="270">
        <v>3.4942700000000007</v>
      </c>
      <c r="N30" s="270">
        <v>3.4821599999999999</v>
      </c>
      <c r="O30" s="270">
        <v>1.24316</v>
      </c>
      <c r="P30" s="270">
        <v>0.85365000000000013</v>
      </c>
      <c r="Q30" s="270">
        <v>0</v>
      </c>
      <c r="R30" s="270">
        <v>0</v>
      </c>
      <c r="S30" s="270">
        <v>0</v>
      </c>
      <c r="T30" s="270">
        <v>0</v>
      </c>
      <c r="U30" s="270">
        <v>0</v>
      </c>
      <c r="V30" s="211"/>
    </row>
    <row r="31" spans="1:25" s="60" customFormat="1" ht="15" customHeight="1">
      <c r="A31" s="322" t="s">
        <v>17</v>
      </c>
      <c r="B31" s="285" t="s">
        <v>13</v>
      </c>
      <c r="C31" s="270">
        <v>52.789641530801411</v>
      </c>
      <c r="D31" s="270">
        <v>51.054583345090563</v>
      </c>
      <c r="E31" s="270">
        <v>47.223801539292076</v>
      </c>
      <c r="F31" s="270">
        <v>36.160332646227531</v>
      </c>
      <c r="G31" s="270">
        <v>30.086909330308995</v>
      </c>
      <c r="H31" s="270">
        <v>34.864943934672716</v>
      </c>
      <c r="I31" s="270">
        <v>44.027782869044735</v>
      </c>
      <c r="J31" s="270">
        <v>45.877023762305541</v>
      </c>
      <c r="K31" s="270">
        <v>50.121781147632454</v>
      </c>
      <c r="L31" s="270">
        <v>42.009379550569605</v>
      </c>
      <c r="M31" s="270">
        <v>51.540080673425344</v>
      </c>
      <c r="N31" s="270">
        <v>68.573430784017091</v>
      </c>
      <c r="O31" s="270">
        <v>33.964292475818496</v>
      </c>
      <c r="P31" s="270">
        <v>27.178632286655347</v>
      </c>
      <c r="Q31" s="270">
        <v>30.460788233075622</v>
      </c>
      <c r="R31" s="270">
        <v>33.337819548872183</v>
      </c>
      <c r="S31" s="270">
        <v>24.767528254277899</v>
      </c>
      <c r="T31" s="270">
        <v>24.16859161128944</v>
      </c>
      <c r="U31" s="270">
        <v>25.614261787216741</v>
      </c>
      <c r="V31" s="211"/>
    </row>
    <row r="32" spans="1:25" s="82" customFormat="1" ht="20.100000000000001" customHeight="1">
      <c r="A32" s="333"/>
      <c r="B32" s="301"/>
      <c r="C32" s="344" t="s">
        <v>295</v>
      </c>
      <c r="D32" s="327"/>
      <c r="E32" s="327"/>
      <c r="F32" s="327"/>
      <c r="G32" s="327"/>
      <c r="H32" s="327"/>
      <c r="I32" s="327"/>
      <c r="J32" s="327"/>
      <c r="K32" s="327"/>
      <c r="L32" s="327"/>
      <c r="M32" s="327"/>
      <c r="N32" s="327"/>
      <c r="O32" s="327"/>
      <c r="P32" s="327"/>
      <c r="Q32" s="327"/>
      <c r="R32" s="327"/>
      <c r="S32" s="327"/>
      <c r="T32" s="327"/>
      <c r="U32" s="327"/>
      <c r="V32" s="210"/>
    </row>
    <row r="33" spans="1:22" s="60" customFormat="1" ht="15" customHeight="1">
      <c r="A33" s="322" t="s">
        <v>21</v>
      </c>
      <c r="B33" s="285" t="s">
        <v>13</v>
      </c>
      <c r="C33" s="270">
        <v>167.65348013264853</v>
      </c>
      <c r="D33" s="270">
        <v>176.88026273227027</v>
      </c>
      <c r="E33" s="270">
        <v>182.46342217744581</v>
      </c>
      <c r="F33" s="270">
        <v>178.77551839821629</v>
      </c>
      <c r="G33" s="270">
        <v>175.64455380332976</v>
      </c>
      <c r="H33" s="270">
        <v>197.17837462168183</v>
      </c>
      <c r="I33" s="270">
        <v>215.50851201163343</v>
      </c>
      <c r="J33" s="270">
        <v>220.4190615740566</v>
      </c>
      <c r="K33" s="270">
        <v>242.47289743519522</v>
      </c>
      <c r="L33" s="270">
        <v>261.32465282203572</v>
      </c>
      <c r="M33" s="265">
        <v>286.0258302766029</v>
      </c>
      <c r="N33" s="270">
        <v>311.71624363820416</v>
      </c>
      <c r="O33" s="270">
        <v>287.97990114823824</v>
      </c>
      <c r="P33" s="270">
        <v>269.1237025965039</v>
      </c>
      <c r="Q33" s="270">
        <v>289.63463132165765</v>
      </c>
      <c r="R33" s="270">
        <v>292.19337157894739</v>
      </c>
      <c r="S33" s="270">
        <v>315.95474786004945</v>
      </c>
      <c r="T33" s="270">
        <v>311.6771469258577</v>
      </c>
      <c r="U33" s="270">
        <v>338.24441483194448</v>
      </c>
      <c r="V33" s="211"/>
    </row>
    <row r="34" spans="1:22" s="60" customFormat="1" ht="15" customHeight="1">
      <c r="A34" s="322" t="s">
        <v>31</v>
      </c>
      <c r="B34" s="285" t="s">
        <v>13</v>
      </c>
      <c r="C34" s="270">
        <v>6.3413703703703694</v>
      </c>
      <c r="D34" s="270">
        <v>6.0283692307692309</v>
      </c>
      <c r="E34" s="270">
        <v>5.9960312499999997</v>
      </c>
      <c r="F34" s="270">
        <v>11.582581449275361</v>
      </c>
      <c r="G34" s="270">
        <v>8.5108695652173889</v>
      </c>
      <c r="H34" s="270">
        <v>8.0416783561643825</v>
      </c>
      <c r="I34" s="270">
        <v>9.0572205882352925</v>
      </c>
      <c r="J34" s="270">
        <v>8.6343043478260846</v>
      </c>
      <c r="K34" s="270">
        <v>8.819923076923077</v>
      </c>
      <c r="L34" s="270">
        <v>9.6360357692307677</v>
      </c>
      <c r="M34" s="270">
        <v>10.449284999999998</v>
      </c>
      <c r="N34" s="270">
        <v>9.6965749999999993</v>
      </c>
      <c r="O34" s="270">
        <v>11.233639999999999</v>
      </c>
      <c r="P34" s="270">
        <v>13.727295000000002</v>
      </c>
      <c r="Q34" s="270">
        <v>39.434587000000001</v>
      </c>
      <c r="R34" s="270">
        <v>41.417236000000003</v>
      </c>
      <c r="S34" s="270">
        <v>39.874593999108725</v>
      </c>
      <c r="T34" s="270">
        <v>40.318733554011608</v>
      </c>
      <c r="U34" s="270">
        <v>45.077301999999996</v>
      </c>
      <c r="V34" s="211"/>
    </row>
    <row r="35" spans="1:22" s="60" customFormat="1" ht="15" customHeight="1">
      <c r="A35" s="322" t="s">
        <v>30</v>
      </c>
      <c r="B35" s="285" t="s">
        <v>13</v>
      </c>
      <c r="C35" s="270">
        <v>6.3413703703703694</v>
      </c>
      <c r="D35" s="270">
        <v>3.0141846153846155</v>
      </c>
      <c r="E35" s="270">
        <v>2.9980156249999999</v>
      </c>
      <c r="F35" s="270">
        <v>5.7912907246376806</v>
      </c>
      <c r="G35" s="270">
        <v>5.6739130434782608</v>
      </c>
      <c r="H35" s="270">
        <v>5.3611189041095892</v>
      </c>
      <c r="I35" s="270">
        <v>6.0381470588235286</v>
      </c>
      <c r="J35" s="270">
        <v>5.7562028985507245</v>
      </c>
      <c r="K35" s="270">
        <v>5.879948717948718</v>
      </c>
      <c r="L35" s="270">
        <v>6.4240238461538466</v>
      </c>
      <c r="M35" s="270">
        <v>6.9661900000000001</v>
      </c>
      <c r="N35" s="270">
        <v>6.0949900000000001</v>
      </c>
      <c r="O35" s="270">
        <v>7.0210249999999998</v>
      </c>
      <c r="P35" s="270">
        <v>9.1515300000000011</v>
      </c>
      <c r="Q35" s="270">
        <v>0</v>
      </c>
      <c r="R35" s="270">
        <v>0</v>
      </c>
      <c r="S35" s="270">
        <v>0</v>
      </c>
      <c r="T35" s="270">
        <v>0</v>
      </c>
      <c r="U35" s="270">
        <v>0</v>
      </c>
      <c r="V35" s="211"/>
    </row>
    <row r="36" spans="1:22" s="60" customFormat="1" ht="15" customHeight="1">
      <c r="A36" s="322" t="s">
        <v>17</v>
      </c>
      <c r="B36" s="285" t="s">
        <v>13</v>
      </c>
      <c r="C36" s="270">
        <v>180.33622087338924</v>
      </c>
      <c r="D36" s="270">
        <v>185.92281657842409</v>
      </c>
      <c r="E36" s="270">
        <v>191.45746905244582</v>
      </c>
      <c r="F36" s="270">
        <v>196.14939057212933</v>
      </c>
      <c r="G36" s="270">
        <v>189.82933641202541</v>
      </c>
      <c r="H36" s="270">
        <v>210.58117188195581</v>
      </c>
      <c r="I36" s="270">
        <v>230.60387965869225</v>
      </c>
      <c r="J36" s="270">
        <v>234.80956882043341</v>
      </c>
      <c r="K36" s="270">
        <v>257.17276923006699</v>
      </c>
      <c r="L36" s="270">
        <v>277.38471243742032</v>
      </c>
      <c r="M36" s="270">
        <v>303.44130527660286</v>
      </c>
      <c r="N36" s="270">
        <v>327.50780863820415</v>
      </c>
      <c r="O36" s="270">
        <v>306.23456614823823</v>
      </c>
      <c r="P36" s="270">
        <v>292.00252759650391</v>
      </c>
      <c r="Q36" s="270">
        <v>329.06921832165767</v>
      </c>
      <c r="R36" s="270">
        <v>333.61060757894739</v>
      </c>
      <c r="S36" s="270">
        <v>355.82934185915826</v>
      </c>
      <c r="T36" s="270">
        <v>351.9958804798693</v>
      </c>
      <c r="U36" s="270">
        <v>383.32171683194446</v>
      </c>
      <c r="V36" s="211"/>
    </row>
    <row r="37" spans="1:22" s="83" customFormat="1" ht="20.100000000000001" customHeight="1">
      <c r="A37" s="335"/>
      <c r="B37" s="301"/>
      <c r="C37" s="345" t="s">
        <v>26</v>
      </c>
      <c r="D37" s="327"/>
      <c r="E37" s="327"/>
      <c r="F37" s="327"/>
      <c r="G37" s="327"/>
      <c r="H37" s="327"/>
      <c r="I37" s="327"/>
      <c r="J37" s="327"/>
      <c r="K37" s="327"/>
      <c r="L37" s="327"/>
      <c r="M37" s="327"/>
      <c r="N37" s="327"/>
      <c r="O37" s="327"/>
      <c r="P37" s="327"/>
      <c r="Q37" s="327"/>
      <c r="R37" s="327"/>
      <c r="S37" s="327"/>
      <c r="T37" s="327"/>
      <c r="U37" s="327"/>
      <c r="V37" s="212"/>
    </row>
    <row r="38" spans="1:22" s="83" customFormat="1" ht="15" customHeight="1">
      <c r="A38" s="336" t="s">
        <v>21</v>
      </c>
      <c r="B38" s="285" t="s">
        <v>13</v>
      </c>
      <c r="C38" s="262" t="s">
        <v>32</v>
      </c>
      <c r="D38" s="262" t="s">
        <v>32</v>
      </c>
      <c r="E38" s="262" t="s">
        <v>32</v>
      </c>
      <c r="F38" s="262" t="s">
        <v>32</v>
      </c>
      <c r="G38" s="262" t="s">
        <v>32</v>
      </c>
      <c r="H38" s="262" t="s">
        <v>32</v>
      </c>
      <c r="I38" s="262" t="s">
        <v>32</v>
      </c>
      <c r="J38" s="262" t="s">
        <v>32</v>
      </c>
      <c r="K38" s="262" t="s">
        <v>32</v>
      </c>
      <c r="L38" s="262" t="s">
        <v>32</v>
      </c>
      <c r="M38" s="262" t="s">
        <v>32</v>
      </c>
      <c r="N38" s="262" t="s">
        <v>32</v>
      </c>
      <c r="O38" s="262" t="s">
        <v>32</v>
      </c>
      <c r="P38" s="262" t="s">
        <v>32</v>
      </c>
      <c r="Q38" s="288">
        <v>4.0955209888270812</v>
      </c>
      <c r="R38" s="288">
        <v>4.0426796992481204</v>
      </c>
      <c r="S38" s="288">
        <v>3.9877782899391052</v>
      </c>
      <c r="T38" s="288">
        <v>4.1091131088900612</v>
      </c>
      <c r="U38" s="288">
        <v>5.0347399907129944</v>
      </c>
      <c r="V38" s="212"/>
    </row>
    <row r="39" spans="1:22" s="83" customFormat="1" ht="15" customHeight="1">
      <c r="A39" s="336" t="s">
        <v>299</v>
      </c>
      <c r="B39" s="285" t="s">
        <v>13</v>
      </c>
      <c r="C39" s="262" t="s">
        <v>32</v>
      </c>
      <c r="D39" s="262" t="s">
        <v>32</v>
      </c>
      <c r="E39" s="262" t="s">
        <v>32</v>
      </c>
      <c r="F39" s="262" t="s">
        <v>32</v>
      </c>
      <c r="G39" s="262" t="s">
        <v>32</v>
      </c>
      <c r="H39" s="262" t="s">
        <v>32</v>
      </c>
      <c r="I39" s="262" t="s">
        <v>32</v>
      </c>
      <c r="J39" s="262" t="s">
        <v>32</v>
      </c>
      <c r="K39" s="262" t="s">
        <v>32</v>
      </c>
      <c r="L39" s="262" t="s">
        <v>32</v>
      </c>
      <c r="M39" s="262" t="s">
        <v>32</v>
      </c>
      <c r="N39" s="262" t="s">
        <v>32</v>
      </c>
      <c r="O39" s="262" t="s">
        <v>32</v>
      </c>
      <c r="P39" s="262" t="s">
        <v>32</v>
      </c>
      <c r="Q39" s="288">
        <v>21.491239</v>
      </c>
      <c r="R39" s="288">
        <v>23.011120000000002</v>
      </c>
      <c r="S39" s="288">
        <v>22.944238636363636</v>
      </c>
      <c r="T39" s="288">
        <v>23.262477000000004</v>
      </c>
      <c r="U39" s="288">
        <v>26.490318000000002</v>
      </c>
      <c r="V39" s="212"/>
    </row>
    <row r="40" spans="1:22" s="83" customFormat="1" ht="15" customHeight="1">
      <c r="A40" s="300" t="s">
        <v>17</v>
      </c>
      <c r="B40" s="285" t="s">
        <v>13</v>
      </c>
      <c r="C40" s="262" t="s">
        <v>32</v>
      </c>
      <c r="D40" s="262" t="s">
        <v>32</v>
      </c>
      <c r="E40" s="262" t="s">
        <v>32</v>
      </c>
      <c r="F40" s="262" t="s">
        <v>32</v>
      </c>
      <c r="G40" s="262" t="s">
        <v>32</v>
      </c>
      <c r="H40" s="262" t="s">
        <v>32</v>
      </c>
      <c r="I40" s="262" t="s">
        <v>32</v>
      </c>
      <c r="J40" s="262" t="s">
        <v>32</v>
      </c>
      <c r="K40" s="262" t="s">
        <v>32</v>
      </c>
      <c r="L40" s="262" t="s">
        <v>32</v>
      </c>
      <c r="M40" s="262" t="s">
        <v>32</v>
      </c>
      <c r="N40" s="262" t="s">
        <v>32</v>
      </c>
      <c r="O40" s="262" t="s">
        <v>32</v>
      </c>
      <c r="P40" s="262" t="s">
        <v>32</v>
      </c>
      <c r="Q40" s="288">
        <v>25.586759988827083</v>
      </c>
      <c r="R40" s="288">
        <v>27.053799699248124</v>
      </c>
      <c r="S40" s="288">
        <v>26.93201692630274</v>
      </c>
      <c r="T40" s="288">
        <v>27.371590108890064</v>
      </c>
      <c r="U40" s="288">
        <v>31.525057990712998</v>
      </c>
      <c r="V40" s="212"/>
    </row>
    <row r="41" spans="1:22" s="83" customFormat="1" ht="20.100000000000001" customHeight="1">
      <c r="A41" s="335"/>
      <c r="B41" s="301"/>
      <c r="C41" s="345" t="s">
        <v>27</v>
      </c>
      <c r="D41" s="327"/>
      <c r="E41" s="327"/>
      <c r="F41" s="327"/>
      <c r="G41" s="327"/>
      <c r="H41" s="327"/>
      <c r="I41" s="327"/>
      <c r="J41" s="327"/>
      <c r="K41" s="327"/>
      <c r="L41" s="327"/>
      <c r="M41" s="327"/>
      <c r="N41" s="327"/>
      <c r="O41" s="327"/>
      <c r="P41" s="327"/>
      <c r="Q41" s="327"/>
      <c r="R41" s="327"/>
      <c r="S41" s="327"/>
      <c r="T41" s="327"/>
      <c r="U41" s="337"/>
      <c r="V41" s="212"/>
    </row>
    <row r="42" spans="1:22" s="83" customFormat="1" ht="15" customHeight="1">
      <c r="A42" s="336" t="s">
        <v>21</v>
      </c>
      <c r="B42" s="285" t="s">
        <v>13</v>
      </c>
      <c r="C42" s="262" t="s">
        <v>32</v>
      </c>
      <c r="D42" s="262" t="s">
        <v>32</v>
      </c>
      <c r="E42" s="262" t="s">
        <v>32</v>
      </c>
      <c r="F42" s="262" t="s">
        <v>32</v>
      </c>
      <c r="G42" s="262" t="s">
        <v>32</v>
      </c>
      <c r="H42" s="262" t="s">
        <v>32</v>
      </c>
      <c r="I42" s="262" t="s">
        <v>32</v>
      </c>
      <c r="J42" s="262" t="s">
        <v>32</v>
      </c>
      <c r="K42" s="262" t="s">
        <v>32</v>
      </c>
      <c r="L42" s="262" t="s">
        <v>32</v>
      </c>
      <c r="M42" s="262" t="s">
        <v>32</v>
      </c>
      <c r="N42" s="262" t="s">
        <v>32</v>
      </c>
      <c r="O42" s="262" t="s">
        <v>32</v>
      </c>
      <c r="P42" s="262" t="s">
        <v>32</v>
      </c>
      <c r="Q42" s="262">
        <v>247.03524805298895</v>
      </c>
      <c r="R42" s="262">
        <v>249.58783398496243</v>
      </c>
      <c r="S42" s="262">
        <v>270.30468470931436</v>
      </c>
      <c r="T42" s="262">
        <v>262.20418891370383</v>
      </c>
      <c r="U42" s="262">
        <v>282.49432855383799</v>
      </c>
      <c r="V42" s="212"/>
    </row>
    <row r="43" spans="1:22" s="83" customFormat="1" ht="15" customHeight="1">
      <c r="A43" s="336" t="s">
        <v>299</v>
      </c>
      <c r="B43" s="285" t="s">
        <v>13</v>
      </c>
      <c r="C43" s="262" t="s">
        <v>32</v>
      </c>
      <c r="D43" s="262" t="s">
        <v>32</v>
      </c>
      <c r="E43" s="262" t="s">
        <v>32</v>
      </c>
      <c r="F43" s="262" t="s">
        <v>32</v>
      </c>
      <c r="G43" s="262" t="s">
        <v>32</v>
      </c>
      <c r="H43" s="262" t="s">
        <v>32</v>
      </c>
      <c r="I43" s="262" t="s">
        <v>32</v>
      </c>
      <c r="J43" s="262" t="s">
        <v>32</v>
      </c>
      <c r="K43" s="262" t="s">
        <v>32</v>
      </c>
      <c r="L43" s="262" t="s">
        <v>32</v>
      </c>
      <c r="M43" s="262" t="s">
        <v>32</v>
      </c>
      <c r="N43" s="262" t="s">
        <v>32</v>
      </c>
      <c r="O43" s="262" t="s">
        <v>32</v>
      </c>
      <c r="P43" s="262" t="s">
        <v>32</v>
      </c>
      <c r="Q43" s="262">
        <v>14.708820000000001</v>
      </c>
      <c r="R43" s="262">
        <v>15.133535999999999</v>
      </c>
      <c r="S43" s="262">
        <v>13.439219362745096</v>
      </c>
      <c r="T43" s="262">
        <v>12.736087142246904</v>
      </c>
      <c r="U43" s="262">
        <v>14.038784</v>
      </c>
      <c r="V43" s="212"/>
    </row>
    <row r="44" spans="1:22" s="83" customFormat="1" ht="15" customHeight="1">
      <c r="A44" s="300" t="s">
        <v>17</v>
      </c>
      <c r="B44" s="285" t="s">
        <v>13</v>
      </c>
      <c r="C44" s="262" t="s">
        <v>32</v>
      </c>
      <c r="D44" s="262" t="s">
        <v>32</v>
      </c>
      <c r="E44" s="262" t="s">
        <v>32</v>
      </c>
      <c r="F44" s="262" t="s">
        <v>32</v>
      </c>
      <c r="G44" s="262" t="s">
        <v>32</v>
      </c>
      <c r="H44" s="262" t="s">
        <v>32</v>
      </c>
      <c r="I44" s="262" t="s">
        <v>32</v>
      </c>
      <c r="J44" s="262" t="s">
        <v>32</v>
      </c>
      <c r="K44" s="262" t="s">
        <v>32</v>
      </c>
      <c r="L44" s="262" t="s">
        <v>32</v>
      </c>
      <c r="M44" s="262" t="s">
        <v>32</v>
      </c>
      <c r="N44" s="262" t="s">
        <v>32</v>
      </c>
      <c r="O44" s="262" t="s">
        <v>32</v>
      </c>
      <c r="P44" s="262" t="s">
        <v>32</v>
      </c>
      <c r="Q44" s="262">
        <v>261.74406805298895</v>
      </c>
      <c r="R44" s="262">
        <v>264.72136998496245</v>
      </c>
      <c r="S44" s="262">
        <v>283.74390407205948</v>
      </c>
      <c r="T44" s="262">
        <v>274.94027605595073</v>
      </c>
      <c r="U44" s="262">
        <v>296.53311255383801</v>
      </c>
      <c r="V44" s="212"/>
    </row>
    <row r="45" spans="1:22" s="83" customFormat="1" ht="20.100000000000001" customHeight="1">
      <c r="A45" s="335"/>
      <c r="B45" s="301"/>
      <c r="C45" s="345" t="s">
        <v>28</v>
      </c>
      <c r="D45" s="327"/>
      <c r="E45" s="327"/>
      <c r="F45" s="327"/>
      <c r="G45" s="327"/>
      <c r="H45" s="327"/>
      <c r="I45" s="327"/>
      <c r="J45" s="327"/>
      <c r="K45" s="327"/>
      <c r="L45" s="327"/>
      <c r="M45" s="327"/>
      <c r="N45" s="327"/>
      <c r="O45" s="327"/>
      <c r="P45" s="327"/>
      <c r="Q45" s="327"/>
      <c r="R45" s="327"/>
      <c r="S45" s="327"/>
      <c r="T45" s="327"/>
      <c r="U45" s="327"/>
      <c r="V45" s="212"/>
    </row>
    <row r="46" spans="1:22" s="83" customFormat="1" ht="15" customHeight="1">
      <c r="A46" s="336" t="s">
        <v>21</v>
      </c>
      <c r="B46" s="285" t="s">
        <v>13</v>
      </c>
      <c r="C46" s="262" t="s">
        <v>32</v>
      </c>
      <c r="D46" s="262" t="s">
        <v>32</v>
      </c>
      <c r="E46" s="262" t="s">
        <v>32</v>
      </c>
      <c r="F46" s="262" t="s">
        <v>32</v>
      </c>
      <c r="G46" s="262" t="s">
        <v>32</v>
      </c>
      <c r="H46" s="262" t="s">
        <v>32</v>
      </c>
      <c r="I46" s="262" t="s">
        <v>32</v>
      </c>
      <c r="J46" s="262" t="s">
        <v>32</v>
      </c>
      <c r="K46" s="262" t="s">
        <v>32</v>
      </c>
      <c r="L46" s="262" t="s">
        <v>32</v>
      </c>
      <c r="M46" s="262" t="s">
        <v>32</v>
      </c>
      <c r="N46" s="262" t="s">
        <v>32</v>
      </c>
      <c r="O46" s="262" t="s">
        <v>32</v>
      </c>
      <c r="P46" s="262" t="s">
        <v>32</v>
      </c>
      <c r="Q46" s="288">
        <v>38.503862279841606</v>
      </c>
      <c r="R46" s="288">
        <v>38.562857894736844</v>
      </c>
      <c r="S46" s="288">
        <v>41.662284860795992</v>
      </c>
      <c r="T46" s="288">
        <v>45.363844903263782</v>
      </c>
      <c r="U46" s="288">
        <v>50.715346287393473</v>
      </c>
      <c r="V46" s="212"/>
    </row>
    <row r="47" spans="1:22" s="83" customFormat="1" ht="15" customHeight="1">
      <c r="A47" s="336" t="s">
        <v>299</v>
      </c>
      <c r="B47" s="285" t="s">
        <v>13</v>
      </c>
      <c r="C47" s="262" t="s">
        <v>32</v>
      </c>
      <c r="D47" s="262" t="s">
        <v>32</v>
      </c>
      <c r="E47" s="262" t="s">
        <v>32</v>
      </c>
      <c r="F47" s="262" t="s">
        <v>32</v>
      </c>
      <c r="G47" s="262" t="s">
        <v>32</v>
      </c>
      <c r="H47" s="262" t="s">
        <v>32</v>
      </c>
      <c r="I47" s="262" t="s">
        <v>32</v>
      </c>
      <c r="J47" s="262" t="s">
        <v>32</v>
      </c>
      <c r="K47" s="262" t="s">
        <v>32</v>
      </c>
      <c r="L47" s="262" t="s">
        <v>32</v>
      </c>
      <c r="M47" s="262" t="s">
        <v>32</v>
      </c>
      <c r="N47" s="262" t="s">
        <v>32</v>
      </c>
      <c r="O47" s="262" t="s">
        <v>32</v>
      </c>
      <c r="P47" s="262" t="s">
        <v>32</v>
      </c>
      <c r="Q47" s="288">
        <v>3.2345279999999996</v>
      </c>
      <c r="R47" s="288">
        <v>3.27258</v>
      </c>
      <c r="S47" s="288">
        <v>3.4911359999999996</v>
      </c>
      <c r="T47" s="288">
        <v>4.3201694117647067</v>
      </c>
      <c r="U47" s="288">
        <v>4.5481999999999996</v>
      </c>
      <c r="V47" s="212"/>
    </row>
    <row r="48" spans="1:22" s="83" customFormat="1" ht="15" customHeight="1">
      <c r="A48" s="300" t="s">
        <v>17</v>
      </c>
      <c r="B48" s="285" t="s">
        <v>13</v>
      </c>
      <c r="C48" s="262" t="s">
        <v>32</v>
      </c>
      <c r="D48" s="262" t="s">
        <v>32</v>
      </c>
      <c r="E48" s="262" t="s">
        <v>32</v>
      </c>
      <c r="F48" s="262" t="s">
        <v>32</v>
      </c>
      <c r="G48" s="262" t="s">
        <v>32</v>
      </c>
      <c r="H48" s="262" t="s">
        <v>32</v>
      </c>
      <c r="I48" s="262" t="s">
        <v>32</v>
      </c>
      <c r="J48" s="262" t="s">
        <v>32</v>
      </c>
      <c r="K48" s="262" t="s">
        <v>32</v>
      </c>
      <c r="L48" s="262" t="s">
        <v>32</v>
      </c>
      <c r="M48" s="262" t="s">
        <v>32</v>
      </c>
      <c r="N48" s="262" t="s">
        <v>32</v>
      </c>
      <c r="O48" s="262" t="s">
        <v>32</v>
      </c>
      <c r="P48" s="262" t="s">
        <v>32</v>
      </c>
      <c r="Q48" s="288">
        <v>41.738390279841603</v>
      </c>
      <c r="R48" s="288">
        <v>41.835437894736849</v>
      </c>
      <c r="S48" s="288">
        <v>45.15342086079599</v>
      </c>
      <c r="T48" s="288">
        <v>49.684014315028485</v>
      </c>
      <c r="U48" s="288">
        <v>55.263546287393467</v>
      </c>
      <c r="V48" s="212"/>
    </row>
    <row r="49" spans="1:1" ht="15" customHeight="1"/>
    <row r="50" spans="1:1" ht="15" customHeight="1">
      <c r="A50" s="330" t="s">
        <v>15</v>
      </c>
    </row>
    <row r="51" spans="1:1" ht="15" customHeight="1">
      <c r="A51" s="55" t="s">
        <v>35</v>
      </c>
    </row>
    <row r="52" spans="1:1" ht="15" customHeight="1">
      <c r="A52" s="55" t="s">
        <v>36</v>
      </c>
    </row>
    <row r="53" spans="1:1" ht="15" customHeight="1">
      <c r="A53" s="55" t="s">
        <v>37</v>
      </c>
    </row>
    <row r="54" spans="1:1" ht="15" customHeight="1">
      <c r="A54" s="55" t="s">
        <v>34</v>
      </c>
    </row>
    <row r="55" spans="1:1" ht="15" customHeight="1"/>
  </sheetData>
  <pageMargins left="0.59055118110236227" right="0.19685039370078741" top="0.78740157480314965" bottom="0.78740157480314965" header="0.11811023622047245" footer="0.11811023622047245"/>
  <pageSetup paperSize="9" scale="70" orientation="portrait" r:id="rId1"/>
  <headerFooter alignWithMargins="0">
    <oddFooter>&amp;L&amp;"MetaNormalLF-Roman,Standard"Statistisches Bundesamt, Private Haushalte und Umwelt, 2020</oddFooter>
  </headerFooter>
  <colBreaks count="1" manualBreakCount="1">
    <brk id="21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zoomScaleNormal="100" zoomScaleSheetLayoutView="100" workbookViewId="0"/>
  </sheetViews>
  <sheetFormatPr baseColWidth="10" defaultRowHeight="12.75"/>
  <cols>
    <col min="1" max="1" width="39.7109375" style="28" customWidth="1"/>
    <col min="2" max="2" width="9.7109375" style="28" customWidth="1"/>
    <col min="3" max="3" width="12.7109375" style="28" customWidth="1"/>
    <col min="4" max="7" width="12.7109375" style="28" hidden="1" customWidth="1"/>
    <col min="8" max="8" width="12.7109375" style="28" customWidth="1"/>
    <col min="9" max="12" width="12.7109375" style="28" hidden="1" customWidth="1"/>
    <col min="13" max="13" width="12.7109375" style="28" customWidth="1"/>
    <col min="14" max="17" width="12.7109375" style="28" hidden="1" customWidth="1"/>
    <col min="18" max="21" width="12.7109375" style="28" customWidth="1"/>
    <col min="22" max="16384" width="11.42578125" style="28"/>
  </cols>
  <sheetData>
    <row r="1" spans="1:22" s="45" customFormat="1" ht="20.100000000000001" customHeight="1">
      <c r="A1" s="248" t="s">
        <v>156</v>
      </c>
      <c r="B1" s="71"/>
      <c r="D1" s="71"/>
    </row>
    <row r="2" spans="1:22" ht="20.100000000000001" customHeight="1">
      <c r="A2" s="281" t="s">
        <v>155</v>
      </c>
      <c r="B2" s="76"/>
    </row>
    <row r="3" spans="1:22" ht="15" customHeight="1">
      <c r="A3" s="76"/>
      <c r="B3" s="76"/>
    </row>
    <row r="4" spans="1:22" ht="24.95" customHeight="1">
      <c r="A4" s="283" t="s">
        <v>38</v>
      </c>
      <c r="B4" s="165" t="s">
        <v>12</v>
      </c>
      <c r="C4" s="165">
        <v>2000</v>
      </c>
      <c r="D4" s="63">
        <v>2001</v>
      </c>
      <c r="E4" s="163">
        <v>2002</v>
      </c>
      <c r="F4" s="165">
        <v>2003</v>
      </c>
      <c r="G4" s="163">
        <v>2004</v>
      </c>
      <c r="H4" s="163">
        <v>2005</v>
      </c>
      <c r="I4" s="163">
        <v>2006</v>
      </c>
      <c r="J4" s="165">
        <v>2007</v>
      </c>
      <c r="K4" s="165">
        <v>2008</v>
      </c>
      <c r="L4" s="164">
        <v>2009</v>
      </c>
      <c r="M4" s="165">
        <v>2010</v>
      </c>
      <c r="N4" s="164">
        <v>2011</v>
      </c>
      <c r="O4" s="165">
        <v>2012</v>
      </c>
      <c r="P4" s="165">
        <v>2013</v>
      </c>
      <c r="Q4" s="165">
        <v>2014</v>
      </c>
      <c r="R4" s="164">
        <v>2015</v>
      </c>
      <c r="S4" s="165">
        <v>2016</v>
      </c>
      <c r="T4" s="163">
        <v>2017</v>
      </c>
      <c r="U4" s="163">
        <v>2018</v>
      </c>
      <c r="V4" s="317"/>
    </row>
    <row r="5" spans="1:22" s="46" customFormat="1" ht="20.100000000000001" customHeight="1">
      <c r="A5" s="346" t="s">
        <v>137</v>
      </c>
      <c r="B5" s="347" t="s">
        <v>13</v>
      </c>
      <c r="C5" s="270">
        <v>2763.4663839127747</v>
      </c>
      <c r="D5" s="270">
        <v>2721.4722341348988</v>
      </c>
      <c r="E5" s="270">
        <v>2706.1711005231841</v>
      </c>
      <c r="F5" s="270">
        <v>2644.9984495003746</v>
      </c>
      <c r="G5" s="270">
        <v>2563.1797029416584</v>
      </c>
      <c r="H5" s="270">
        <v>2696.358539038516</v>
      </c>
      <c r="I5" s="270">
        <v>2710.1879127639008</v>
      </c>
      <c r="J5" s="270">
        <v>2651.5134563209926</v>
      </c>
      <c r="K5" s="270">
        <v>2684.2335946469084</v>
      </c>
      <c r="L5" s="270">
        <v>2648.8773607849198</v>
      </c>
      <c r="M5" s="270">
        <v>2606.7451900907317</v>
      </c>
      <c r="N5" s="270">
        <v>2610.8713376909764</v>
      </c>
      <c r="O5" s="270">
        <v>2511.6290103781721</v>
      </c>
      <c r="P5" s="270">
        <v>2463.1584197801303</v>
      </c>
      <c r="Q5" s="270">
        <v>2505.3672048404719</v>
      </c>
      <c r="R5" s="270">
        <v>2558.8018757355371</v>
      </c>
      <c r="S5" s="270">
        <v>2618.5003042129324</v>
      </c>
      <c r="T5" s="270">
        <v>2583.7033239468474</v>
      </c>
      <c r="U5" s="286">
        <v>2703.1553624339049</v>
      </c>
    </row>
    <row r="6" spans="1:22" s="148" customFormat="1" ht="15" customHeight="1">
      <c r="A6" s="346" t="s">
        <v>137</v>
      </c>
      <c r="B6" s="347" t="s">
        <v>56</v>
      </c>
      <c r="C6" s="270">
        <v>767690.96145096875</v>
      </c>
      <c r="D6" s="270">
        <v>756024.98664267478</v>
      </c>
      <c r="E6" s="270">
        <v>751774.33172534057</v>
      </c>
      <c r="F6" s="270">
        <v>734780.56927120406</v>
      </c>
      <c r="G6" s="270">
        <v>712051.3214771928</v>
      </c>
      <c r="H6" s="270">
        <v>749048.40214489971</v>
      </c>
      <c r="I6" s="270">
        <v>752890.20216581167</v>
      </c>
      <c r="J6" s="270">
        <v>736590.43816597166</v>
      </c>
      <c r="K6" s="270">
        <v>745680.0925929111</v>
      </c>
      <c r="L6" s="270">
        <v>735858.13082605065</v>
      </c>
      <c r="M6" s="270">
        <v>724153.81380720518</v>
      </c>
      <c r="N6" s="270">
        <v>725300.05761055311</v>
      </c>
      <c r="O6" s="270">
        <v>697730.53908305604</v>
      </c>
      <c r="P6" s="270">
        <v>684265.40901492024</v>
      </c>
      <c r="Q6" s="270">
        <v>695991.00950468297</v>
      </c>
      <c r="R6" s="270">
        <v>710835.16107933212</v>
      </c>
      <c r="S6" s="270">
        <v>727419.38451035263</v>
      </c>
      <c r="T6" s="270">
        <v>717752.78339243424</v>
      </c>
      <c r="U6" s="270">
        <v>750876.48954321013</v>
      </c>
    </row>
    <row r="7" spans="1:22" s="148" customFormat="1" ht="20.100000000000001" customHeight="1">
      <c r="A7" s="342"/>
      <c r="B7" s="246"/>
      <c r="C7" s="339" t="s">
        <v>138</v>
      </c>
      <c r="D7" s="328"/>
      <c r="E7" s="328"/>
      <c r="F7" s="328"/>
      <c r="G7" s="328"/>
      <c r="H7" s="328"/>
      <c r="I7" s="328"/>
      <c r="J7" s="328"/>
      <c r="K7" s="328"/>
      <c r="L7" s="328"/>
      <c r="M7" s="328"/>
      <c r="N7" s="328"/>
      <c r="O7" s="328"/>
      <c r="P7" s="328"/>
      <c r="Q7" s="328"/>
      <c r="R7" s="328"/>
      <c r="S7" s="328"/>
      <c r="T7" s="328"/>
      <c r="U7" s="328"/>
    </row>
    <row r="8" spans="1:22" s="80" customFormat="1" ht="15" customHeight="1">
      <c r="A8" s="342" t="s">
        <v>39</v>
      </c>
      <c r="B8" s="27"/>
      <c r="C8" s="349"/>
      <c r="D8" s="349"/>
      <c r="E8" s="349"/>
      <c r="F8" s="349"/>
      <c r="G8" s="350"/>
      <c r="H8" s="350"/>
      <c r="I8" s="350"/>
      <c r="J8" s="349"/>
      <c r="K8" s="349"/>
      <c r="L8" s="349"/>
      <c r="M8" s="349"/>
      <c r="N8" s="349"/>
      <c r="O8" s="76"/>
      <c r="P8" s="76"/>
      <c r="Q8" s="76"/>
      <c r="R8" s="76"/>
      <c r="S8" s="76"/>
      <c r="T8" s="76"/>
      <c r="U8" s="76"/>
    </row>
    <row r="9" spans="1:22" s="80" customFormat="1" ht="15" customHeight="1">
      <c r="A9" s="336" t="s">
        <v>20</v>
      </c>
      <c r="B9" s="285" t="s">
        <v>112</v>
      </c>
      <c r="C9" s="270">
        <f>'2.1'!C6/'1'!C$5*1000000</f>
        <v>22290.241057794887</v>
      </c>
      <c r="D9" s="270">
        <f>'2.1'!D6/'1'!D$5*1000000</f>
        <v>21613.839294181398</v>
      </c>
      <c r="E9" s="270">
        <f>'2.1'!E6/'1'!E$5*1000000</f>
        <v>19771.238056560342</v>
      </c>
      <c r="F9" s="270">
        <f>'2.1'!F6/'1'!F$5*1000000</f>
        <v>18206.388529817996</v>
      </c>
      <c r="G9" s="270">
        <f>'2.1'!G6/'1'!G$5*1000000</f>
        <v>17203.049908743807</v>
      </c>
      <c r="H9" s="270">
        <f>'2.1'!H6/'1'!H$5*1000000</f>
        <v>17729.302137845989</v>
      </c>
      <c r="I9" s="270">
        <f>'2.1'!I6/'1'!I$5*1000000</f>
        <v>16395.458162640709</v>
      </c>
      <c r="J9" s="270">
        <f>'2.1'!J6/'1'!J$5*1000000</f>
        <v>15159.98237867685</v>
      </c>
      <c r="K9" s="270">
        <f>'2.1'!K6/'1'!K$5*1000000</f>
        <v>15193.115440881507</v>
      </c>
      <c r="L9" s="270">
        <f>'2.1'!L6/'1'!L$5*1000000</f>
        <v>14469.750318371673</v>
      </c>
      <c r="M9" s="270">
        <f>'2.1'!M6/'1'!M$5*1000000</f>
        <v>13844.143744944175</v>
      </c>
      <c r="N9" s="270">
        <f>'2.1'!N6/'1'!N$5*1000000</f>
        <v>13099.263544044712</v>
      </c>
      <c r="O9" s="270">
        <f>'2.1'!O6/'1'!O$5*1000000</f>
        <v>11967.546099430388</v>
      </c>
      <c r="P9" s="270">
        <f>'2.1'!P6/'1'!P$5*1000000</f>
        <v>13163.4858241118</v>
      </c>
      <c r="Q9" s="270">
        <f>'2.1'!Q6/'1'!Q$5*1000000</f>
        <v>12652.46807222091</v>
      </c>
      <c r="R9" s="270">
        <f>'2.1'!R6/'1'!R$5*1000000</f>
        <v>12787.665218837776</v>
      </c>
      <c r="S9" s="270">
        <f>'2.1'!S6/'1'!S$5*1000000</f>
        <v>12560.750459550638</v>
      </c>
      <c r="T9" s="270">
        <f>'2.1'!T6/'1'!T$5*1000000</f>
        <v>12241.440770156716</v>
      </c>
      <c r="U9" s="270">
        <f>'2.1'!U6/'1'!U$5*1000000</f>
        <v>11499.946898493836</v>
      </c>
    </row>
    <row r="10" spans="1:22" s="80" customFormat="1" ht="15" customHeight="1">
      <c r="A10" s="336" t="s">
        <v>23</v>
      </c>
      <c r="B10" s="285" t="s">
        <v>112</v>
      </c>
      <c r="C10" s="270">
        <f>'2.1'!C7/'1'!C$5*1000000</f>
        <v>28358.343054262707</v>
      </c>
      <c r="D10" s="270">
        <f>'2.1'!D7/'1'!D$5*1000000</f>
        <v>27608.880278424251</v>
      </c>
      <c r="E10" s="270">
        <f>'2.1'!E7/'1'!E$5*1000000</f>
        <v>28166.82770005611</v>
      </c>
      <c r="F10" s="270">
        <f>'2.1'!F7/'1'!F$5*1000000</f>
        <v>27564.050307936999</v>
      </c>
      <c r="G10" s="270">
        <f>'2.1'!G7/'1'!G$5*1000000</f>
        <v>26325.463189689515</v>
      </c>
      <c r="H10" s="270">
        <f>'2.1'!H7/'1'!H$5*1000000</f>
        <v>27807.60261554876</v>
      </c>
      <c r="I10" s="270">
        <f>'2.1'!I7/'1'!I$5*1000000</f>
        <v>27715.839260229732</v>
      </c>
      <c r="J10" s="270">
        <f>'2.1'!J7/'1'!J$5*1000000</f>
        <v>26907.442993090033</v>
      </c>
      <c r="K10" s="270">
        <f>'2.1'!K7/'1'!K$5*1000000</f>
        <v>26807.558155801344</v>
      </c>
      <c r="L10" s="270">
        <f>'2.1'!L7/'1'!L$5*1000000</f>
        <v>25997.815497927077</v>
      </c>
      <c r="M10" s="270">
        <f>'2.1'!M7/'1'!M$5*1000000</f>
        <v>24916.202725456526</v>
      </c>
      <c r="N10" s="270">
        <f>'2.1'!N7/'1'!N$5*1000000</f>
        <v>25422.162671512495</v>
      </c>
      <c r="O10" s="270">
        <f>'2.1'!O7/'1'!O$5*1000000</f>
        <v>25528.821892857566</v>
      </c>
      <c r="P10" s="270">
        <f>'2.1'!P7/'1'!P$5*1000000</f>
        <v>23887.780873039457</v>
      </c>
      <c r="Q10" s="270">
        <f>'2.1'!Q7/'1'!Q$5*1000000</f>
        <v>24125.630871509624</v>
      </c>
      <c r="R10" s="270">
        <f>'2.1'!R7/'1'!R$5*1000000</f>
        <v>24641.610171748103</v>
      </c>
      <c r="S10" s="270">
        <f>'2.1'!S7/'1'!S$5*1000000</f>
        <v>25586.485994015078</v>
      </c>
      <c r="T10" s="270">
        <f>'2.1'!T7/'1'!T$5*1000000</f>
        <v>24778.964118621239</v>
      </c>
      <c r="U10" s="270">
        <f>'2.1'!U7/'1'!U$5*1000000</f>
        <v>27465.408784549356</v>
      </c>
    </row>
    <row r="11" spans="1:22" s="80" customFormat="1" ht="15" customHeight="1">
      <c r="A11" s="336" t="s">
        <v>25</v>
      </c>
      <c r="B11" s="285" t="s">
        <v>112</v>
      </c>
      <c r="C11" s="270">
        <f>'2.1'!C8/'1'!C$5*1000000</f>
        <v>12647.933850266518</v>
      </c>
      <c r="D11" s="270">
        <f>'2.1'!D8/'1'!D$5*1000000</f>
        <v>12701.447103633225</v>
      </c>
      <c r="E11" s="270">
        <f>'2.1'!E8/'1'!E$5*1000000</f>
        <v>12941.034372760698</v>
      </c>
      <c r="F11" s="270">
        <f>'2.1'!F8/'1'!F$5*1000000</f>
        <v>12984.08679970175</v>
      </c>
      <c r="G11" s="270">
        <f>'2.1'!G8/'1'!G$5*1000000</f>
        <v>13030.361191076881</v>
      </c>
      <c r="H11" s="270">
        <f>'2.1'!H8/'1'!H$5*1000000</f>
        <v>13224.98083839965</v>
      </c>
      <c r="I11" s="270">
        <f>'2.1'!I8/'1'!I$5*1000000</f>
        <v>13076.109923124079</v>
      </c>
      <c r="J11" s="270">
        <f>'2.1'!J8/'1'!J$5*1000000</f>
        <v>12999.888847816666</v>
      </c>
      <c r="K11" s="270">
        <f>'2.1'!K8/'1'!K$5*1000000</f>
        <v>12726.798341237436</v>
      </c>
      <c r="L11" s="270">
        <f>'2.1'!L8/'1'!L$5*1000000</f>
        <v>12644.559163368638</v>
      </c>
      <c r="M11" s="270">
        <f>'2.1'!M8/'1'!M$5*1000000</f>
        <v>12604.689949150932</v>
      </c>
      <c r="N11" s="270">
        <f>'2.1'!N8/'1'!N$5*1000000</f>
        <v>12643.926851744749</v>
      </c>
      <c r="O11" s="270">
        <f>'2.1'!O8/'1'!O$5*1000000</f>
        <v>12509.87091784513</v>
      </c>
      <c r="P11" s="270">
        <f>'2.1'!P8/'1'!P$5*1000000</f>
        <v>12215.792330345448</v>
      </c>
      <c r="Q11" s="270">
        <f>'2.1'!Q8/'1'!Q$5*1000000</f>
        <v>11842.400014933475</v>
      </c>
      <c r="R11" s="270">
        <f>'2.1'!R8/'1'!R$5*1000000</f>
        <v>11514.408384283715</v>
      </c>
      <c r="S11" s="270">
        <f>'2.1'!S8/'1'!S$5*1000000</f>
        <v>11401.913890925329</v>
      </c>
      <c r="T11" s="270">
        <f>'2.1'!T8/'1'!T$5*1000000</f>
        <v>11312.762121586265</v>
      </c>
      <c r="U11" s="270">
        <f>'2.1'!U8/'1'!U$5*1000000</f>
        <v>11206.687571218305</v>
      </c>
    </row>
    <row r="12" spans="1:22" s="80" customFormat="1" ht="15" customHeight="1">
      <c r="A12" s="336" t="s">
        <v>18</v>
      </c>
      <c r="B12" s="285" t="s">
        <v>112</v>
      </c>
      <c r="C12" s="270">
        <f>'2.1'!C9/'1'!C$5*1000000</f>
        <v>3801.6900276147321</v>
      </c>
      <c r="D12" s="270">
        <f>'2.1'!D9/'1'!D$5*1000000</f>
        <v>3434.9166429252177</v>
      </c>
      <c r="E12" s="270">
        <f>'2.1'!E9/'1'!E$5*1000000</f>
        <v>3665.8743646312278</v>
      </c>
      <c r="F12" s="270">
        <f>'2.1'!F9/'1'!F$5*1000000</f>
        <v>3989.3103774710271</v>
      </c>
      <c r="G12" s="270">
        <f>'2.1'!G9/'1'!G$5*1000000</f>
        <v>4137.9981448089138</v>
      </c>
      <c r="H12" s="270">
        <f>'2.1'!H9/'1'!H$5*1000000</f>
        <v>4247.6692746313065</v>
      </c>
      <c r="I12" s="270">
        <f>'2.1'!I9/'1'!I$5*1000000</f>
        <v>4285.491448456869</v>
      </c>
      <c r="J12" s="270">
        <f>'2.1'!J9/'1'!J$5*1000000</f>
        <v>4618.1714996212568</v>
      </c>
      <c r="K12" s="270">
        <f>'2.1'!K9/'1'!K$5*1000000</f>
        <v>4583.3136761432152</v>
      </c>
      <c r="L12" s="270">
        <f>'2.1'!L9/'1'!L$5*1000000</f>
        <v>4851.0805939206593</v>
      </c>
      <c r="M12" s="270">
        <f>'2.1'!M9/'1'!M$5*1000000</f>
        <v>4508.6094984331321</v>
      </c>
      <c r="N12" s="270">
        <f>'2.1'!N9/'1'!N$5*1000000</f>
        <v>4892.5096543248965</v>
      </c>
      <c r="O12" s="270">
        <f>'2.1'!O9/'1'!O$5*1000000</f>
        <v>4680.0922595376414</v>
      </c>
      <c r="P12" s="270">
        <f>'2.1'!P9/'1'!P$5*1000000</f>
        <v>4422.3021498997168</v>
      </c>
      <c r="Q12" s="270">
        <f>'2.1'!Q9/'1'!Q$5*1000000</f>
        <v>4728.0130440642479</v>
      </c>
      <c r="R12" s="270">
        <f>'2.1'!R9/'1'!R$5*1000000</f>
        <v>4812.4640477438252</v>
      </c>
      <c r="S12" s="270">
        <f>'2.1'!S9/'1'!S$5*1000000</f>
        <v>5087.1639645787009</v>
      </c>
      <c r="T12" s="270">
        <f>'2.1'!T9/'1'!T$5*1000000</f>
        <v>5112.960528268557</v>
      </c>
      <c r="U12" s="270">
        <f>'2.1'!U9/'1'!U$5*1000000</f>
        <v>5273.3476253059835</v>
      </c>
    </row>
    <row r="13" spans="1:22" s="80" customFormat="1" ht="15" customHeight="1">
      <c r="A13" s="336" t="s">
        <v>16</v>
      </c>
      <c r="B13" s="285" t="s">
        <v>112</v>
      </c>
      <c r="C13" s="270">
        <f>'2.1'!C10/'1'!C$5*1000000</f>
        <v>1399.8473000132963</v>
      </c>
      <c r="D13" s="270">
        <f>'2.1'!D10/'1'!D$5*1000000</f>
        <v>1343.0821914895052</v>
      </c>
      <c r="E13" s="270">
        <f>'2.1'!E10/'1'!E$5*1000000</f>
        <v>1235.2873875668229</v>
      </c>
      <c r="F13" s="270">
        <f>'2.1'!F10/'1'!F$5*1000000</f>
        <v>940.37741258751021</v>
      </c>
      <c r="G13" s="270">
        <f>'2.1'!G10/'1'!G$5*1000000</f>
        <v>779.33246983134734</v>
      </c>
      <c r="H13" s="270">
        <f>'2.1'!H10/'1'!H$5*1000000</f>
        <v>896.32929228811224</v>
      </c>
      <c r="I13" s="270">
        <f>'2.1'!I10/'1'!I$5*1000000</f>
        <v>1111.251460601836</v>
      </c>
      <c r="J13" s="270">
        <f>'2.1'!J10/'1'!J$5*1000000</f>
        <v>1154.952514030148</v>
      </c>
      <c r="K13" s="270">
        <f>'2.1'!K10/'1'!K$5*1000000</f>
        <v>1250.6682589987138</v>
      </c>
      <c r="L13" s="270">
        <f>'2.1'!L10/'1'!L$5*1000000</f>
        <v>1045.2954676794548</v>
      </c>
      <c r="M13" s="270">
        <f>'2.1'!M10/'1'!M$5*1000000</f>
        <v>1278.8784564508412</v>
      </c>
      <c r="N13" s="270">
        <f>'2.1'!N10/'1'!N$5*1000000</f>
        <v>1735.6407599285503</v>
      </c>
      <c r="O13" s="270">
        <f>'2.1'!O10/'1'!O$5*1000000</f>
        <v>855.3729185236482</v>
      </c>
      <c r="P13" s="270">
        <f>'2.1'!P10/'1'!P$5*1000000</f>
        <v>680.60582191809647</v>
      </c>
      <c r="Q13" s="270">
        <f>'2.1'!Q10/'1'!Q$5*1000000</f>
        <v>757.29777075493178</v>
      </c>
      <c r="R13" s="270">
        <f>'2.1'!R10/'1'!R$5*1000000</f>
        <v>817.62445550773009</v>
      </c>
      <c r="S13" s="270">
        <f>'2.1'!S10/'1'!S$5*1000000</f>
        <v>604.67598277045659</v>
      </c>
      <c r="T13" s="270">
        <f>'2.1'!T10/'1'!T$5*1000000</f>
        <v>585.13925070911876</v>
      </c>
      <c r="U13" s="270">
        <f>'2.1'!U10/'1'!U$5*1000000</f>
        <v>619.03092917049503</v>
      </c>
    </row>
    <row r="14" spans="1:22" s="80" customFormat="1" ht="15" customHeight="1">
      <c r="A14" s="257" t="s">
        <v>110</v>
      </c>
      <c r="B14" s="285" t="s">
        <v>112</v>
      </c>
      <c r="C14" s="270">
        <f>'2.1'!C11/'1'!C$5*1000000</f>
        <v>4782.0588388902243</v>
      </c>
      <c r="D14" s="270">
        <f>'2.1'!D11/'1'!D$5*1000000</f>
        <v>4891.0324514882823</v>
      </c>
      <c r="E14" s="270">
        <f>'2.1'!E11/'1'!E$5*1000000</f>
        <v>5008.1736130279587</v>
      </c>
      <c r="F14" s="270">
        <f>'2.1'!F11/'1'!F$5*1000000</f>
        <v>5101.0165805562465</v>
      </c>
      <c r="G14" s="270">
        <f>'2.1'!G11/'1'!G$5*1000000</f>
        <v>4917.0941411186186</v>
      </c>
      <c r="H14" s="270">
        <f>'2.1'!H11/'1'!H$5*1000000</f>
        <v>5413.749499090557</v>
      </c>
      <c r="I14" s="270">
        <f>'2.1'!I11/'1'!I$5*1000000</f>
        <v>5820.3907031472045</v>
      </c>
      <c r="J14" s="270">
        <f>'2.1'!J11/'1'!J$5*1000000</f>
        <v>5911.322914768476</v>
      </c>
      <c r="K14" s="270">
        <f>'2.1'!K11/'1'!K$5*1000000</f>
        <v>6417.1266900405981</v>
      </c>
      <c r="L14" s="270">
        <f>'2.1'!L11/'1'!L$5*1000000</f>
        <v>6902.0058333728211</v>
      </c>
      <c r="M14" s="270">
        <f>'2.1'!M11/'1'!M$5*1000000</f>
        <v>7529.3740918737212</v>
      </c>
      <c r="N14" s="270">
        <f>'2.1'!N11/'1'!N$5*1000000</f>
        <v>8289.4481925182645</v>
      </c>
      <c r="O14" s="270">
        <f>'2.1'!O11/'1'!O$5*1000000</f>
        <v>7712.3571699760305</v>
      </c>
      <c r="P14" s="270">
        <f>'2.1'!P11/'1'!P$5*1000000</f>
        <v>7312.3113113591244</v>
      </c>
      <c r="Q14" s="270">
        <f>'2.1'!Q11/'1'!Q$5*1000000</f>
        <v>8181.1207100827305</v>
      </c>
      <c r="R14" s="270">
        <f>'2.1'!R11/'1'!R$5*1000000</f>
        <v>8181.9445621952073</v>
      </c>
      <c r="S14" s="270">
        <f>'2.1'!S11/'1'!S$5*1000000</f>
        <v>8687.2397914833564</v>
      </c>
      <c r="T14" s="270">
        <f>'2.1'!T11/'1'!T$5*1000000</f>
        <v>8522.077292268772</v>
      </c>
      <c r="U14" s="270">
        <f>'2.1'!U11/'1'!U$5*1000000</f>
        <v>9263.9015136532562</v>
      </c>
    </row>
    <row r="15" spans="1:22" s="80" customFormat="1" ht="15" customHeight="1">
      <c r="A15" s="300" t="s">
        <v>17</v>
      </c>
      <c r="B15" s="285" t="s">
        <v>112</v>
      </c>
      <c r="C15" s="270">
        <f t="shared" ref="C15:T15" si="0">SUM(C9:C14)</f>
        <v>73280.114128842368</v>
      </c>
      <c r="D15" s="270">
        <f t="shared" si="0"/>
        <v>71593.197962141872</v>
      </c>
      <c r="E15" s="270">
        <f t="shared" si="0"/>
        <v>70788.435494603153</v>
      </c>
      <c r="F15" s="270">
        <f t="shared" si="0"/>
        <v>68785.230008071521</v>
      </c>
      <c r="G15" s="270">
        <f t="shared" si="0"/>
        <v>66393.299045269086</v>
      </c>
      <c r="H15" s="270">
        <f t="shared" si="0"/>
        <v>69319.63365780437</v>
      </c>
      <c r="I15" s="270">
        <f t="shared" si="0"/>
        <v>68404.540958200436</v>
      </c>
      <c r="J15" s="270">
        <f t="shared" si="0"/>
        <v>66751.761148003425</v>
      </c>
      <c r="K15" s="270">
        <f t="shared" si="0"/>
        <v>66978.58056310282</v>
      </c>
      <c r="L15" s="270">
        <f t="shared" si="0"/>
        <v>65910.506874640327</v>
      </c>
      <c r="M15" s="270">
        <f t="shared" si="0"/>
        <v>64681.898466309322</v>
      </c>
      <c r="N15" s="270">
        <f t="shared" si="0"/>
        <v>66082.951674073673</v>
      </c>
      <c r="O15" s="270">
        <f t="shared" si="0"/>
        <v>63254.061258170404</v>
      </c>
      <c r="P15" s="270">
        <f t="shared" si="0"/>
        <v>61682.278310673653</v>
      </c>
      <c r="Q15" s="270">
        <f t="shared" si="0"/>
        <v>62286.930483565913</v>
      </c>
      <c r="R15" s="270">
        <f t="shared" si="0"/>
        <v>62755.716840316352</v>
      </c>
      <c r="S15" s="270">
        <f t="shared" si="0"/>
        <v>63928.230083323564</v>
      </c>
      <c r="T15" s="270">
        <f t="shared" si="0"/>
        <v>62553.344081610674</v>
      </c>
      <c r="U15" s="270">
        <f>SUM(U9:U14)</f>
        <v>65328.323322391232</v>
      </c>
    </row>
    <row r="16" spans="1:22" s="80" customFormat="1" ht="20.100000000000001" customHeight="1">
      <c r="A16" s="319" t="s">
        <v>42</v>
      </c>
      <c r="B16" s="311"/>
      <c r="C16" s="297"/>
      <c r="D16" s="297"/>
      <c r="E16" s="297"/>
      <c r="F16" s="297"/>
      <c r="G16" s="297"/>
      <c r="H16" s="297"/>
      <c r="I16" s="297"/>
      <c r="J16" s="297"/>
      <c r="K16" s="297"/>
      <c r="L16" s="297"/>
      <c r="M16" s="297"/>
      <c r="N16" s="297"/>
      <c r="O16" s="297"/>
      <c r="P16" s="297"/>
      <c r="Q16" s="297"/>
      <c r="R16" s="297"/>
      <c r="S16" s="298"/>
      <c r="T16" s="298"/>
      <c r="U16" s="76"/>
    </row>
    <row r="17" spans="1:21" s="80" customFormat="1" ht="15" customHeight="1">
      <c r="A17" s="336" t="s">
        <v>21</v>
      </c>
      <c r="B17" s="285" t="s">
        <v>112</v>
      </c>
      <c r="C17" s="270">
        <f>'2.1'!C17/'1'!C$5*1000000</f>
        <v>56459.689668820021</v>
      </c>
      <c r="D17" s="270">
        <f>'2.1'!D17/'1'!D$5*1000000</f>
        <v>54848.00380665368</v>
      </c>
      <c r="E17" s="270">
        <f>'2.1'!E17/'1'!E$5*1000000</f>
        <v>53700.298538514784</v>
      </c>
      <c r="F17" s="270">
        <f>'2.1'!F17/'1'!F$5*1000000</f>
        <v>51213.846127066434</v>
      </c>
      <c r="G17" s="270">
        <f>'2.1'!G17/'1'!G$5*1000000</f>
        <v>48888.269552908212</v>
      </c>
      <c r="H17" s="270">
        <f>'2.1'!H17/'1'!H$5*1000000</f>
        <v>51913.035847689869</v>
      </c>
      <c r="I17" s="270">
        <f>'2.1'!I17/'1'!I$5*1000000</f>
        <v>51173.993256007474</v>
      </c>
      <c r="J17" s="270">
        <f>'2.1'!J17/'1'!J$5*1000000</f>
        <v>49266.415706703374</v>
      </c>
      <c r="K17" s="270">
        <f>'2.1'!K17/'1'!K$5*1000000</f>
        <v>49917.34032834314</v>
      </c>
      <c r="L17" s="270">
        <f>'2.1'!L17/'1'!L$5*1000000</f>
        <v>48746.236636852249</v>
      </c>
      <c r="M17" s="270">
        <f>'2.1'!M17/'1'!M$5*1000000</f>
        <v>46871.639465291984</v>
      </c>
      <c r="N17" s="270">
        <f>'2.1'!N17/'1'!N$5*1000000</f>
        <v>48065.454065933751</v>
      </c>
      <c r="O17" s="270">
        <f>'2.1'!O17/'1'!O$5*1000000</f>
        <v>44748.624106030984</v>
      </c>
      <c r="P17" s="270">
        <f>'2.1'!P17/'1'!P$5*1000000</f>
        <v>43345.422055823386</v>
      </c>
      <c r="Q17" s="270">
        <f>'2.1'!Q17/'1'!Q$5*1000000</f>
        <v>44561.724709344904</v>
      </c>
      <c r="R17" s="270">
        <f>'2.1'!R17/'1'!R$5*1000000</f>
        <v>45284.899166841642</v>
      </c>
      <c r="S17" s="270">
        <f>'2.1'!S17/'1'!S$5*1000000</f>
        <v>46601.769400227502</v>
      </c>
      <c r="T17" s="270">
        <f>'2.1'!T17/'1'!T$5*1000000</f>
        <v>44921.976756652301</v>
      </c>
      <c r="U17" s="270">
        <f>'2.1'!U17/'1'!U$5*1000000</f>
        <v>47370.339925416993</v>
      </c>
    </row>
    <row r="18" spans="1:21" s="80" customFormat="1" ht="15" customHeight="1">
      <c r="A18" s="336" t="s">
        <v>300</v>
      </c>
      <c r="B18" s="285" t="s">
        <v>112</v>
      </c>
      <c r="C18" s="270">
        <f>'2.1'!C18/'1'!C$5*1000000</f>
        <v>7369.780871404424</v>
      </c>
      <c r="D18" s="270">
        <f>'2.1'!D18/'1'!D$5*1000000</f>
        <v>7262.4519721460547</v>
      </c>
      <c r="E18" s="270">
        <f>'2.1'!E18/'1'!E$5*1000000</f>
        <v>7357.294699555383</v>
      </c>
      <c r="F18" s="270">
        <f>'2.1'!F18/'1'!F$5*1000000</f>
        <v>7634.1513445414157</v>
      </c>
      <c r="G18" s="270">
        <f>'2.1'!G18/'1'!G$5*1000000</f>
        <v>7477.952430674145</v>
      </c>
      <c r="H18" s="270">
        <f>'2.1'!H18/'1'!H$5*1000000</f>
        <v>7343.6016770789056</v>
      </c>
      <c r="I18" s="270">
        <f>'2.1'!I18/'1'!I$5*1000000</f>
        <v>7226.8652863062925</v>
      </c>
      <c r="J18" s="270">
        <f>'2.1'!J18/'1'!J$5*1000000</f>
        <v>7432.9166199142765</v>
      </c>
      <c r="K18" s="270">
        <f>'2.1'!K18/'1'!K$5*1000000</f>
        <v>7276.4584817607629</v>
      </c>
      <c r="L18" s="270">
        <f>'2.1'!L18/'1'!L$5*1000000</f>
        <v>7452.2186126588495</v>
      </c>
      <c r="M18" s="270">
        <f>'2.1'!M18/'1'!M$5*1000000</f>
        <v>7590.2177365325924</v>
      </c>
      <c r="N18" s="270">
        <f>'2.1'!N18/'1'!N$5*1000000</f>
        <v>7814.4115771090155</v>
      </c>
      <c r="O18" s="270">
        <f>'2.1'!O18/'1'!O$5*1000000</f>
        <v>8233.7913214294713</v>
      </c>
      <c r="P18" s="270">
        <f>'2.1'!P18/'1'!P$5*1000000</f>
        <v>8272.4276002239058</v>
      </c>
      <c r="Q18" s="270">
        <f>'2.1'!Q18/'1'!Q$5*1000000</f>
        <v>8238.8404715817196</v>
      </c>
      <c r="R18" s="270">
        <f>'2.1'!R18/'1'!R$5*1000000</f>
        <v>8172.5748761465647</v>
      </c>
      <c r="S18" s="270">
        <f>'2.1'!S18/'1'!S$5*1000000</f>
        <v>8199.3266151212283</v>
      </c>
      <c r="T18" s="270">
        <f>'2.1'!T18/'1'!T$5*1000000</f>
        <v>8538.9418639920859</v>
      </c>
      <c r="U18" s="270">
        <f>'2.1'!U18/'1'!U$5*1000000</f>
        <v>8885.6430228623922</v>
      </c>
    </row>
    <row r="19" spans="1:21" s="80" customFormat="1" ht="15" customHeight="1">
      <c r="A19" s="336" t="s">
        <v>301</v>
      </c>
      <c r="B19" s="285" t="s">
        <v>112</v>
      </c>
      <c r="C19" s="270">
        <f>'2.1'!C19/'1'!C$5*1000000</f>
        <v>3419.0825056447816</v>
      </c>
      <c r="D19" s="270">
        <f>'2.1'!D19/'1'!D$5*1000000</f>
        <v>3385.4554656402966</v>
      </c>
      <c r="E19" s="270">
        <f>'2.1'!E19/'1'!E$5*1000000</f>
        <v>3535.759989144367</v>
      </c>
      <c r="F19" s="270">
        <f>'2.1'!F19/'1'!F$5*1000000</f>
        <v>3656.6427255256463</v>
      </c>
      <c r="G19" s="270">
        <f>'2.1'!G19/'1'!G$5*1000000</f>
        <v>3702.0933803936764</v>
      </c>
      <c r="H19" s="270">
        <f>'2.1'!H19/'1'!H$5*1000000</f>
        <v>3719.9773045969769</v>
      </c>
      <c r="I19" s="270">
        <f>'2.1'!I19/'1'!I$5*1000000</f>
        <v>3721.8651518785864</v>
      </c>
      <c r="J19" s="270">
        <f>'2.1'!J19/'1'!J$5*1000000</f>
        <v>3765.3224319794181</v>
      </c>
      <c r="K19" s="270">
        <f>'2.1'!K19/'1'!K$5*1000000</f>
        <v>3669.4009764743087</v>
      </c>
      <c r="L19" s="270">
        <f>'2.1'!L19/'1'!L$5*1000000</f>
        <v>3638.2607659806154</v>
      </c>
      <c r="M19" s="270">
        <f>'2.1'!M19/'1'!M$5*1000000</f>
        <v>3731.3754745539813</v>
      </c>
      <c r="N19" s="270">
        <f>'2.1'!N19/'1'!N$5*1000000</f>
        <v>3714.8965045938899</v>
      </c>
      <c r="O19" s="270">
        <f>'2.1'!O19/'1'!O$5*1000000</f>
        <v>3823.9111743521285</v>
      </c>
      <c r="P19" s="270">
        <f>'2.1'!P19/'1'!P$5*1000000</f>
        <v>3802.9814144631423</v>
      </c>
      <c r="Q19" s="270">
        <f>'2.1'!Q19/'1'!Q$5*1000000</f>
        <v>3446.8378242688168</v>
      </c>
      <c r="R19" s="270">
        <f>'2.1'!R19/'1'!R$5*1000000</f>
        <v>3370.8504439103344</v>
      </c>
      <c r="S19" s="270">
        <f>'2.1'!S19/'1'!S$5*1000000</f>
        <v>3334.4614386557496</v>
      </c>
      <c r="T19" s="270">
        <f>'2.1'!T19/'1'!T$5*1000000</f>
        <v>3332.1322303889146</v>
      </c>
      <c r="U19" s="270">
        <f>'2.1'!U19/'1'!U$5*1000000</f>
        <v>3308.682391609068</v>
      </c>
    </row>
    <row r="20" spans="1:21" s="80" customFormat="1" ht="15" customHeight="1">
      <c r="A20" s="260" t="s">
        <v>297</v>
      </c>
      <c r="B20" s="285" t="s">
        <v>112</v>
      </c>
      <c r="C20" s="270">
        <f>'2.1'!C20/'1'!C$5*1000000</f>
        <v>4922.8076688499377</v>
      </c>
      <c r="D20" s="270">
        <f>'2.1'!D20/'1'!D$5*1000000</f>
        <v>4977.1983268881695</v>
      </c>
      <c r="E20" s="270">
        <f>'2.1'!E20/'1'!E$5*1000000</f>
        <v>5063.9200606869135</v>
      </c>
      <c r="F20" s="270">
        <f>'2.1'!F20/'1'!F$5*1000000</f>
        <v>5134.5965204275353</v>
      </c>
      <c r="G20" s="270">
        <f>'2.1'!G20/'1'!G$5*1000000</f>
        <v>5172.8643216080391</v>
      </c>
      <c r="H20" s="270">
        <f>'2.1'!H20/'1'!H$5*1000000</f>
        <v>5192.2026647161747</v>
      </c>
      <c r="I20" s="270">
        <f>'2.1'!I20/'1'!I$5*1000000</f>
        <v>5137.5315497223628</v>
      </c>
      <c r="J20" s="270">
        <f>'2.1'!J20/'1'!J$5*1000000</f>
        <v>5156.2449020693821</v>
      </c>
      <c r="K20" s="270">
        <f>'2.1'!K20/'1'!K$5*1000000</f>
        <v>5017.4668130551954</v>
      </c>
      <c r="L20" s="270">
        <f>'2.1'!L20/'1'!L$5*1000000</f>
        <v>4991.1458776442978</v>
      </c>
      <c r="M20" s="270">
        <f>'2.1'!M20/'1'!M$5*1000000</f>
        <v>5336.8105009801247</v>
      </c>
      <c r="N20" s="270">
        <f>'2.1'!N20/'1'!N$5*1000000</f>
        <v>5343.0853729529981</v>
      </c>
      <c r="O20" s="270">
        <f>'2.1'!O20/'1'!O$5*1000000</f>
        <v>5292.5831717329447</v>
      </c>
      <c r="P20" s="270">
        <f>'2.1'!P20/'1'!P$5*1000000</f>
        <v>5252.7703576863214</v>
      </c>
      <c r="Q20" s="270">
        <f>'2.1'!Q20/'1'!Q$5*1000000</f>
        <v>5067.7816912175185</v>
      </c>
      <c r="R20" s="270">
        <f>'2.1'!R20/'1'!R$5*1000000</f>
        <v>4978.4735370579292</v>
      </c>
      <c r="S20" s="270">
        <f>'2.1'!S20/'1'!S$5*1000000</f>
        <v>4896.5263682427867</v>
      </c>
      <c r="T20" s="270">
        <f>'2.1'!T20/'1'!T$5*1000000</f>
        <v>4865.1396719168451</v>
      </c>
      <c r="U20" s="270">
        <f>'2.1'!U20/'1'!U$5*1000000</f>
        <v>4871.4795301851236</v>
      </c>
    </row>
    <row r="21" spans="1:21" s="80" customFormat="1" ht="15" customHeight="1">
      <c r="A21" s="336" t="s">
        <v>22</v>
      </c>
      <c r="B21" s="285" t="s">
        <v>112</v>
      </c>
      <c r="C21" s="270">
        <f>'2.1'!C21/'1'!C$5*1000000</f>
        <v>1108.7534141232002</v>
      </c>
      <c r="D21" s="270">
        <f>'2.1'!D21/'1'!D$5*1000000</f>
        <v>1120.0883908136689</v>
      </c>
      <c r="E21" s="270">
        <f>'2.1'!E21/'1'!E$5*1000000</f>
        <v>1131.1622067017188</v>
      </c>
      <c r="F21" s="270">
        <f>'2.1'!F21/'1'!F$5*1000000</f>
        <v>1145.9932905104934</v>
      </c>
      <c r="G21" s="270">
        <f>'2.1'!G21/'1'!G$5*1000000</f>
        <v>1152.1193596850233</v>
      </c>
      <c r="H21" s="270">
        <f>'2.1'!H21/'1'!H$5*1000000</f>
        <v>1150.816163722448</v>
      </c>
      <c r="I21" s="270">
        <f>'2.1'!I21/'1'!I$5*1000000</f>
        <v>1144.2857142857142</v>
      </c>
      <c r="J21" s="270">
        <f>'2.1'!J21/'1'!J$5*1000000</f>
        <v>1130.861487336992</v>
      </c>
      <c r="K21" s="270">
        <f>'2.1'!K21/'1'!K$5*1000000</f>
        <v>1097.9139634694081</v>
      </c>
      <c r="L21" s="270">
        <f>'2.1'!L21/'1'!L$5*1000000</f>
        <v>1082.6449815043081</v>
      </c>
      <c r="M21" s="270">
        <f>'2.1'!M21/'1'!M$5*1000000</f>
        <v>1151.8552889506461</v>
      </c>
      <c r="N21" s="270">
        <f>'2.1'!N21/'1'!N$5*1000000</f>
        <v>1145.1041534840165</v>
      </c>
      <c r="O21" s="270">
        <f>'2.1'!O21/'1'!O$5*1000000</f>
        <v>1155.1514846248772</v>
      </c>
      <c r="P21" s="270">
        <f>'2.1'!P21/'1'!P$5*1000000</f>
        <v>1008.6768824768836</v>
      </c>
      <c r="Q21" s="270">
        <f>'2.1'!Q21/'1'!Q$5*1000000</f>
        <v>971.74578715294911</v>
      </c>
      <c r="R21" s="270">
        <f>'2.1'!R21/'1'!R$5*1000000</f>
        <v>948.91881635989375</v>
      </c>
      <c r="S21" s="270">
        <f>'2.1'!S21/'1'!S$5*1000000</f>
        <v>896.14626107629124</v>
      </c>
      <c r="T21" s="270">
        <f>'2.1'!T21/'1'!T$5*1000000</f>
        <v>895.15355866052369</v>
      </c>
      <c r="U21" s="270">
        <f>'2.1'!U21/'1'!U$5*1000000</f>
        <v>892.17845231765682</v>
      </c>
    </row>
    <row r="22" spans="1:21" s="80" customFormat="1" ht="15" customHeight="1">
      <c r="A22" s="300" t="s">
        <v>17</v>
      </c>
      <c r="B22" s="285" t="s">
        <v>112</v>
      </c>
      <c r="C22" s="270">
        <f>SUM(C17:C21)</f>
        <v>73280.114128842368</v>
      </c>
      <c r="D22" s="270">
        <f t="shared" ref="D22:U22" si="1">SUM(D17:D21)</f>
        <v>71593.197962141872</v>
      </c>
      <c r="E22" s="270">
        <f t="shared" si="1"/>
        <v>70788.435494603167</v>
      </c>
      <c r="F22" s="270">
        <f t="shared" si="1"/>
        <v>68785.230008071536</v>
      </c>
      <c r="G22" s="270">
        <f t="shared" si="1"/>
        <v>66393.299045269101</v>
      </c>
      <c r="H22" s="270">
        <f t="shared" si="1"/>
        <v>69319.633657804385</v>
      </c>
      <c r="I22" s="270">
        <f t="shared" si="1"/>
        <v>68404.540958200421</v>
      </c>
      <c r="J22" s="270">
        <f t="shared" si="1"/>
        <v>66751.761148003439</v>
      </c>
      <c r="K22" s="270">
        <f t="shared" si="1"/>
        <v>66978.58056310282</v>
      </c>
      <c r="L22" s="270">
        <f t="shared" si="1"/>
        <v>65910.506874640312</v>
      </c>
      <c r="M22" s="270">
        <f t="shared" si="1"/>
        <v>64681.898466309329</v>
      </c>
      <c r="N22" s="270">
        <f t="shared" si="1"/>
        <v>66082.951674073673</v>
      </c>
      <c r="O22" s="270">
        <f t="shared" si="1"/>
        <v>63254.061258170397</v>
      </c>
      <c r="P22" s="270">
        <f t="shared" si="1"/>
        <v>61682.278310673639</v>
      </c>
      <c r="Q22" s="270">
        <f t="shared" si="1"/>
        <v>62286.930483565913</v>
      </c>
      <c r="R22" s="270">
        <f t="shared" si="1"/>
        <v>62755.716840316367</v>
      </c>
      <c r="S22" s="270">
        <f t="shared" si="1"/>
        <v>63928.230083323557</v>
      </c>
      <c r="T22" s="270">
        <f t="shared" si="1"/>
        <v>62553.344081610674</v>
      </c>
      <c r="U22" s="270">
        <f t="shared" si="1"/>
        <v>65328.323322391232</v>
      </c>
    </row>
    <row r="23" spans="1:21" s="80" customFormat="1" ht="20.100000000000001" customHeight="1">
      <c r="A23" s="342" t="s">
        <v>39</v>
      </c>
      <c r="B23" s="27"/>
      <c r="C23" s="349"/>
      <c r="D23" s="349"/>
      <c r="E23" s="349"/>
      <c r="F23" s="349"/>
      <c r="G23" s="350"/>
      <c r="H23" s="350"/>
      <c r="I23" s="350"/>
      <c r="J23" s="349"/>
      <c r="K23" s="349"/>
      <c r="L23" s="349"/>
      <c r="M23" s="349"/>
      <c r="N23" s="349"/>
      <c r="O23" s="76"/>
      <c r="P23" s="76"/>
      <c r="Q23" s="76"/>
      <c r="R23" s="76"/>
      <c r="S23" s="76"/>
      <c r="T23" s="76"/>
      <c r="U23" s="76"/>
    </row>
    <row r="24" spans="1:21" s="80" customFormat="1" ht="15" customHeight="1">
      <c r="A24" s="336" t="s">
        <v>20</v>
      </c>
      <c r="B24" s="285" t="s">
        <v>52</v>
      </c>
      <c r="C24" s="270">
        <f>'2.1'!C25/'1'!C$5*1000000</f>
        <v>6191.7508264730977</v>
      </c>
      <c r="D24" s="270">
        <f>'2.1'!D25/'1'!D$5*1000000</f>
        <v>6003.8609257751814</v>
      </c>
      <c r="E24" s="270">
        <f>'2.1'!E25/'1'!E$5*1000000</f>
        <v>5492.0258268940588</v>
      </c>
      <c r="F24" s="270">
        <f>'2.1'!F25/'1'!F$5*1000000</f>
        <v>5057.3441953499851</v>
      </c>
      <c r="G24" s="270">
        <f>'2.1'!G25/'1'!G$5*1000000</f>
        <v>4778.6382486461935</v>
      </c>
      <c r="H24" s="270">
        <f>'2.1'!H25/'1'!H$5*1000000</f>
        <v>4924.8198294567455</v>
      </c>
      <c r="I24" s="270">
        <f>'2.1'!I25/'1'!I$5*1000000</f>
        <v>4554.3065849184877</v>
      </c>
      <c r="J24" s="270">
        <f>'2.1'!J25/'1'!J$5*1000000</f>
        <v>4211.117913848886</v>
      </c>
      <c r="K24" s="270">
        <f>'2.1'!K25/'1'!K$5*1000000</f>
        <v>4220.3215678047736</v>
      </c>
      <c r="L24" s="270">
        <f>'2.1'!L25/'1'!L$5*1000000</f>
        <v>4019.3862533983915</v>
      </c>
      <c r="M24" s="270">
        <f>'2.1'!M25/'1'!M$5*1000000</f>
        <v>3845.6061669460678</v>
      </c>
      <c r="N24" s="270">
        <f>'2.1'!N25/'1'!N$5*1000000</f>
        <v>3638.6944252747121</v>
      </c>
      <c r="O24" s="270">
        <f>'2.1'!O25/'1'!O$5*1000000</f>
        <v>3324.3275951962055</v>
      </c>
      <c r="P24" s="270">
        <f>'2.1'!P25/'1'!P$5*1000000</f>
        <v>3656.533997069936</v>
      </c>
      <c r="Q24" s="270">
        <f>'2.1'!Q25/'1'!Q$5*1000000</f>
        <v>3514.5842272397726</v>
      </c>
      <c r="R24" s="270">
        <f>'2.1'!R25/'1'!R$5*1000000</f>
        <v>3552.1390945079775</v>
      </c>
      <c r="S24" s="270">
        <f>'2.1'!S25/'1'!S$5*1000000</f>
        <v>3489.1070418391823</v>
      </c>
      <c r="T24" s="270">
        <f>'2.1'!T25/'1'!T$5*1000000</f>
        <v>3400.4096595148085</v>
      </c>
      <c r="U24" s="270">
        <f>'2.1'!U25/'1'!U$5*1000000</f>
        <v>3194.4385674665305</v>
      </c>
    </row>
    <row r="25" spans="1:21" s="80" customFormat="1" ht="15" customHeight="1">
      <c r="A25" s="336" t="s">
        <v>23</v>
      </c>
      <c r="B25" s="285" t="s">
        <v>52</v>
      </c>
      <c r="C25" s="270">
        <f>'2.1'!C26/'1'!C$5*1000000</f>
        <v>7877.3393965712976</v>
      </c>
      <c r="D25" s="270">
        <f>'2.1'!D26/'1'!D$5*1000000</f>
        <v>7669.154713880941</v>
      </c>
      <c r="E25" s="270">
        <f>'2.1'!E26/'1'!E$5*1000000</f>
        <v>7824.1405392948609</v>
      </c>
      <c r="F25" s="270">
        <f>'2.1'!F26/'1'!F$5*1000000</f>
        <v>7656.7019097100256</v>
      </c>
      <c r="G25" s="270">
        <f>'2.1'!G26/'1'!G$5*1000000</f>
        <v>7312.6489767164667</v>
      </c>
      <c r="H25" s="270">
        <f>'2.1'!H26/'1'!H$5*1000000</f>
        <v>7724.355516417756</v>
      </c>
      <c r="I25" s="270">
        <f>'2.1'!I26/'1'!I$5*1000000</f>
        <v>7698.8656246905484</v>
      </c>
      <c r="J25" s="270">
        <f>'2.1'!J26/'1'!J$5*1000000</f>
        <v>7474.3104822763498</v>
      </c>
      <c r="K25" s="270">
        <f>'2.1'!K26/'1'!K$5*1000000</f>
        <v>7446.5646170687533</v>
      </c>
      <c r="L25" s="270">
        <f>'2.1'!L26/'1'!L$5*1000000</f>
        <v>7221.6354761893999</v>
      </c>
      <c r="M25" s="270">
        <f>'2.1'!M26/'1'!M$5*1000000</f>
        <v>6921.186649256394</v>
      </c>
      <c r="N25" s="270">
        <f>'2.1'!N26/'1'!N$5*1000000</f>
        <v>7061.7314691186639</v>
      </c>
      <c r="O25" s="270">
        <f>'2.1'!O26/'1'!O$5*1000000</f>
        <v>7091.3591129024153</v>
      </c>
      <c r="P25" s="270">
        <f>'2.1'!P26/'1'!P$5*1000000</f>
        <v>6635.5131189362901</v>
      </c>
      <c r="Q25" s="270">
        <f>'2.1'!Q26/'1'!Q$5*1000000</f>
        <v>6701.5827464825243</v>
      </c>
      <c r="R25" s="270">
        <f>'2.1'!R26/'1'!R$5*1000000</f>
        <v>6844.9107280153848</v>
      </c>
      <c r="S25" s="270">
        <f>'2.1'!S26/'1'!S$5*1000000</f>
        <v>7107.3769632735311</v>
      </c>
      <c r="T25" s="270">
        <f>'2.1'!T26/'1'!T$5*1000000</f>
        <v>6883.0647081300885</v>
      </c>
      <c r="U25" s="270">
        <f>'2.1'!U26/'1'!U$5*1000000</f>
        <v>7629.3014104342947</v>
      </c>
    </row>
    <row r="26" spans="1:21" s="80" customFormat="1" ht="15" customHeight="1">
      <c r="A26" s="336" t="s">
        <v>25</v>
      </c>
      <c r="B26" s="285" t="s">
        <v>52</v>
      </c>
      <c r="C26" s="270">
        <f>'2.1'!C27/'1'!C$5*1000000</f>
        <v>3513.3247176426926</v>
      </c>
      <c r="D26" s="270">
        <f>'2.1'!D27/'1'!D$5*1000000</f>
        <v>3528.1895515357614</v>
      </c>
      <c r="E26" s="270">
        <f>'2.1'!E27/'1'!E$5*1000000</f>
        <v>3594.7417556050705</v>
      </c>
      <c r="F26" s="270">
        <f>'2.1'!F27/'1'!F$5*1000000</f>
        <v>3606.7007963082538</v>
      </c>
      <c r="G26" s="270">
        <f>'2.1'!G27/'1'!G$5*1000000</f>
        <v>3619.554829618105</v>
      </c>
      <c r="H26" s="270">
        <f>'2.1'!H27/'1'!H$5*1000000</f>
        <v>3673.6159929332161</v>
      </c>
      <c r="I26" s="270">
        <f>'2.1'!I27/'1'!I$5*1000000</f>
        <v>3632.2628460423716</v>
      </c>
      <c r="J26" s="270">
        <f>'2.1'!J27/'1'!J$5*1000000</f>
        <v>3611.0902663109246</v>
      </c>
      <c r="K26" s="270">
        <f>'2.1'!K27/'1'!K$5*1000000</f>
        <v>3535.23158154257</v>
      </c>
      <c r="L26" s="270">
        <f>'2.1'!L27/'1'!L$5*1000000</f>
        <v>3512.3873020115716</v>
      </c>
      <c r="M26" s="270">
        <f>'2.1'!M27/'1'!M$5*1000000</f>
        <v>3501.3124895210626</v>
      </c>
      <c r="N26" s="270">
        <f>'2.1'!N27/'1'!N$5*1000000</f>
        <v>3512.2116594059289</v>
      </c>
      <c r="O26" s="270">
        <f>'2.1'!O27/'1'!O$5*1000000</f>
        <v>3474.9737965508607</v>
      </c>
      <c r="P26" s="270">
        <f>'2.1'!P27/'1'!P$5*1000000</f>
        <v>3393.2850731100498</v>
      </c>
      <c r="Q26" s="270">
        <f>'2.1'!Q27/'1'!Q$5*1000000</f>
        <v>3289.5646973834582</v>
      </c>
      <c r="R26" s="270">
        <f>'2.1'!R27/'1'!R$5*1000000</f>
        <v>3198.4556580111935</v>
      </c>
      <c r="S26" s="270">
        <f>'2.1'!S27/'1'!S$5*1000000</f>
        <v>3167.2071008323155</v>
      </c>
      <c r="T26" s="270">
        <f>'2.1'!T27/'1'!T$5*1000000</f>
        <v>3142.4426516702179</v>
      </c>
      <c r="U26" s="270">
        <f>'2.1'!U27/'1'!U$5*1000000</f>
        <v>3112.977416942354</v>
      </c>
    </row>
    <row r="27" spans="1:21" s="80" customFormat="1" ht="15" customHeight="1">
      <c r="A27" s="336" t="s">
        <v>18</v>
      </c>
      <c r="B27" s="285" t="s">
        <v>52</v>
      </c>
      <c r="C27" s="270">
        <f>'2.1'!C28/'1'!C$5*1000000</f>
        <v>1056.0279410817063</v>
      </c>
      <c r="D27" s="270">
        <f>'2.1'!D28/'1'!D$5*1000000</f>
        <v>954.14616232967819</v>
      </c>
      <c r="E27" s="270">
        <f>'2.1'!E28/'1'!E$5*1000000</f>
        <v>1018.3012632344055</v>
      </c>
      <c r="F27" s="270">
        <f>'2.1'!F28/'1'!F$5*1000000</f>
        <v>1108.1448496998678</v>
      </c>
      <c r="G27" s="270">
        <f>'2.1'!G28/'1'!G$5*1000000</f>
        <v>1149.4471220222592</v>
      </c>
      <c r="H27" s="270">
        <f>'2.1'!H28/'1'!H$5*1000000</f>
        <v>1179.9114093737223</v>
      </c>
      <c r="I27" s="270">
        <f>'2.1'!I28/'1'!I$5*1000000</f>
        <v>1190.4175979535689</v>
      </c>
      <c r="J27" s="270">
        <f>'2.1'!J28/'1'!J$5*1000000</f>
        <v>1282.8289799752934</v>
      </c>
      <c r="K27" s="270">
        <f>'2.1'!K28/'1'!K$5*1000000</f>
        <v>1273.1462243348496</v>
      </c>
      <c r="L27" s="270">
        <f>'2.1'!L28/'1'!L$5*1000000</f>
        <v>1347.5261303283228</v>
      </c>
      <c r="M27" s="270">
        <f>'2.1'!M28/'1'!M$5*1000000</f>
        <v>1252.3950062175538</v>
      </c>
      <c r="N27" s="270">
        <f>'2.1'!N28/'1'!N$5*1000000</f>
        <v>1359.0342346297894</v>
      </c>
      <c r="O27" s="270">
        <f>'2.1'!O28/'1'!O$5*1000000</f>
        <v>1300.0292388416754</v>
      </c>
      <c r="P27" s="270">
        <f>'2.1'!P28/'1'!P$5*1000000</f>
        <v>1228.4206761406883</v>
      </c>
      <c r="Q27" s="270">
        <f>'2.1'!Q28/'1'!Q$5*1000000</f>
        <v>1313.34060485286</v>
      </c>
      <c r="R27" s="270">
        <f>'2.1'!R28/'1'!R$5*1000000</f>
        <v>1336.7992821490684</v>
      </c>
      <c r="S27" s="270">
        <f>'2.1'!S28/'1'!S$5*1000000</f>
        <v>1413.105026563602</v>
      </c>
      <c r="T27" s="270">
        <f>'2.1'!T28/'1'!T$5*1000000</f>
        <v>1420.2707586044842</v>
      </c>
      <c r="U27" s="270">
        <f>'2.1'!U28/'1'!U$5*1000000</f>
        <v>1464.8228537595892</v>
      </c>
    </row>
    <row r="28" spans="1:21" s="80" customFormat="1" ht="15" customHeight="1">
      <c r="A28" s="336" t="s">
        <v>16</v>
      </c>
      <c r="B28" s="285" t="s">
        <v>52</v>
      </c>
      <c r="C28" s="270">
        <f>'2.1'!C29/'1'!C$5*1000000</f>
        <v>388.84755235800549</v>
      </c>
      <c r="D28" s="270">
        <f>'2.1'!D29/'1'!D$5*1000000</f>
        <v>373.07942285659271</v>
      </c>
      <c r="E28" s="270">
        <f>'2.1'!E29/'1'!E$5*1000000</f>
        <v>343.13633859172467</v>
      </c>
      <c r="F28" s="270">
        <f>'2.1'!F29/'1'!F$5*1000000</f>
        <v>261.21667354284602</v>
      </c>
      <c r="G28" s="270">
        <f>'2.1'!G29/'1'!G$5*1000000</f>
        <v>216.48184295827136</v>
      </c>
      <c r="H28" s="270">
        <f>'2.1'!H29/'1'!H$5*1000000</f>
        <v>248.98105058294939</v>
      </c>
      <c r="I28" s="270">
        <f>'2.1'!I29/'1'!I$5*1000000</f>
        <v>308.68181872778416</v>
      </c>
      <c r="J28" s="270">
        <f>'2.1'!J29/'1'!J$5*1000000</f>
        <v>320.82103395569101</v>
      </c>
      <c r="K28" s="270">
        <f>'2.1'!K29/'1'!K$5*1000000</f>
        <v>347.40881474635034</v>
      </c>
      <c r="L28" s="270">
        <f>'2.1'!L29/'1'!L$5*1000000</f>
        <v>290.36065869056711</v>
      </c>
      <c r="M28" s="270">
        <f>'2.1'!M29/'1'!M$5*1000000</f>
        <v>355.24500247246272</v>
      </c>
      <c r="N28" s="270">
        <f>'2.1'!N29/'1'!N$5*1000000</f>
        <v>482.12377254618769</v>
      </c>
      <c r="O28" s="270">
        <f>'2.1'!O29/'1'!O$5*1000000</f>
        <v>237.60424849059254</v>
      </c>
      <c r="P28" s="270">
        <f>'2.1'!P29/'1'!P$5*1000000</f>
        <v>189.05769791529877</v>
      </c>
      <c r="Q28" s="270">
        <f>'2.1'!Q29/'1'!Q$5*1000000</f>
        <v>210.36107621269275</v>
      </c>
      <c r="R28" s="270">
        <f>'2.1'!R29/'1'!R$5*1000000</f>
        <v>227.11853519252273</v>
      </c>
      <c r="S28" s="270">
        <f>'2.1'!S29/'1'!S$5*1000000</f>
        <v>167.96601734184165</v>
      </c>
      <c r="T28" s="270">
        <f>'2.1'!T29/'1'!T$5*1000000</f>
        <v>162.53913225012258</v>
      </c>
      <c r="U28" s="270">
        <f>'2.1'!U29/'1'!U$5*1000000</f>
        <v>171.95351352934173</v>
      </c>
    </row>
    <row r="29" spans="1:21" s="80" customFormat="1" ht="15" customHeight="1">
      <c r="A29" s="257" t="s">
        <v>110</v>
      </c>
      <c r="B29" s="285" t="s">
        <v>52</v>
      </c>
      <c r="C29" s="270">
        <f>'2.1'!C30/'1'!C$5*1000000</f>
        <v>1328.3533673399716</v>
      </c>
      <c r="D29" s="270">
        <f>'2.1'!D30/'1'!D$5*1000000</f>
        <v>1358.6238993686877</v>
      </c>
      <c r="E29" s="270">
        <f>'2.1'!E30/'1'!E$5*1000000</f>
        <v>1391.1632012944365</v>
      </c>
      <c r="F29" s="270">
        <f>'2.1'!F30/'1'!F$5*1000000</f>
        <v>1416.9529861350297</v>
      </c>
      <c r="G29" s="270">
        <f>'2.1'!G30/'1'!G$5*1000000</f>
        <v>1365.8632777087212</v>
      </c>
      <c r="H29" s="270">
        <f>'2.1'!H30/'1'!H$5*1000000</f>
        <v>1503.8234825903842</v>
      </c>
      <c r="I29" s="270">
        <f>'2.1'!I30/'1'!I$5*1000000</f>
        <v>1616.779686373352</v>
      </c>
      <c r="J29" s="270">
        <f>'2.1'!J30/'1'!J$5*1000000</f>
        <v>1642.038704209866</v>
      </c>
      <c r="K29" s="270">
        <f>'2.1'!K30/'1'!K$5*1000000</f>
        <v>1782.5401431783416</v>
      </c>
      <c r="L29" s="270">
        <f>'2.1'!L30/'1'!L$5*1000000</f>
        <v>1917.2291682401399</v>
      </c>
      <c r="M29" s="270">
        <f>'2.1'!M30/'1'!M$5*1000000</f>
        <v>2091.4986130166253</v>
      </c>
      <c r="N29" s="270">
        <f>'2.1'!N30/'1'!N$5*1000000</f>
        <v>2302.6308941186685</v>
      </c>
      <c r="O29" s="270">
        <f>'2.1'!O30/'1'!O$5*1000000</f>
        <v>2142.3273870138614</v>
      </c>
      <c r="P29" s="270">
        <f>'2.1'!P30/'1'!P$5*1000000</f>
        <v>2031.2032287198365</v>
      </c>
      <c r="Q29" s="270">
        <f>'2.1'!Q30/'1'!Q$5*1000000</f>
        <v>2272.5398431892122</v>
      </c>
      <c r="R29" s="270">
        <f>'2.1'!R30/'1'!R$5*1000000</f>
        <v>2272.7686916339235</v>
      </c>
      <c r="S29" s="270">
        <f>'2.1'!S30/'1'!S$5*1000000</f>
        <v>2413.1288674366751</v>
      </c>
      <c r="T29" s="270">
        <f>'2.1'!T30/'1'!T$5*1000000</f>
        <v>2367.2502679920694</v>
      </c>
      <c r="U29" s="270">
        <f>'2.1'!U30/'1'!U$5*1000000</f>
        <v>2573.3131241068049</v>
      </c>
    </row>
    <row r="30" spans="1:21" s="80" customFormat="1" ht="15" customHeight="1">
      <c r="A30" s="300" t="s">
        <v>17</v>
      </c>
      <c r="B30" s="285" t="s">
        <v>52</v>
      </c>
      <c r="C30" s="270">
        <f>SUM(C24:C29)</f>
        <v>20355.643801466773</v>
      </c>
      <c r="D30" s="270">
        <f t="shared" ref="D30:S30" si="2">SUM(D24:D29)</f>
        <v>19887.054675746844</v>
      </c>
      <c r="E30" s="270">
        <f t="shared" si="2"/>
        <v>19663.508924914557</v>
      </c>
      <c r="F30" s="270">
        <f t="shared" si="2"/>
        <v>19107.06141074601</v>
      </c>
      <c r="G30" s="270">
        <f t="shared" si="2"/>
        <v>18442.634297670014</v>
      </c>
      <c r="H30" s="270">
        <f t="shared" si="2"/>
        <v>19255.507281354774</v>
      </c>
      <c r="I30" s="270">
        <f t="shared" si="2"/>
        <v>19001.314158706115</v>
      </c>
      <c r="J30" s="270">
        <f t="shared" si="2"/>
        <v>18542.207380577012</v>
      </c>
      <c r="K30" s="270">
        <f t="shared" si="2"/>
        <v>18605.212948675642</v>
      </c>
      <c r="L30" s="270">
        <f t="shared" si="2"/>
        <v>18308.524988858393</v>
      </c>
      <c r="M30" s="270">
        <f t="shared" si="2"/>
        <v>17967.243927430165</v>
      </c>
      <c r="N30" s="270">
        <f t="shared" si="2"/>
        <v>18356.426455093948</v>
      </c>
      <c r="O30" s="270">
        <f t="shared" si="2"/>
        <v>17570.621378995609</v>
      </c>
      <c r="P30" s="270">
        <f t="shared" si="2"/>
        <v>17134.013791892099</v>
      </c>
      <c r="Q30" s="270">
        <f t="shared" si="2"/>
        <v>17301.973195360519</v>
      </c>
      <c r="R30" s="270">
        <f t="shared" si="2"/>
        <v>17432.191989510069</v>
      </c>
      <c r="S30" s="270">
        <f t="shared" si="2"/>
        <v>17757.891017287147</v>
      </c>
      <c r="T30" s="270">
        <f>SUM(T24:T29)</f>
        <v>17375.977178161789</v>
      </c>
      <c r="U30" s="270">
        <f>SUM(U24:U29)</f>
        <v>18146.806886238915</v>
      </c>
    </row>
    <row r="31" spans="1:21" s="80" customFormat="1" ht="20.100000000000001" customHeight="1">
      <c r="A31" s="319" t="s">
        <v>42</v>
      </c>
      <c r="B31" s="311"/>
      <c r="C31" s="297"/>
      <c r="D31" s="297"/>
      <c r="E31" s="297"/>
      <c r="F31" s="297"/>
      <c r="G31" s="297"/>
      <c r="H31" s="297"/>
      <c r="I31" s="297"/>
      <c r="J31" s="297"/>
      <c r="K31" s="297"/>
      <c r="L31" s="297"/>
      <c r="M31" s="297"/>
      <c r="N31" s="297"/>
      <c r="O31" s="297"/>
      <c r="P31" s="297"/>
      <c r="Q31" s="297"/>
      <c r="R31" s="297"/>
      <c r="S31" s="298"/>
      <c r="T31" s="298"/>
      <c r="U31" s="76"/>
    </row>
    <row r="32" spans="1:21" s="80" customFormat="1" ht="15" customHeight="1">
      <c r="A32" s="336" t="s">
        <v>21</v>
      </c>
      <c r="B32" s="285" t="s">
        <v>52</v>
      </c>
      <c r="C32" s="270">
        <f>'2.1'!C36/'1'!C$5*1000000</f>
        <v>15683.290694924159</v>
      </c>
      <c r="D32" s="270">
        <f>'2.1'!D36/'1'!D$5*1000000</f>
        <v>15235.598934067506</v>
      </c>
      <c r="E32" s="270">
        <f>'2.1'!E36/'1'!E$5*1000000</f>
        <v>14916.791029562521</v>
      </c>
      <c r="F32" s="270">
        <f>'2.1'!F36/'1'!F$5*1000000</f>
        <v>14226.107885595915</v>
      </c>
      <c r="G32" s="270">
        <f>'2.1'!G36/'1'!G$5*1000000</f>
        <v>13580.11259834283</v>
      </c>
      <c r="H32" s="270">
        <f>'2.1'!H36/'1'!H$5*1000000</f>
        <v>14420.327791935495</v>
      </c>
      <c r="I32" s="270">
        <f>'2.1'!I36/'1'!I$5*1000000</f>
        <v>14215.037612884333</v>
      </c>
      <c r="J32" s="270">
        <f>'2.1'!J36/'1'!J$5*1000000</f>
        <v>13685.153488399514</v>
      </c>
      <c r="K32" s="270">
        <f>'2.1'!K36/'1'!K$5*1000000</f>
        <v>13865.966385557498</v>
      </c>
      <c r="L32" s="270">
        <f>'2.1'!L36/'1'!L$5*1000000</f>
        <v>13540.658900955907</v>
      </c>
      <c r="M32" s="270">
        <f>'2.1'!M36/'1'!M$5*1000000</f>
        <v>13019.936017958935</v>
      </c>
      <c r="N32" s="270">
        <f>'2.1'!N36/'1'!N$5*1000000</f>
        <v>13351.55210595967</v>
      </c>
      <c r="O32" s="270">
        <f>'2.1'!O36/'1'!O$5*1000000</f>
        <v>12430.207891141637</v>
      </c>
      <c r="P32" s="270">
        <f>'2.1'!P36/'1'!P$5*1000000</f>
        <v>12040.428461141109</v>
      </c>
      <c r="Q32" s="270">
        <f>'2.1'!Q36/'1'!Q$5*1000000</f>
        <v>12378.291247849274</v>
      </c>
      <c r="R32" s="270">
        <f>'2.1'!R36/'1'!R$5*1000000</f>
        <v>12579.173599604899</v>
      </c>
      <c r="S32" s="270">
        <f>'2.1'!S36/'1'!S$5*1000000</f>
        <v>12944.971902762925</v>
      </c>
      <c r="T32" s="270">
        <f>'2.1'!T36/'1'!T$5*1000000</f>
        <v>12478.361538963247</v>
      </c>
      <c r="U32" s="270">
        <f>'2.1'!U36/'1'!U$5*1000000</f>
        <v>13158.464308350021</v>
      </c>
    </row>
    <row r="33" spans="1:21" s="80" customFormat="1" ht="15" customHeight="1">
      <c r="A33" s="336" t="s">
        <v>300</v>
      </c>
      <c r="B33" s="285" t="s">
        <v>52</v>
      </c>
      <c r="C33" s="270">
        <f>'2.1'!C37/'1'!C$5*1000000</f>
        <v>2047.1670397430062</v>
      </c>
      <c r="D33" s="270">
        <f>'2.1'!D37/'1'!D$5*1000000</f>
        <v>2017.3533737999423</v>
      </c>
      <c r="E33" s="270">
        <f>'2.1'!E37/'1'!E$5*1000000</f>
        <v>2043.698649039409</v>
      </c>
      <c r="F33" s="270">
        <f>'2.1'!F37/'1'!F$5*1000000</f>
        <v>2120.6034862711886</v>
      </c>
      <c r="G33" s="270">
        <f>'2.1'!G37/'1'!G$5*1000000</f>
        <v>2077.2147785616476</v>
      </c>
      <c r="H33" s="270">
        <f>'2.1'!H37/'1'!H$5*1000000</f>
        <v>2039.8950211191991</v>
      </c>
      <c r="I33" s="270">
        <f>'2.1'!I37/'1'!I$5*1000000</f>
        <v>2007.4681558299587</v>
      </c>
      <c r="J33" s="270">
        <f>'2.1'!J37/'1'!J$5*1000000</f>
        <v>2064.7047963783998</v>
      </c>
      <c r="K33" s="270">
        <f>'2.1'!K37/'1'!K$5*1000000</f>
        <v>2021.2440817226609</v>
      </c>
      <c r="L33" s="270">
        <f>'2.1'!L37/'1'!L$5*1000000</f>
        <v>2070.0664759232245</v>
      </c>
      <c r="M33" s="270">
        <f>'2.1'!M37/'1'!M$5*1000000</f>
        <v>2108.3996723692549</v>
      </c>
      <c r="N33" s="270">
        <f>'2.1'!N37/'1'!N$5*1000000</f>
        <v>2170.6759121855935</v>
      </c>
      <c r="O33" s="270">
        <f>'2.1'!O37/'1'!O$5*1000000</f>
        <v>2287.1706092043232</v>
      </c>
      <c r="P33" s="270">
        <f>'2.1'!P37/'1'!P$5*1000000</f>
        <v>2297.9029386814705</v>
      </c>
      <c r="Q33" s="270">
        <f>'2.1'!Q37/'1'!Q$5*1000000</f>
        <v>2288.5731548092404</v>
      </c>
      <c r="R33" s="270">
        <f>'2.1'!R37/'1'!R$5*1000000</f>
        <v>2270.1659938351399</v>
      </c>
      <c r="S33" s="270">
        <f>'2.1'!S37/'1'!S$5*1000000</f>
        <v>2277.5970530810446</v>
      </c>
      <c r="T33" s="270">
        <f>'2.1'!T37/'1'!T$5*1000000</f>
        <v>2371.934884261369</v>
      </c>
      <c r="U33" s="270">
        <f>'2.1'!U37/'1'!U$5*1000000</f>
        <v>2468.2410292424124</v>
      </c>
    </row>
    <row r="34" spans="1:21" s="80" customFormat="1" ht="15" customHeight="1">
      <c r="A34" s="336" t="s">
        <v>301</v>
      </c>
      <c r="B34" s="285" t="s">
        <v>52</v>
      </c>
      <c r="C34" s="270">
        <f>'2.1'!C38/'1'!C$5*1000000</f>
        <v>949.74777864515784</v>
      </c>
      <c r="D34" s="270">
        <f>'2.1'!D38/'1'!D$5*1000000</f>
        <v>940.40690825260538</v>
      </c>
      <c r="E34" s="270">
        <f>'2.1'!E38/'1'!E$5*1000000</f>
        <v>982.15828075754837</v>
      </c>
      <c r="F34" s="270">
        <f>'2.1'!F38/'1'!F$5*1000000</f>
        <v>1015.7369119152125</v>
      </c>
      <c r="G34" s="270">
        <f>'2.1'!G38/'1'!G$5*1000000</f>
        <v>1028.3621288930458</v>
      </c>
      <c r="H34" s="270">
        <f>'2.1'!H38/'1'!H$5*1000000</f>
        <v>1033.3298994155473</v>
      </c>
      <c r="I34" s="270">
        <f>'2.1'!I38/'1'!I$5*1000000</f>
        <v>1033.854302894893</v>
      </c>
      <c r="J34" s="270">
        <f>'2.1'!J38/'1'!J$5*1000000</f>
        <v>1045.9258031215136</v>
      </c>
      <c r="K34" s="270">
        <f>'2.1'!K38/'1'!K$5*1000000</f>
        <v>1019.28088035642</v>
      </c>
      <c r="L34" s="270">
        <f>'2.1'!L38/'1'!L$5*1000000</f>
        <v>1010.6307978579426</v>
      </c>
      <c r="M34" s="270">
        <f>'2.1'!M38/'1'!M$5*1000000</f>
        <v>1036.4960665318463</v>
      </c>
      <c r="N34" s="270">
        <f>'2.1'!N38/'1'!N$5*1000000</f>
        <v>1031.9185621609754</v>
      </c>
      <c r="O34" s="270">
        <f>'2.1'!O38/'1'!O$5*1000000</f>
        <v>1062.2004989880884</v>
      </c>
      <c r="P34" s="270">
        <f>'2.1'!P38/'1'!P$5*1000000</f>
        <v>1056.3866606471524</v>
      </c>
      <c r="Q34" s="270">
        <f>'2.1'!Q38/'1'!Q$5*1000000</f>
        <v>957.45761079025669</v>
      </c>
      <c r="R34" s="270">
        <f>'2.1'!R38/'1'!R$5*1000000</f>
        <v>936.34994650272222</v>
      </c>
      <c r="S34" s="270">
        <f>'2.1'!S38/'1'!S$5*1000000</f>
        <v>926.24186140954544</v>
      </c>
      <c r="T34" s="270">
        <f>'2.1'!T38/'1'!T$5*1000000</f>
        <v>925.59485731596885</v>
      </c>
      <c r="U34" s="270">
        <f>'2.1'!U38/'1'!U$5*1000000</f>
        <v>919.08099511639421</v>
      </c>
    </row>
    <row r="35" spans="1:21" s="80" customFormat="1" ht="15" customHeight="1">
      <c r="A35" s="260" t="s">
        <v>297</v>
      </c>
      <c r="B35" s="285" t="s">
        <v>52</v>
      </c>
      <c r="C35" s="270">
        <f>'2.1'!C39/'1'!C$5*1000000</f>
        <v>1367.450373153797</v>
      </c>
      <c r="D35" s="270">
        <f>'2.1'!D39/'1'!D$5*1000000</f>
        <v>1382.5589312437451</v>
      </c>
      <c r="E35" s="270">
        <f>'2.1'!E39/'1'!E$5*1000000</f>
        <v>1406.6483686585</v>
      </c>
      <c r="F35" s="270">
        <f>'2.1'!F39/'1'!F$5*1000000</f>
        <v>1426.2807731209073</v>
      </c>
      <c r="G35" s="270">
        <f>'2.1'!G39/'1'!G$5*1000000</f>
        <v>1436.9107474209761</v>
      </c>
      <c r="H35" s="270">
        <f>'2.1'!H39/'1'!H$5*1000000</f>
        <v>1442.2825243170605</v>
      </c>
      <c r="I35" s="270">
        <f>'2.1'!I39/'1'!I$5*1000000</f>
        <v>1427.0960613008267</v>
      </c>
      <c r="J35" s="270">
        <f>'2.1'!J39/'1'!J$5*1000000</f>
        <v>1432.2942291699092</v>
      </c>
      <c r="K35" s="270">
        <f>'2.1'!K39/'1'!K$5*1000000</f>
        <v>1393.7446529171459</v>
      </c>
      <c r="L35" s="270">
        <f>'2.1'!L39/'1'!L$5*1000000</f>
        <v>1386.4332616602542</v>
      </c>
      <c r="M35" s="270">
        <f>'2.1'!M39/'1'!M$5*1000000</f>
        <v>1482.4514793041437</v>
      </c>
      <c r="N35" s="270">
        <f>'2.1'!N39/'1'!N$5*1000000</f>
        <v>1484.1945041383444</v>
      </c>
      <c r="O35" s="270">
        <f>'2.1'!O39/'1'!O$5*1000000</f>
        <v>1470.1660759426957</v>
      </c>
      <c r="P35" s="270">
        <f>'2.1'!P39/'1'!P$5*1000000</f>
        <v>1459.1069302098954</v>
      </c>
      <c r="Q35" s="270">
        <f>'2.1'!Q39/'1'!Q$5*1000000</f>
        <v>1407.7210467855518</v>
      </c>
      <c r="R35" s="270">
        <f>'2.1'!R39/'1'!R$5*1000000</f>
        <v>1382.9131572748615</v>
      </c>
      <c r="S35" s="270">
        <f>'2.1'!S39/'1'!S$5*1000000</f>
        <v>1360.1499915951952</v>
      </c>
      <c r="T35" s="270">
        <f>'2.1'!T39/'1'!T$5*1000000</f>
        <v>1351.4314406197921</v>
      </c>
      <c r="U35" s="270">
        <f>'2.1'!U39/'1'!U$5*1000000</f>
        <v>1353.1925172528602</v>
      </c>
    </row>
    <row r="36" spans="1:21" s="80" customFormat="1" ht="15" customHeight="1">
      <c r="A36" s="336" t="s">
        <v>22</v>
      </c>
      <c r="B36" s="285" t="s">
        <v>52</v>
      </c>
      <c r="C36" s="270">
        <f>'2.1'!C40/'1'!C$5*1000000</f>
        <v>307.98791500065283</v>
      </c>
      <c r="D36" s="270">
        <f>'2.1'!D40/'1'!D$5*1000000</f>
        <v>311.13652838304245</v>
      </c>
      <c r="E36" s="270">
        <f>'2.1'!E40/'1'!E$5*1000000</f>
        <v>314.2125968965799</v>
      </c>
      <c r="F36" s="270">
        <f>'2.1'!F40/'1'!F$5*1000000</f>
        <v>318.33235384278663</v>
      </c>
      <c r="G36" s="270">
        <f>'2.1'!G40/'1'!G$5*1000000</f>
        <v>320.03404445151875</v>
      </c>
      <c r="H36" s="270">
        <f>'2.1'!H40/'1'!H$5*1000000</f>
        <v>319.67204456747044</v>
      </c>
      <c r="I36" s="270">
        <f>'2.1'!I40/'1'!I$5*1000000</f>
        <v>317.85802579610339</v>
      </c>
      <c r="J36" s="270">
        <f>'2.1'!J40/'1'!J$5*1000000</f>
        <v>314.12906350767423</v>
      </c>
      <c r="K36" s="270">
        <f>'2.1'!K40/'1'!K$5*1000000</f>
        <v>304.97694812191372</v>
      </c>
      <c r="L36" s="270">
        <f>'2.1'!L40/'1'!L$5*1000000</f>
        <v>300.73555246106469</v>
      </c>
      <c r="M36" s="270">
        <f>'2.1'!M40/'1'!M$5*1000000</f>
        <v>319.96069126598854</v>
      </c>
      <c r="N36" s="270">
        <f>'2.1'!N40/'1'!N$5*1000000</f>
        <v>318.08537064936746</v>
      </c>
      <c r="O36" s="270">
        <f>'2.1'!O40/'1'!O$5*1000000</f>
        <v>320.87630371886513</v>
      </c>
      <c r="P36" s="270">
        <f>'2.1'!P40/'1'!P$5*1000000</f>
        <v>280.18880121247105</v>
      </c>
      <c r="Q36" s="270">
        <f>'2.1'!Q40/'1'!Q$5*1000000</f>
        <v>269.93013512619456</v>
      </c>
      <c r="R36" s="270">
        <f>'2.1'!R40/'1'!R$5*1000000</f>
        <v>263.58929229244904</v>
      </c>
      <c r="S36" s="270">
        <f>'2.1'!S40/'1'!S$5*1000000</f>
        <v>248.93020843843769</v>
      </c>
      <c r="T36" s="270">
        <f>'2.1'!T40/'1'!T$5*1000000</f>
        <v>248.6544570014149</v>
      </c>
      <c r="U36" s="270">
        <f>'2.1'!U40/'1'!U$5*1000000</f>
        <v>247.82803627722765</v>
      </c>
    </row>
    <row r="37" spans="1:21" s="80" customFormat="1" ht="15" customHeight="1">
      <c r="A37" s="300" t="s">
        <v>17</v>
      </c>
      <c r="B37" s="285" t="s">
        <v>52</v>
      </c>
      <c r="C37" s="270">
        <f>SUM(C32:C36)</f>
        <v>20355.643801466773</v>
      </c>
      <c r="D37" s="270">
        <f t="shared" ref="D37:S37" si="3">SUM(D32:D36)</f>
        <v>19887.054675746836</v>
      </c>
      <c r="E37" s="270">
        <f t="shared" si="3"/>
        <v>19663.50892491456</v>
      </c>
      <c r="F37" s="270">
        <f t="shared" si="3"/>
        <v>19107.06141074601</v>
      </c>
      <c r="G37" s="270">
        <f t="shared" si="3"/>
        <v>18442.634297670022</v>
      </c>
      <c r="H37" s="270">
        <f t="shared" si="3"/>
        <v>19255.50728135477</v>
      </c>
      <c r="I37" s="270">
        <f t="shared" si="3"/>
        <v>19001.314158706115</v>
      </c>
      <c r="J37" s="270">
        <f t="shared" si="3"/>
        <v>18542.207380577012</v>
      </c>
      <c r="K37" s="270">
        <f t="shared" si="3"/>
        <v>18605.212948675642</v>
      </c>
      <c r="L37" s="270">
        <f t="shared" si="3"/>
        <v>18308.524988858393</v>
      </c>
      <c r="M37" s="270">
        <f t="shared" si="3"/>
        <v>17967.243927430169</v>
      </c>
      <c r="N37" s="270">
        <f t="shared" si="3"/>
        <v>18356.426455093952</v>
      </c>
      <c r="O37" s="270">
        <f t="shared" si="3"/>
        <v>17570.621378995609</v>
      </c>
      <c r="P37" s="270">
        <f t="shared" si="3"/>
        <v>17134.013791892103</v>
      </c>
      <c r="Q37" s="270">
        <f t="shared" si="3"/>
        <v>17301.973195360515</v>
      </c>
      <c r="R37" s="270">
        <f t="shared" si="3"/>
        <v>17432.191989510073</v>
      </c>
      <c r="S37" s="270">
        <f t="shared" si="3"/>
        <v>17757.891017287147</v>
      </c>
      <c r="T37" s="270">
        <f>SUM(T32:T36)</f>
        <v>17375.977178161793</v>
      </c>
      <c r="U37" s="270">
        <f>SUM(U32:U36)</f>
        <v>18146.806886238915</v>
      </c>
    </row>
    <row r="38" spans="1:21" s="80" customFormat="1" ht="15" customHeight="1">
      <c r="A38" s="81"/>
      <c r="B38" s="94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</row>
    <row r="39" spans="1:21" s="80" customFormat="1" ht="15" customHeight="1">
      <c r="A39" s="299" t="s">
        <v>15</v>
      </c>
      <c r="B39" s="85"/>
      <c r="C39" s="93"/>
      <c r="D39" s="93"/>
      <c r="E39" s="93"/>
      <c r="F39" s="93"/>
      <c r="G39" s="93"/>
      <c r="H39" s="93"/>
      <c r="I39" s="93"/>
      <c r="J39" s="93"/>
    </row>
    <row r="40" spans="1:21" s="73" customFormat="1" ht="15" customHeight="1">
      <c r="A40" s="55" t="s">
        <v>35</v>
      </c>
    </row>
    <row r="41" spans="1:21" s="73" customFormat="1" ht="15" customHeight="1">
      <c r="A41" s="99" t="s">
        <v>36</v>
      </c>
    </row>
    <row r="42" spans="1:21" s="73" customFormat="1" ht="15" customHeight="1">
      <c r="A42" s="96" t="s">
        <v>37</v>
      </c>
      <c r="C42" s="97"/>
      <c r="D42" s="97"/>
      <c r="E42" s="97"/>
      <c r="F42" s="97"/>
      <c r="G42" s="97"/>
      <c r="H42" s="97"/>
      <c r="I42" s="97"/>
    </row>
    <row r="43" spans="1:21">
      <c r="A43" s="55"/>
    </row>
    <row r="44" spans="1:21">
      <c r="A44" s="55"/>
    </row>
    <row r="45" spans="1:21">
      <c r="A45" s="55"/>
    </row>
    <row r="46" spans="1:21">
      <c r="A46" s="55"/>
    </row>
    <row r="47" spans="1:21">
      <c r="A47" s="55"/>
    </row>
  </sheetData>
  <pageMargins left="0.59055118110236227" right="0.19685039370078741" top="0.78740157480314965" bottom="0.78740157480314965" header="0.11811023622047245" footer="0.11811023622047245"/>
  <pageSetup paperSize="9" scale="70" orientation="portrait" r:id="rId1"/>
  <headerFooter alignWithMargins="0">
    <oddFooter>&amp;L&amp;"MetaNormalLF-Roman,Standard"Statistisches Bundesamt, Private Haushalte und Umwelt, 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3</vt:i4>
      </vt:variant>
    </vt:vector>
  </HeadingPairs>
  <TitlesOfParts>
    <vt:vector size="19" baseType="lpstr">
      <vt:lpstr>Titel</vt:lpstr>
      <vt:lpstr>Inhalt</vt:lpstr>
      <vt:lpstr>Einführung</vt:lpstr>
      <vt:lpstr>Glossar</vt:lpstr>
      <vt:lpstr>1</vt:lpstr>
      <vt:lpstr>2.1</vt:lpstr>
      <vt:lpstr>2.2</vt:lpstr>
      <vt:lpstr>2.3</vt:lpstr>
      <vt:lpstr>3.1</vt:lpstr>
      <vt:lpstr>3.2</vt:lpstr>
      <vt:lpstr>4.1</vt:lpstr>
      <vt:lpstr>4.2</vt:lpstr>
      <vt:lpstr>5</vt:lpstr>
      <vt:lpstr>6</vt:lpstr>
      <vt:lpstr>7.1</vt:lpstr>
      <vt:lpstr>7.2</vt:lpstr>
      <vt:lpstr>Titel!Druckbereich</vt:lpstr>
      <vt:lpstr>Titel!Text20</vt:lpstr>
      <vt:lpstr>Titel!Text9</vt:lpstr>
    </vt:vector>
  </TitlesOfParts>
  <Company>Statistisches Bundesamt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Umweltökonomische Gesamtrechnungen - Private Haushalte und Umwelt - Berichtszeitraum 2000 - 2018</dc:title>
  <dc:creator>mirko.siebold@destatis.de</dc:creator>
  <cp:keywords>Energieverbrauch, temperaturbereinigt, Wohnen, Raumwärme, Warmwasser, Stromverbrauch, CO2-Emissionen, Hauahalt, Haushaltsmitglied, Haushaltsgröße, Energieträger, Anwendungsbereich</cp:keywords>
  <cp:lastModifiedBy>Keune, Thomas (B303)</cp:lastModifiedBy>
  <cp:lastPrinted>2020-09-02T09:25:18Z</cp:lastPrinted>
  <dcterms:created xsi:type="dcterms:W3CDTF">2006-01-04T14:23:03Z</dcterms:created>
  <dcterms:modified xsi:type="dcterms:W3CDTF">2020-09-03T08:41:37Z</dcterms:modified>
</cp:coreProperties>
</file>