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out\WiSta\"/>
    </mc:Choice>
  </mc:AlternateContent>
  <bookViews>
    <workbookView xWindow="4575" yWindow="-30" windowWidth="22995" windowHeight="11430" tabRatio="913"/>
  </bookViews>
  <sheets>
    <sheet name="Titel" sheetId="92" r:id="rId1"/>
    <sheet name="Inhalt" sheetId="35" r:id="rId2"/>
    <sheet name="Einführung" sheetId="89" r:id="rId3"/>
    <sheet name="Glossar" sheetId="36" r:id="rId4"/>
    <sheet name="1.1" sheetId="37" r:id="rId5"/>
    <sheet name="1.2.1" sheetId="86" r:id="rId6"/>
    <sheet name="1.2.2" sheetId="85" r:id="rId7"/>
    <sheet name="1.3" sheetId="38" r:id="rId8"/>
    <sheet name="1.4" sheetId="87" r:id="rId9"/>
    <sheet name="2.1.1" sheetId="41" r:id="rId10"/>
    <sheet name="2.1.2" sheetId="39" r:id="rId11"/>
    <sheet name="2.1.3" sheetId="40" r:id="rId12"/>
    <sheet name="2.2.1" sheetId="93" r:id="rId13"/>
    <sheet name="2.2.2" sheetId="94" r:id="rId14"/>
    <sheet name="2.2.3" sheetId="51" r:id="rId15"/>
    <sheet name="2.2.4" sheetId="6" r:id="rId16"/>
    <sheet name="2.2.5" sheetId="44" r:id="rId17"/>
    <sheet name="2.2.6" sheetId="67" r:id="rId18"/>
    <sheet name="2.2.7" sheetId="68" r:id="rId19"/>
    <sheet name="2.2.8" sheetId="50" r:id="rId20"/>
    <sheet name="2.2.9" sheetId="7" r:id="rId21"/>
    <sheet name="2.2.10" sheetId="69" r:id="rId22"/>
    <sheet name="2.2.11" sheetId="70" r:id="rId23"/>
    <sheet name="2.2.12" sheetId="71" r:id="rId24"/>
    <sheet name="2.2.13" sheetId="72" r:id="rId25"/>
    <sheet name="2.3.1" sheetId="17" r:id="rId26"/>
    <sheet name="2.3.2" sheetId="33" r:id="rId27"/>
    <sheet name="2.3.3" sheetId="54" r:id="rId28"/>
    <sheet name="2.3.4" sheetId="77" r:id="rId29"/>
    <sheet name="2.3.5" sheetId="21" r:id="rId30"/>
    <sheet name="2.3.6" sheetId="74" r:id="rId31"/>
    <sheet name="2.3.7" sheetId="75" r:id="rId32"/>
    <sheet name="2.3.8" sheetId="76" r:id="rId33"/>
    <sheet name="2.3.9" sheetId="64" r:id="rId34"/>
    <sheet name="2.3.10" sheetId="22" r:id="rId35"/>
    <sheet name="2.3.11" sheetId="78" r:id="rId36"/>
    <sheet name="2.3.12" sheetId="79" r:id="rId37"/>
    <sheet name="2.3.13" sheetId="80" r:id="rId38"/>
    <sheet name="2.3.14" sheetId="81" r:id="rId39"/>
    <sheet name="2.4.1" sheetId="90" r:id="rId40"/>
    <sheet name="2.4.2" sheetId="65" r:id="rId41"/>
    <sheet name="2.4.3" sheetId="24" r:id="rId42"/>
    <sheet name="2.4.4" sheetId="82" r:id="rId43"/>
    <sheet name="2.4.5" sheetId="66" r:id="rId44"/>
    <sheet name="2.5" sheetId="91" r:id="rId45"/>
  </sheets>
  <definedNames>
    <definedName name="alles" localSheetId="39">#REF!</definedName>
    <definedName name="alles" localSheetId="44">#REF!</definedName>
    <definedName name="alles">#REF!</definedName>
    <definedName name="_xlnm.Print_Area" localSheetId="40">'2.4.2'!$A$1:$J$41</definedName>
    <definedName name="_xlnm.Print_Titles" localSheetId="4">'1.1'!$A:$B</definedName>
    <definedName name="Print_Area" localSheetId="7">'1.3'!$A$1:$L$40</definedName>
    <definedName name="Text20" localSheetId="0">Titel!$B$58</definedName>
    <definedName name="Text9" localSheetId="0">Titel!$B$57</definedName>
  </definedNames>
  <calcPr calcId="162913"/>
</workbook>
</file>

<file path=xl/calcChain.xml><?xml version="1.0" encoding="utf-8"?>
<calcChain xmlns="http://schemas.openxmlformats.org/spreadsheetml/2006/main">
  <c r="D57" i="94" l="1"/>
  <c r="C57" i="94"/>
  <c r="D53" i="94"/>
  <c r="C53" i="94"/>
  <c r="D50" i="94"/>
  <c r="C50" i="94"/>
  <c r="D47" i="94"/>
  <c r="C47" i="94"/>
  <c r="C45" i="94" s="1"/>
  <c r="D45" i="94"/>
  <c r="D42" i="94"/>
  <c r="C42" i="94"/>
  <c r="D30" i="94"/>
  <c r="C30" i="94"/>
  <c r="D27" i="94"/>
  <c r="C27" i="94"/>
  <c r="D21" i="94"/>
  <c r="C21" i="94"/>
  <c r="C15" i="94" s="1"/>
  <c r="D15" i="94"/>
  <c r="D75" i="94" s="1"/>
  <c r="D77" i="94" s="1"/>
  <c r="D11" i="94"/>
  <c r="C11" i="94"/>
  <c r="D7" i="94"/>
  <c r="C7" i="94"/>
  <c r="N57" i="93"/>
  <c r="M57" i="93"/>
  <c r="L57" i="93"/>
  <c r="K57" i="93"/>
  <c r="J57" i="93"/>
  <c r="I57" i="93"/>
  <c r="H57" i="93"/>
  <c r="G57" i="93"/>
  <c r="F57" i="93"/>
  <c r="E57" i="93"/>
  <c r="D57" i="93"/>
  <c r="C57" i="93"/>
  <c r="N53" i="93"/>
  <c r="M53" i="93"/>
  <c r="L53" i="93"/>
  <c r="K53" i="93"/>
  <c r="J53" i="93"/>
  <c r="I53" i="93"/>
  <c r="H53" i="93"/>
  <c r="G53" i="93"/>
  <c r="F53" i="93"/>
  <c r="E53" i="93"/>
  <c r="D53" i="93"/>
  <c r="C53" i="93"/>
  <c r="N50" i="93"/>
  <c r="M50" i="93"/>
  <c r="L50" i="93"/>
  <c r="K50" i="93"/>
  <c r="J50" i="93"/>
  <c r="I50" i="93"/>
  <c r="H50" i="93"/>
  <c r="G50" i="93"/>
  <c r="F50" i="93"/>
  <c r="E50" i="93"/>
  <c r="D50" i="93"/>
  <c r="C50" i="93"/>
  <c r="N47" i="93"/>
  <c r="N45" i="93" s="1"/>
  <c r="M47" i="93"/>
  <c r="L47" i="93"/>
  <c r="K47" i="93"/>
  <c r="K45" i="93" s="1"/>
  <c r="J47" i="93"/>
  <c r="J45" i="93" s="1"/>
  <c r="I47" i="93"/>
  <c r="I45" i="93" s="1"/>
  <c r="H47" i="93"/>
  <c r="H45" i="93" s="1"/>
  <c r="G47" i="93"/>
  <c r="F47" i="93"/>
  <c r="F45" i="93" s="1"/>
  <c r="E47" i="93"/>
  <c r="D47" i="93"/>
  <c r="C47" i="93"/>
  <c r="C45" i="93" s="1"/>
  <c r="M45" i="93"/>
  <c r="L45" i="93"/>
  <c r="G45" i="93"/>
  <c r="E45" i="93"/>
  <c r="D45" i="93"/>
  <c r="N42" i="93"/>
  <c r="M42" i="93"/>
  <c r="L42" i="93"/>
  <c r="K42" i="93"/>
  <c r="J42" i="93"/>
  <c r="I42" i="93"/>
  <c r="H42" i="93"/>
  <c r="G42" i="93"/>
  <c r="F42" i="93"/>
  <c r="E42" i="93"/>
  <c r="D42" i="93"/>
  <c r="C42" i="93"/>
  <c r="N30" i="93"/>
  <c r="M30" i="93"/>
  <c r="L30" i="93"/>
  <c r="K30" i="93"/>
  <c r="J30" i="93"/>
  <c r="I30" i="93"/>
  <c r="H30" i="93"/>
  <c r="G30" i="93"/>
  <c r="F30" i="93"/>
  <c r="E30" i="93"/>
  <c r="D30" i="93"/>
  <c r="C30" i="93"/>
  <c r="N27" i="93"/>
  <c r="M27" i="93"/>
  <c r="L27" i="93"/>
  <c r="K27" i="93"/>
  <c r="K15" i="93" s="1"/>
  <c r="J27" i="93"/>
  <c r="I27" i="93"/>
  <c r="I15" i="93" s="1"/>
  <c r="H27" i="93"/>
  <c r="G27" i="93"/>
  <c r="F27" i="93"/>
  <c r="E27" i="93"/>
  <c r="D27" i="93"/>
  <c r="C27" i="93"/>
  <c r="C15" i="93" s="1"/>
  <c r="N21" i="93"/>
  <c r="N15" i="93" s="1"/>
  <c r="M21" i="93"/>
  <c r="M15" i="93" s="1"/>
  <c r="L21" i="93"/>
  <c r="K21" i="93"/>
  <c r="J21" i="93"/>
  <c r="I21" i="93"/>
  <c r="H21" i="93"/>
  <c r="G21" i="93"/>
  <c r="G15" i="93" s="1"/>
  <c r="F21" i="93"/>
  <c r="F15" i="93" s="1"/>
  <c r="E21" i="93"/>
  <c r="E15" i="93" s="1"/>
  <c r="D21" i="93"/>
  <c r="C21" i="93"/>
  <c r="J15" i="93"/>
  <c r="H15" i="93"/>
  <c r="N11" i="93"/>
  <c r="M11" i="93"/>
  <c r="L11" i="93"/>
  <c r="K11" i="93"/>
  <c r="J11" i="93"/>
  <c r="I11" i="93"/>
  <c r="H11" i="93"/>
  <c r="G11" i="93"/>
  <c r="F11" i="93"/>
  <c r="E11" i="93"/>
  <c r="D11" i="93"/>
  <c r="C11" i="93"/>
  <c r="N7" i="93"/>
  <c r="M7" i="93"/>
  <c r="L7" i="93"/>
  <c r="K7" i="93"/>
  <c r="J7" i="93"/>
  <c r="I7" i="93"/>
  <c r="H7" i="93"/>
  <c r="G7" i="93"/>
  <c r="F7" i="93"/>
  <c r="E7" i="93"/>
  <c r="D7" i="93"/>
  <c r="C7" i="93"/>
  <c r="D15" i="93" l="1"/>
  <c r="L15" i="93"/>
  <c r="C75" i="94"/>
  <c r="C77" i="94" s="1"/>
  <c r="C27" i="38" l="1"/>
  <c r="D27" i="64" l="1"/>
  <c r="E27" i="64"/>
  <c r="F27" i="64"/>
  <c r="G27" i="64"/>
  <c r="H27" i="64"/>
  <c r="D28" i="64"/>
  <c r="E28" i="64"/>
  <c r="F28" i="64"/>
  <c r="G28" i="64"/>
  <c r="H28" i="64"/>
  <c r="D29" i="64"/>
  <c r="E29" i="64"/>
  <c r="F29" i="64"/>
  <c r="F52" i="64" s="1"/>
  <c r="G29" i="64"/>
  <c r="G52" i="64" s="1"/>
  <c r="H29" i="64"/>
  <c r="H52" i="64" s="1"/>
  <c r="D27" i="50"/>
  <c r="D28" i="50"/>
  <c r="E28" i="50"/>
  <c r="F28" i="50"/>
  <c r="G28" i="50"/>
  <c r="H28" i="50"/>
  <c r="D29" i="50"/>
  <c r="D52" i="50" s="1"/>
  <c r="E29" i="50"/>
  <c r="F29" i="50"/>
  <c r="F52" i="50" s="1"/>
  <c r="G29" i="50"/>
  <c r="G52" i="50" s="1"/>
  <c r="H29" i="50"/>
  <c r="H52" i="50" s="1"/>
  <c r="D9" i="50"/>
  <c r="D10" i="50"/>
  <c r="D11" i="50"/>
  <c r="D12" i="50"/>
  <c r="D13" i="50"/>
  <c r="D14" i="50"/>
  <c r="D15" i="50"/>
  <c r="D16" i="50"/>
  <c r="E16" i="50"/>
  <c r="F16" i="50"/>
  <c r="G16" i="50"/>
  <c r="H16" i="50"/>
  <c r="H39" i="50" s="1"/>
  <c r="D17" i="50"/>
  <c r="E17" i="50"/>
  <c r="F17" i="50"/>
  <c r="G17" i="50"/>
  <c r="H17" i="50"/>
  <c r="D18" i="50"/>
  <c r="E18" i="50"/>
  <c r="F18" i="50"/>
  <c r="G18" i="50"/>
  <c r="H18" i="50"/>
  <c r="D19" i="50"/>
  <c r="E19" i="50"/>
  <c r="F19" i="50"/>
  <c r="G19" i="50"/>
  <c r="H19" i="50"/>
  <c r="H42" i="50" s="1"/>
  <c r="D20" i="50"/>
  <c r="E20" i="50"/>
  <c r="F20" i="50"/>
  <c r="G20" i="50"/>
  <c r="H20" i="50"/>
  <c r="D21" i="50"/>
  <c r="E21" i="50"/>
  <c r="F21" i="50"/>
  <c r="G21" i="50"/>
  <c r="H21" i="50"/>
  <c r="D22" i="50"/>
  <c r="E22" i="50"/>
  <c r="F22" i="50"/>
  <c r="G22" i="50"/>
  <c r="H22" i="50"/>
  <c r="D23" i="50"/>
  <c r="E23" i="50"/>
  <c r="F23" i="50"/>
  <c r="G23" i="50"/>
  <c r="H23" i="50"/>
  <c r="D24" i="50"/>
  <c r="E24" i="50"/>
  <c r="F24" i="50"/>
  <c r="G24" i="50"/>
  <c r="H24" i="50"/>
  <c r="H47" i="50" s="1"/>
  <c r="D25" i="50"/>
  <c r="E25" i="50"/>
  <c r="F25" i="50"/>
  <c r="G25" i="50"/>
  <c r="H25" i="50"/>
  <c r="D8" i="50"/>
  <c r="D27" i="51"/>
  <c r="E27" i="51"/>
  <c r="D28" i="51"/>
  <c r="E28" i="51"/>
  <c r="F28" i="51"/>
  <c r="G28" i="51"/>
  <c r="D29" i="51"/>
  <c r="D51" i="51" s="1"/>
  <c r="E29" i="51"/>
  <c r="E51" i="51" s="1"/>
  <c r="F29" i="51"/>
  <c r="F51" i="51" s="1"/>
  <c r="G29" i="51"/>
  <c r="G51" i="51" s="1"/>
  <c r="H44" i="50" l="1"/>
  <c r="G46" i="50"/>
  <c r="G47" i="50"/>
  <c r="G39" i="50"/>
  <c r="G42" i="50"/>
  <c r="H48" i="50"/>
  <c r="G45" i="50"/>
  <c r="H40" i="50"/>
  <c r="F45" i="50"/>
  <c r="E42" i="50"/>
  <c r="G40" i="50"/>
  <c r="G48" i="50"/>
  <c r="H43" i="50"/>
  <c r="H46" i="50"/>
  <c r="G43" i="50"/>
  <c r="G41" i="50"/>
  <c r="E46" i="50"/>
  <c r="G44" i="50"/>
  <c r="F46" i="50"/>
  <c r="F51" i="50"/>
  <c r="F41" i="50"/>
  <c r="F42" i="50"/>
  <c r="D32" i="51"/>
  <c r="E32" i="51"/>
  <c r="D38" i="51"/>
  <c r="D36" i="51"/>
  <c r="D35" i="51"/>
  <c r="D31" i="51"/>
  <c r="F47" i="51"/>
  <c r="F45" i="51"/>
  <c r="F43" i="51"/>
  <c r="F41" i="51"/>
  <c r="F39" i="51"/>
  <c r="E45" i="51"/>
  <c r="E43" i="51"/>
  <c r="E41" i="51"/>
  <c r="E39" i="51"/>
  <c r="E37" i="51"/>
  <c r="E33" i="51"/>
  <c r="D33" i="50"/>
  <c r="D32" i="50"/>
  <c r="E47" i="51"/>
  <c r="E38" i="51"/>
  <c r="E36" i="51"/>
  <c r="E35" i="51"/>
  <c r="F46" i="51"/>
  <c r="F44" i="51"/>
  <c r="F42" i="51"/>
  <c r="F40" i="51"/>
  <c r="E46" i="51"/>
  <c r="E44" i="51"/>
  <c r="E42" i="51"/>
  <c r="E40" i="51"/>
  <c r="E34" i="51"/>
  <c r="H51" i="64"/>
  <c r="H50" i="64"/>
  <c r="H31" i="64"/>
  <c r="H45" i="64"/>
  <c r="H41" i="64"/>
  <c r="H36" i="64"/>
  <c r="H34" i="64"/>
  <c r="G31" i="64"/>
  <c r="G50" i="64"/>
  <c r="G46" i="64"/>
  <c r="G42" i="64"/>
  <c r="F51" i="64"/>
  <c r="F47" i="64"/>
  <c r="F43" i="64"/>
  <c r="F39" i="64"/>
  <c r="D31" i="64"/>
  <c r="D45" i="64"/>
  <c r="D41" i="64"/>
  <c r="D36" i="64"/>
  <c r="D34" i="64"/>
  <c r="D51" i="64"/>
  <c r="C29" i="64"/>
  <c r="D56" i="64" s="1"/>
  <c r="H47" i="64"/>
  <c r="D47" i="64"/>
  <c r="H43" i="64"/>
  <c r="D43" i="64"/>
  <c r="G51" i="64"/>
  <c r="G47" i="64"/>
  <c r="H46" i="64"/>
  <c r="G43" i="64"/>
  <c r="H42" i="64"/>
  <c r="G39" i="64"/>
  <c r="H33" i="64"/>
  <c r="D33" i="64"/>
  <c r="H32" i="64"/>
  <c r="D32" i="64"/>
  <c r="E47" i="50"/>
  <c r="E43" i="50"/>
  <c r="E39" i="50"/>
  <c r="G51" i="50"/>
  <c r="E31" i="51"/>
  <c r="E48" i="64"/>
  <c r="E44" i="64"/>
  <c r="E40" i="64"/>
  <c r="E38" i="64"/>
  <c r="E37" i="64"/>
  <c r="E35" i="64"/>
  <c r="D47" i="51"/>
  <c r="D46" i="51"/>
  <c r="D45" i="51"/>
  <c r="D44" i="51"/>
  <c r="D43" i="51"/>
  <c r="D42" i="51"/>
  <c r="D41" i="51"/>
  <c r="D40" i="51"/>
  <c r="D39" i="51"/>
  <c r="D37" i="51"/>
  <c r="D34" i="51"/>
  <c r="D33" i="51"/>
  <c r="F50" i="51"/>
  <c r="F48" i="50"/>
  <c r="E45" i="50"/>
  <c r="F44" i="50"/>
  <c r="E41" i="50"/>
  <c r="F40" i="50"/>
  <c r="E51" i="50"/>
  <c r="C28" i="64"/>
  <c r="G47" i="51"/>
  <c r="G46" i="51"/>
  <c r="G45" i="51"/>
  <c r="G44" i="51"/>
  <c r="G43" i="51"/>
  <c r="G42" i="51"/>
  <c r="G41" i="51"/>
  <c r="G40" i="51"/>
  <c r="G39" i="51"/>
  <c r="G50" i="51"/>
  <c r="C27" i="64"/>
  <c r="D54" i="64" s="1"/>
  <c r="F48" i="64"/>
  <c r="D46" i="64"/>
  <c r="E45" i="64"/>
  <c r="F44" i="64"/>
  <c r="D42" i="64"/>
  <c r="E41" i="64"/>
  <c r="F40" i="64"/>
  <c r="F38" i="64"/>
  <c r="F37" i="64"/>
  <c r="E36" i="64"/>
  <c r="F35" i="64"/>
  <c r="E34" i="64"/>
  <c r="D31" i="50"/>
  <c r="E48" i="50"/>
  <c r="F47" i="50"/>
  <c r="H45" i="50"/>
  <c r="E44" i="50"/>
  <c r="F43" i="50"/>
  <c r="H41" i="50"/>
  <c r="E40" i="50"/>
  <c r="F39" i="50"/>
  <c r="H51" i="50"/>
  <c r="F31" i="64"/>
  <c r="E50" i="64"/>
  <c r="G48" i="64"/>
  <c r="E31" i="64"/>
  <c r="E51" i="64"/>
  <c r="F50" i="64"/>
  <c r="H48" i="64"/>
  <c r="D48" i="64"/>
  <c r="E47" i="64"/>
  <c r="F46" i="64"/>
  <c r="G45" i="64"/>
  <c r="H44" i="64"/>
  <c r="D44" i="64"/>
  <c r="E43" i="64"/>
  <c r="F42" i="64"/>
  <c r="G41" i="64"/>
  <c r="H40" i="64"/>
  <c r="D40" i="64"/>
  <c r="E39" i="64"/>
  <c r="H38" i="64"/>
  <c r="D38" i="64"/>
  <c r="H37" i="64"/>
  <c r="D37" i="64"/>
  <c r="G36" i="64"/>
  <c r="H35" i="64"/>
  <c r="D35" i="64"/>
  <c r="G34" i="64"/>
  <c r="F33" i="64"/>
  <c r="F32" i="64"/>
  <c r="E46" i="64"/>
  <c r="F45" i="64"/>
  <c r="G44" i="64"/>
  <c r="E42" i="64"/>
  <c r="F41" i="64"/>
  <c r="G40" i="64"/>
  <c r="H39" i="64"/>
  <c r="D39" i="64"/>
  <c r="G38" i="64"/>
  <c r="G37" i="64"/>
  <c r="F36" i="64"/>
  <c r="G35" i="64"/>
  <c r="F34" i="64"/>
  <c r="G32" i="64"/>
  <c r="G33" i="64"/>
  <c r="E52" i="64"/>
  <c r="E32" i="64"/>
  <c r="E33" i="64"/>
  <c r="D50" i="64"/>
  <c r="D52" i="64"/>
  <c r="C25" i="50"/>
  <c r="C21" i="50"/>
  <c r="C17" i="50"/>
  <c r="D50" i="51"/>
  <c r="D49" i="51"/>
  <c r="E50" i="51"/>
  <c r="E49" i="51"/>
  <c r="D50" i="50"/>
  <c r="C22" i="50"/>
  <c r="C18" i="50"/>
  <c r="E52" i="50"/>
  <c r="C29" i="50"/>
  <c r="C56" i="50" s="1"/>
  <c r="C28" i="50"/>
  <c r="C55" i="50" s="1"/>
  <c r="C24" i="50"/>
  <c r="C20" i="50"/>
  <c r="C16" i="50"/>
  <c r="C23" i="50"/>
  <c r="C19" i="50"/>
  <c r="D34" i="50"/>
  <c r="D36" i="50"/>
  <c r="D41" i="50"/>
  <c r="D45" i="50"/>
  <c r="D42" i="50"/>
  <c r="D46" i="50"/>
  <c r="D39" i="50"/>
  <c r="D43" i="50"/>
  <c r="D47" i="50"/>
  <c r="D35" i="50"/>
  <c r="D37" i="50"/>
  <c r="D38" i="50"/>
  <c r="D40" i="50"/>
  <c r="D44" i="50"/>
  <c r="D48" i="50"/>
  <c r="D51" i="50"/>
  <c r="C29" i="51"/>
  <c r="C55" i="51" s="1"/>
  <c r="C28" i="51"/>
  <c r="C54" i="51" s="1"/>
  <c r="C38" i="64" l="1"/>
  <c r="C45" i="64"/>
  <c r="C36" i="64"/>
  <c r="C42" i="50"/>
  <c r="C39" i="50"/>
  <c r="E56" i="64"/>
  <c r="C48" i="64"/>
  <c r="C37" i="64"/>
  <c r="C40" i="64"/>
  <c r="G54" i="64"/>
  <c r="F56" i="64"/>
  <c r="C50" i="64"/>
  <c r="C41" i="64"/>
  <c r="F54" i="64"/>
  <c r="E54" i="64"/>
  <c r="C35" i="64"/>
  <c r="C32" i="64"/>
  <c r="C39" i="64"/>
  <c r="C42" i="64"/>
  <c r="C46" i="64"/>
  <c r="C34" i="64"/>
  <c r="C47" i="64"/>
  <c r="C31" i="64"/>
  <c r="G56" i="64"/>
  <c r="C52" i="64"/>
  <c r="C33" i="64"/>
  <c r="C43" i="64"/>
  <c r="C44" i="64"/>
  <c r="F55" i="64"/>
  <c r="C55" i="64"/>
  <c r="H54" i="64"/>
  <c r="C54" i="64"/>
  <c r="H56" i="64"/>
  <c r="C56" i="64"/>
  <c r="G55" i="64"/>
  <c r="C51" i="64"/>
  <c r="C40" i="51"/>
  <c r="D56" i="50"/>
  <c r="H55" i="64"/>
  <c r="E55" i="64"/>
  <c r="D55" i="64"/>
  <c r="F56" i="50"/>
  <c r="H55" i="50"/>
  <c r="C47" i="50"/>
  <c r="F55" i="50"/>
  <c r="E55" i="50"/>
  <c r="H56" i="50"/>
  <c r="G55" i="50"/>
  <c r="D55" i="50"/>
  <c r="C46" i="51"/>
  <c r="G56" i="50"/>
  <c r="C51" i="50"/>
  <c r="E56" i="50"/>
  <c r="C52" i="50"/>
  <c r="C46" i="50"/>
  <c r="C43" i="50"/>
  <c r="C48" i="50"/>
  <c r="C45" i="50"/>
  <c r="C44" i="50"/>
  <c r="C41" i="50"/>
  <c r="C40" i="50"/>
  <c r="C47" i="51"/>
  <c r="C43" i="51"/>
  <c r="F55" i="51"/>
  <c r="E55" i="51"/>
  <c r="G55" i="51"/>
  <c r="C51" i="51"/>
  <c r="D55" i="51"/>
  <c r="E54" i="51"/>
  <c r="F54" i="51"/>
  <c r="C50" i="51"/>
  <c r="G54" i="51"/>
  <c r="D54" i="51"/>
  <c r="C42" i="51"/>
  <c r="C39" i="51"/>
  <c r="C45" i="51"/>
  <c r="C44" i="51"/>
  <c r="C41" i="51"/>
  <c r="I81" i="82"/>
  <c r="J81" i="82"/>
  <c r="K81" i="82"/>
  <c r="L81" i="82"/>
  <c r="M81" i="82"/>
  <c r="N81" i="82"/>
  <c r="C81" i="82"/>
  <c r="D81" i="82"/>
  <c r="E81" i="82"/>
  <c r="F81" i="82"/>
  <c r="G81" i="82"/>
  <c r="H81" i="82"/>
  <c r="N30" i="37" l="1"/>
  <c r="J30" i="37"/>
  <c r="F30" i="37"/>
  <c r="C30" i="37"/>
  <c r="M30" i="37"/>
  <c r="I30" i="37"/>
  <c r="E30" i="37"/>
  <c r="P30" i="37"/>
  <c r="L30" i="37"/>
  <c r="H30" i="37"/>
  <c r="O30" i="37"/>
  <c r="K30" i="37"/>
  <c r="G30" i="37"/>
  <c r="D30" i="37"/>
  <c r="G46" i="37" l="1"/>
  <c r="K46" i="37"/>
  <c r="O46" i="37"/>
  <c r="F46" i="37"/>
  <c r="I38" i="37" l="1"/>
  <c r="M38" i="37"/>
  <c r="N38" i="37"/>
  <c r="J38" i="37"/>
  <c r="P38" i="37"/>
  <c r="L38" i="37"/>
  <c r="H38" i="37"/>
  <c r="P49" i="37"/>
  <c r="L49" i="37"/>
  <c r="H49" i="37"/>
  <c r="N48" i="37"/>
  <c r="J48" i="37"/>
  <c r="P47" i="37"/>
  <c r="L47" i="37"/>
  <c r="H47" i="37"/>
  <c r="F47" i="37"/>
  <c r="O49" i="37"/>
  <c r="K49" i="37"/>
  <c r="G49" i="37"/>
  <c r="M48" i="37"/>
  <c r="I48" i="37"/>
  <c r="O47" i="37"/>
  <c r="K47" i="37"/>
  <c r="G47" i="37"/>
  <c r="F48" i="37"/>
  <c r="N49" i="37"/>
  <c r="J49" i="37"/>
  <c r="P48" i="37"/>
  <c r="L48" i="37"/>
  <c r="H48" i="37"/>
  <c r="N47" i="37"/>
  <c r="J47" i="37"/>
  <c r="F49" i="37"/>
  <c r="M49" i="37"/>
  <c r="I49" i="37"/>
  <c r="O48" i="37"/>
  <c r="K48" i="37"/>
  <c r="G48" i="37"/>
  <c r="M47" i="37"/>
  <c r="I47" i="37"/>
  <c r="F38" i="37"/>
  <c r="O38" i="37"/>
  <c r="K38" i="37"/>
  <c r="G38" i="37"/>
  <c r="N46" i="37"/>
  <c r="J46" i="37"/>
  <c r="M46" i="37"/>
  <c r="I46" i="37"/>
  <c r="P46" i="37"/>
  <c r="L46" i="37"/>
  <c r="H46" i="37"/>
  <c r="D50" i="66"/>
  <c r="D47" i="66"/>
  <c r="D21" i="66"/>
  <c r="D30" i="66" l="1"/>
  <c r="D42" i="66"/>
  <c r="D45" i="66"/>
  <c r="D57" i="66"/>
  <c r="D53" i="66"/>
  <c r="D7" i="66"/>
  <c r="D11" i="66"/>
  <c r="D27" i="66"/>
  <c r="D15" i="66" s="1"/>
  <c r="D75" i="66" l="1"/>
  <c r="D77" i="66" s="1"/>
  <c r="B36" i="90" l="1"/>
  <c r="B20" i="90"/>
  <c r="B35" i="90"/>
  <c r="B21" i="90"/>
  <c r="B10" i="90"/>
  <c r="B14" i="90"/>
  <c r="B27" i="90" l="1"/>
  <c r="B33" i="90"/>
  <c r="B28" i="90"/>
  <c r="B29" i="90"/>
  <c r="B26" i="90"/>
  <c r="B25" i="90"/>
  <c r="B24" i="90"/>
  <c r="B18" i="90"/>
  <c r="B16" i="90"/>
  <c r="B23" i="90"/>
  <c r="B31" i="90"/>
  <c r="B32" i="90"/>
  <c r="B30" i="90"/>
  <c r="B13" i="90"/>
  <c r="B17" i="90"/>
  <c r="B19" i="90"/>
  <c r="B8" i="90"/>
  <c r="B9" i="90"/>
  <c r="B34" i="90"/>
  <c r="B12" i="90"/>
  <c r="B15" i="90"/>
  <c r="B11" i="90"/>
  <c r="D10" i="37" l="1"/>
  <c r="E10" i="37"/>
  <c r="F10" i="37"/>
  <c r="G10" i="37"/>
  <c r="H10" i="37"/>
  <c r="I10" i="37"/>
  <c r="J10" i="37"/>
  <c r="K10" i="37"/>
  <c r="L10" i="37"/>
  <c r="M10" i="37"/>
  <c r="N10" i="37"/>
  <c r="O10" i="37"/>
  <c r="P10" i="37"/>
  <c r="D11" i="37"/>
  <c r="E11" i="37"/>
  <c r="F11" i="37"/>
  <c r="G11" i="37"/>
  <c r="H11" i="37"/>
  <c r="I11" i="37"/>
  <c r="J11" i="37"/>
  <c r="K11" i="37"/>
  <c r="L11" i="37"/>
  <c r="M11" i="37"/>
  <c r="N11" i="37"/>
  <c r="O11" i="37"/>
  <c r="P11" i="37"/>
  <c r="C11" i="37" l="1"/>
  <c r="C10" i="37"/>
  <c r="E27" i="85" l="1"/>
  <c r="I27" i="85"/>
  <c r="M27" i="85"/>
  <c r="D28" i="85"/>
  <c r="H28" i="85"/>
  <c r="L28" i="85"/>
  <c r="B28" i="85"/>
  <c r="B27" i="85" l="1"/>
  <c r="N13" i="85"/>
  <c r="J13" i="85"/>
  <c r="F13" i="85"/>
  <c r="M13" i="85"/>
  <c r="I13" i="85"/>
  <c r="E13" i="85"/>
  <c r="O28" i="85"/>
  <c r="K28" i="85"/>
  <c r="G28" i="85"/>
  <c r="C28" i="85"/>
  <c r="L27" i="85"/>
  <c r="H27" i="85"/>
  <c r="D27" i="85"/>
  <c r="N28" i="85"/>
  <c r="F28" i="85"/>
  <c r="K27" i="85"/>
  <c r="G27" i="85"/>
  <c r="L13" i="85"/>
  <c r="H13" i="85"/>
  <c r="D13" i="85"/>
  <c r="M28" i="85"/>
  <c r="I28" i="85"/>
  <c r="E28" i="85"/>
  <c r="N27" i="85"/>
  <c r="J27" i="85"/>
  <c r="F27" i="85"/>
  <c r="B13" i="85"/>
  <c r="J28" i="85"/>
  <c r="O27" i="85"/>
  <c r="C27" i="85"/>
  <c r="O13" i="85"/>
  <c r="K13" i="85"/>
  <c r="G13" i="85"/>
  <c r="C13" i="85"/>
  <c r="D21" i="85"/>
  <c r="D26" i="85" s="1"/>
  <c r="K21" i="85"/>
  <c r="K26" i="85" s="1"/>
  <c r="G21" i="85"/>
  <c r="G26" i="85" s="1"/>
  <c r="C21" i="85"/>
  <c r="C26" i="85" s="1"/>
  <c r="O21" i="85"/>
  <c r="O26" i="85" s="1"/>
  <c r="E21" i="85"/>
  <c r="E26" i="85" s="1"/>
  <c r="M21" i="85"/>
  <c r="M26" i="85" s="1"/>
  <c r="I21" i="85"/>
  <c r="I26" i="85" s="1"/>
  <c r="L21" i="85"/>
  <c r="L26" i="85" s="1"/>
  <c r="H21" i="85"/>
  <c r="H26" i="85" s="1"/>
  <c r="N21" i="85"/>
  <c r="N26" i="85" s="1"/>
  <c r="J21" i="85"/>
  <c r="J26" i="85" s="1"/>
  <c r="F21" i="85"/>
  <c r="F26" i="85" s="1"/>
  <c r="O25" i="85" l="1"/>
  <c r="H25" i="85"/>
  <c r="C25" i="85"/>
  <c r="L25" i="85"/>
  <c r="E25" i="85"/>
  <c r="J25" i="85"/>
  <c r="G25" i="85"/>
  <c r="I25" i="85"/>
  <c r="N25" i="85"/>
  <c r="B25" i="85"/>
  <c r="F25" i="85"/>
  <c r="K25" i="85"/>
  <c r="D25" i="85"/>
  <c r="M25" i="85"/>
  <c r="B21" i="85"/>
  <c r="B26" i="85" s="1"/>
  <c r="O18" i="86" l="1"/>
  <c r="K18" i="86"/>
  <c r="G18" i="86"/>
  <c r="C18" i="86"/>
  <c r="N18" i="86"/>
  <c r="M18" i="86"/>
  <c r="L18" i="86"/>
  <c r="J18" i="86"/>
  <c r="I18" i="86"/>
  <c r="H18" i="86"/>
  <c r="F18" i="86"/>
  <c r="E18" i="86"/>
  <c r="D18" i="86"/>
  <c r="B18" i="86"/>
  <c r="O26" i="86"/>
  <c r="N26" i="86"/>
  <c r="M26" i="86"/>
  <c r="L26" i="86"/>
  <c r="K26" i="86"/>
  <c r="J26" i="86"/>
  <c r="I26" i="86"/>
  <c r="H26" i="86"/>
  <c r="G26" i="86"/>
  <c r="F26" i="86"/>
  <c r="E26" i="86"/>
  <c r="D26" i="86"/>
  <c r="C26" i="86"/>
  <c r="B26" i="86"/>
  <c r="O25" i="86"/>
  <c r="N25" i="86"/>
  <c r="M25" i="86"/>
  <c r="L25" i="86"/>
  <c r="K25" i="86"/>
  <c r="J25" i="86"/>
  <c r="I25" i="86"/>
  <c r="H25" i="86"/>
  <c r="G25" i="86"/>
  <c r="F25" i="86"/>
  <c r="E25" i="86"/>
  <c r="D25" i="86"/>
  <c r="C25" i="86"/>
  <c r="B25" i="86"/>
  <c r="O24" i="86"/>
  <c r="N24" i="86"/>
  <c r="M24" i="86"/>
  <c r="L24" i="86"/>
  <c r="K24" i="86"/>
  <c r="J24" i="86"/>
  <c r="I24" i="86"/>
  <c r="H24" i="86"/>
  <c r="G24" i="86"/>
  <c r="F24" i="86"/>
  <c r="E24" i="86"/>
  <c r="D24" i="86"/>
  <c r="C24" i="86"/>
  <c r="B24" i="86"/>
  <c r="N13" i="86"/>
  <c r="M13" i="86"/>
  <c r="L13" i="86"/>
  <c r="J13" i="86"/>
  <c r="I13" i="86"/>
  <c r="H13" i="86"/>
  <c r="F13" i="86"/>
  <c r="E13" i="86"/>
  <c r="D13" i="86"/>
  <c r="B13" i="86"/>
  <c r="J23" i="86" l="1"/>
  <c r="L23" i="86"/>
  <c r="F23" i="86"/>
  <c r="M23" i="86"/>
  <c r="E23" i="86"/>
  <c r="H23" i="86"/>
  <c r="D23" i="86"/>
  <c r="I23" i="86"/>
  <c r="N23" i="86"/>
  <c r="B23" i="86"/>
  <c r="C13" i="86"/>
  <c r="G13" i="86"/>
  <c r="K13" i="86"/>
  <c r="O13" i="86"/>
  <c r="C23" i="86" l="1"/>
  <c r="O23" i="86"/>
  <c r="K23" i="86"/>
  <c r="G23" i="86"/>
  <c r="C50" i="66" l="1"/>
  <c r="C30" i="66"/>
  <c r="C21" i="66"/>
  <c r="C7" i="66" l="1"/>
  <c r="C11" i="66"/>
  <c r="C27" i="66"/>
  <c r="C42" i="66"/>
  <c r="C47" i="66"/>
  <c r="C53" i="66"/>
  <c r="C57" i="66"/>
  <c r="C15" i="66"/>
  <c r="P80" i="82" l="1"/>
  <c r="P21" i="82"/>
  <c r="C45" i="66"/>
  <c r="P42" i="82"/>
  <c r="P50" i="82"/>
  <c r="P47" i="82"/>
  <c r="P45" i="82" s="1"/>
  <c r="P53" i="82"/>
  <c r="P30" i="82"/>
  <c r="P57" i="82"/>
  <c r="P7" i="82"/>
  <c r="C75" i="66"/>
  <c r="C77" i="66" s="1"/>
  <c r="P27" i="82"/>
  <c r="P11" i="82"/>
  <c r="P15" i="82" l="1"/>
  <c r="P75" i="82" s="1"/>
  <c r="P77" i="82" s="1"/>
  <c r="P81" i="82" s="1"/>
  <c r="G27" i="82" l="1"/>
  <c r="K27" i="82"/>
  <c r="G47" i="82"/>
  <c r="H50" i="82"/>
  <c r="L50" i="82"/>
  <c r="D80" i="82"/>
  <c r="E80" i="82"/>
  <c r="F80" i="82"/>
  <c r="G80" i="82"/>
  <c r="H80" i="82"/>
  <c r="I80" i="82"/>
  <c r="J80" i="82"/>
  <c r="K80" i="82"/>
  <c r="L80" i="82"/>
  <c r="M80" i="82"/>
  <c r="N80" i="82"/>
  <c r="D50" i="82" l="1"/>
  <c r="K21" i="82"/>
  <c r="G21" i="82"/>
  <c r="N50" i="82"/>
  <c r="J50" i="82"/>
  <c r="M21" i="82"/>
  <c r="I47" i="82"/>
  <c r="I45" i="82" s="1"/>
  <c r="L53" i="82"/>
  <c r="F50" i="82"/>
  <c r="M50" i="82"/>
  <c r="I50" i="82"/>
  <c r="L47" i="82"/>
  <c r="L45" i="82" s="1"/>
  <c r="H47" i="82"/>
  <c r="H45" i="82" s="1"/>
  <c r="D47" i="82"/>
  <c r="D45" i="82" s="1"/>
  <c r="D42" i="82"/>
  <c r="N30" i="82"/>
  <c r="J30" i="82"/>
  <c r="F30" i="82"/>
  <c r="G45" i="82"/>
  <c r="L30" i="82"/>
  <c r="H30" i="82"/>
  <c r="M47" i="82"/>
  <c r="M45" i="82" s="1"/>
  <c r="E47" i="82"/>
  <c r="E45" i="82" s="1"/>
  <c r="D30" i="82"/>
  <c r="M27" i="82"/>
  <c r="I27" i="82"/>
  <c r="E27" i="82"/>
  <c r="M57" i="82"/>
  <c r="I57" i="82"/>
  <c r="E57" i="82"/>
  <c r="K53" i="82"/>
  <c r="G53" i="82"/>
  <c r="N53" i="82"/>
  <c r="J53" i="82"/>
  <c r="F53" i="82"/>
  <c r="L42" i="82"/>
  <c r="H42" i="82"/>
  <c r="K11" i="82"/>
  <c r="G11" i="82"/>
  <c r="L7" i="82"/>
  <c r="H7" i="82"/>
  <c r="D7" i="82"/>
  <c r="L57" i="82"/>
  <c r="H57" i="82"/>
  <c r="D57" i="82"/>
  <c r="M53" i="82"/>
  <c r="I53" i="82"/>
  <c r="E53" i="82"/>
  <c r="K50" i="82"/>
  <c r="G50" i="82"/>
  <c r="K47" i="82"/>
  <c r="K45" i="82" s="1"/>
  <c r="K42" i="82"/>
  <c r="G42" i="82"/>
  <c r="M30" i="82"/>
  <c r="I30" i="82"/>
  <c r="E30" i="82"/>
  <c r="N27" i="82"/>
  <c r="J27" i="82"/>
  <c r="F27" i="82"/>
  <c r="I21" i="82"/>
  <c r="E21" i="82"/>
  <c r="L21" i="82"/>
  <c r="H21" i="82"/>
  <c r="D21" i="82"/>
  <c r="N11" i="82"/>
  <c r="J11" i="82"/>
  <c r="F11" i="82"/>
  <c r="G7" i="82"/>
  <c r="K57" i="82"/>
  <c r="G57" i="82"/>
  <c r="H53" i="82"/>
  <c r="D53" i="82"/>
  <c r="N47" i="82"/>
  <c r="N45" i="82" s="1"/>
  <c r="J47" i="82"/>
  <c r="J45" i="82" s="1"/>
  <c r="F47" i="82"/>
  <c r="F45" i="82" s="1"/>
  <c r="N42" i="82"/>
  <c r="J42" i="82"/>
  <c r="F42" i="82"/>
  <c r="M11" i="82"/>
  <c r="I11" i="82"/>
  <c r="E11" i="82"/>
  <c r="K7" i="82"/>
  <c r="N7" i="82"/>
  <c r="J7" i="82"/>
  <c r="F7" i="82"/>
  <c r="N57" i="82"/>
  <c r="J57" i="82"/>
  <c r="F57" i="82"/>
  <c r="E50" i="82"/>
  <c r="M42" i="82"/>
  <c r="I42" i="82"/>
  <c r="E42" i="82"/>
  <c r="K30" i="82"/>
  <c r="G30" i="82"/>
  <c r="L27" i="82"/>
  <c r="H27" i="82"/>
  <c r="H15" i="82" s="1"/>
  <c r="D27" i="82"/>
  <c r="N21" i="82"/>
  <c r="J21" i="82"/>
  <c r="F21" i="82"/>
  <c r="L11" i="82"/>
  <c r="H11" i="82"/>
  <c r="D11" i="82"/>
  <c r="M7" i="82"/>
  <c r="I7" i="82"/>
  <c r="E7" i="82"/>
  <c r="G15" i="82" l="1"/>
  <c r="F15" i="82"/>
  <c r="J15" i="82"/>
  <c r="K15" i="82"/>
  <c r="N15" i="82"/>
  <c r="D15" i="82"/>
  <c r="L15" i="82"/>
  <c r="E15" i="82"/>
  <c r="M15" i="82"/>
  <c r="I15" i="82"/>
  <c r="O80" i="82"/>
  <c r="C80" i="82"/>
  <c r="O57" i="82"/>
  <c r="C57" i="82"/>
  <c r="O53" i="82"/>
  <c r="C50" i="82"/>
  <c r="O50" i="82"/>
  <c r="O47" i="82"/>
  <c r="C47" i="82"/>
  <c r="O42" i="82"/>
  <c r="C42" i="82"/>
  <c r="O30" i="82"/>
  <c r="O27" i="82"/>
  <c r="C27" i="82"/>
  <c r="O21" i="82"/>
  <c r="C11" i="82"/>
  <c r="O11" i="82"/>
  <c r="O7" i="82"/>
  <c r="C7" i="82"/>
  <c r="P83" i="24" l="1"/>
  <c r="O83" i="24"/>
  <c r="O45" i="82"/>
  <c r="O15" i="82"/>
  <c r="O75" i="82" s="1"/>
  <c r="C45" i="82"/>
  <c r="C30" i="82"/>
  <c r="C21" i="82"/>
  <c r="C53" i="82"/>
  <c r="C15" i="82" l="1"/>
  <c r="O77" i="82"/>
  <c r="O81" i="82" s="1"/>
  <c r="P7" i="24" l="1"/>
  <c r="P11" i="24"/>
  <c r="P21" i="24"/>
  <c r="P27" i="24"/>
  <c r="P30" i="24"/>
  <c r="P42" i="24"/>
  <c r="P47" i="24"/>
  <c r="P45" i="24" s="1"/>
  <c r="P50" i="24"/>
  <c r="P53" i="24"/>
  <c r="P57" i="24"/>
  <c r="P80" i="24"/>
  <c r="P15" i="24" l="1"/>
  <c r="P75" i="24" s="1"/>
  <c r="P77" i="24" s="1"/>
  <c r="P81" i="24" s="1"/>
  <c r="P82" i="24" s="1"/>
  <c r="B37" i="65" l="1"/>
  <c r="B36" i="65"/>
  <c r="B22" i="65" l="1"/>
  <c r="D53" i="54" l="1"/>
  <c r="C21" i="54"/>
  <c r="C7" i="54"/>
  <c r="C30" i="54"/>
  <c r="C11" i="54" l="1"/>
  <c r="D47" i="54"/>
  <c r="C47" i="54"/>
  <c r="C45" i="54" s="1"/>
  <c r="C53" i="54"/>
  <c r="C42" i="54"/>
  <c r="D45" i="54"/>
  <c r="D27" i="54"/>
  <c r="C50" i="54"/>
  <c r="C57" i="54"/>
  <c r="D11" i="54"/>
  <c r="D50" i="54"/>
  <c r="D42" i="54"/>
  <c r="D57" i="54"/>
  <c r="C27" i="54"/>
  <c r="D7" i="54"/>
  <c r="D30" i="54"/>
  <c r="D21" i="54"/>
  <c r="C15" i="54" l="1"/>
  <c r="C75" i="54" s="1"/>
  <c r="C77" i="54" s="1"/>
  <c r="D15" i="54"/>
  <c r="D75" i="54" l="1"/>
  <c r="D77" i="54" l="1"/>
  <c r="P26" i="72" l="1"/>
  <c r="H27" i="50" s="1"/>
  <c r="H50" i="50" s="1"/>
  <c r="H15" i="50"/>
  <c r="H38" i="50" s="1"/>
  <c r="H14" i="50"/>
  <c r="H37" i="50" s="1"/>
  <c r="H13" i="50"/>
  <c r="H36" i="50" s="1"/>
  <c r="H11" i="50"/>
  <c r="H34" i="50" s="1"/>
  <c r="H9" i="50"/>
  <c r="H32" i="50" s="1"/>
  <c r="H8" i="50"/>
  <c r="H31" i="50" s="1"/>
  <c r="H12" i="50" l="1"/>
  <c r="H35" i="50" s="1"/>
  <c r="H10" i="50"/>
  <c r="H33" i="50" s="1"/>
  <c r="O26" i="72" l="1"/>
  <c r="G27" i="50" l="1"/>
  <c r="G50" i="50" s="1"/>
  <c r="G15" i="50"/>
  <c r="G38" i="50" s="1"/>
  <c r="G14" i="50"/>
  <c r="G37" i="50" s="1"/>
  <c r="G13" i="50"/>
  <c r="G36" i="50" s="1"/>
  <c r="G11" i="50"/>
  <c r="G34" i="50" s="1"/>
  <c r="G9" i="50"/>
  <c r="G32" i="50" s="1"/>
  <c r="G8" i="50"/>
  <c r="G31" i="50" s="1"/>
  <c r="G12" i="50" l="1"/>
  <c r="G35" i="50" s="1"/>
  <c r="F13" i="50"/>
  <c r="E11" i="50"/>
  <c r="E34" i="50" s="1"/>
  <c r="E27" i="50"/>
  <c r="E50" i="50" s="1"/>
  <c r="E8" i="50"/>
  <c r="E31" i="50" s="1"/>
  <c r="F11" i="50"/>
  <c r="E9" i="50"/>
  <c r="E32" i="50" s="1"/>
  <c r="F14" i="50"/>
  <c r="F9" i="50"/>
  <c r="F8" i="50"/>
  <c r="E14" i="50"/>
  <c r="E37" i="50" s="1"/>
  <c r="F15" i="50"/>
  <c r="F27" i="50"/>
  <c r="E13" i="50"/>
  <c r="E36" i="50" s="1"/>
  <c r="E15" i="50"/>
  <c r="E38" i="50" s="1"/>
  <c r="G10" i="50"/>
  <c r="G33" i="50" s="1"/>
  <c r="E12" i="50" l="1"/>
  <c r="E35" i="50" s="1"/>
  <c r="F37" i="50"/>
  <c r="C14" i="50"/>
  <c r="C37" i="50" s="1"/>
  <c r="F36" i="50"/>
  <c r="C13" i="50"/>
  <c r="C36" i="50" s="1"/>
  <c r="F50" i="50"/>
  <c r="C27" i="50"/>
  <c r="F54" i="50" s="1"/>
  <c r="F38" i="50"/>
  <c r="C15" i="50"/>
  <c r="C38" i="50" s="1"/>
  <c r="F31" i="50"/>
  <c r="C8" i="50"/>
  <c r="C31" i="50" s="1"/>
  <c r="F34" i="50"/>
  <c r="C11" i="50"/>
  <c r="C34" i="50" s="1"/>
  <c r="F12" i="50"/>
  <c r="F32" i="50"/>
  <c r="C9" i="50"/>
  <c r="C32" i="50" s="1"/>
  <c r="F10" i="50"/>
  <c r="E10" i="50"/>
  <c r="E33" i="50" s="1"/>
  <c r="F35" i="50" l="1"/>
  <c r="C12" i="50"/>
  <c r="C35" i="50" s="1"/>
  <c r="C54" i="50"/>
  <c r="D54" i="50"/>
  <c r="H54" i="50"/>
  <c r="G54" i="50"/>
  <c r="C50" i="50"/>
  <c r="E54" i="50"/>
  <c r="F33" i="50"/>
  <c r="C10" i="50"/>
  <c r="C33" i="50" s="1"/>
  <c r="H27" i="68" l="1"/>
  <c r="D27" i="68"/>
  <c r="L27" i="68"/>
  <c r="K28" i="67"/>
  <c r="G28" i="67"/>
  <c r="K27" i="68"/>
  <c r="L28" i="67"/>
  <c r="D28" i="67"/>
  <c r="H28" i="67"/>
  <c r="G27" i="68"/>
  <c r="I28" i="67"/>
  <c r="E28" i="67"/>
  <c r="J28" i="67"/>
  <c r="M27" i="68"/>
  <c r="I27" i="68"/>
  <c r="E27" i="68"/>
  <c r="N28" i="67"/>
  <c r="M28" i="67"/>
  <c r="C28" i="67"/>
  <c r="C27" i="68"/>
  <c r="N27" i="68"/>
  <c r="J27" i="68"/>
  <c r="F27" i="68"/>
  <c r="F28" i="67"/>
  <c r="C40" i="39" l="1"/>
  <c r="G40" i="39"/>
  <c r="C41" i="39"/>
  <c r="G41" i="39"/>
  <c r="D40" i="39"/>
  <c r="H40" i="39"/>
  <c r="D41" i="39"/>
  <c r="H41" i="39"/>
  <c r="E40" i="39"/>
  <c r="I40" i="39"/>
  <c r="E41" i="39"/>
  <c r="I41" i="39"/>
  <c r="B40" i="39"/>
  <c r="F40" i="39"/>
  <c r="B41" i="39"/>
  <c r="F41" i="39"/>
  <c r="L40" i="39" l="1"/>
  <c r="L41" i="39"/>
  <c r="C42" i="41" l="1"/>
  <c r="D21" i="41"/>
  <c r="D25" i="41"/>
  <c r="D44" i="41"/>
  <c r="B41" i="41"/>
  <c r="B42" i="41"/>
  <c r="D37" i="41"/>
  <c r="D22" i="41"/>
  <c r="D26" i="41"/>
  <c r="D34" i="41"/>
  <c r="D38" i="41"/>
  <c r="D23" i="41"/>
  <c r="D27" i="41"/>
  <c r="D35" i="41"/>
  <c r="D39" i="41"/>
  <c r="D24" i="41"/>
  <c r="D31" i="41"/>
  <c r="D36" i="41"/>
  <c r="D40" i="41"/>
  <c r="C29" i="41"/>
  <c r="C16" i="41"/>
  <c r="C17" i="41"/>
  <c r="C28" i="41"/>
  <c r="C41" i="41"/>
  <c r="D33" i="41"/>
  <c r="B28" i="41"/>
  <c r="B29" i="41"/>
  <c r="D42" i="41" l="1"/>
  <c r="C18" i="41"/>
  <c r="B43" i="41"/>
  <c r="D41" i="41"/>
  <c r="C30" i="41"/>
  <c r="B30" i="41"/>
  <c r="C43" i="41"/>
  <c r="D43" i="41" s="1"/>
  <c r="D28" i="41"/>
  <c r="D29" i="41"/>
  <c r="D30" i="41" l="1"/>
  <c r="D14" i="41" l="1"/>
  <c r="D15" i="41" l="1"/>
  <c r="D13" i="41" l="1"/>
  <c r="D12" i="41" l="1"/>
  <c r="D9" i="41" l="1"/>
  <c r="B17" i="41" l="1"/>
  <c r="D17" i="41" s="1"/>
  <c r="D11" i="41"/>
  <c r="D8" i="41"/>
  <c r="D19" i="41" l="1"/>
  <c r="B16" i="41" l="1"/>
  <c r="D10" i="41"/>
  <c r="B18" i="41" l="1"/>
  <c r="D18" i="41" s="1"/>
  <c r="D16" i="41"/>
  <c r="M21" i="40" l="1"/>
  <c r="M20" i="40"/>
  <c r="M19" i="40"/>
  <c r="L20" i="40"/>
  <c r="M51" i="39"/>
  <c r="M47" i="39" l="1"/>
  <c r="M42" i="39"/>
  <c r="M24" i="39"/>
  <c r="J40" i="39"/>
  <c r="M37" i="39"/>
  <c r="M33" i="39"/>
  <c r="M28" i="39"/>
  <c r="M9" i="40"/>
  <c r="M15" i="39"/>
  <c r="M14" i="40"/>
  <c r="M11" i="39"/>
  <c r="M17" i="40"/>
  <c r="M35" i="39"/>
  <c r="M31" i="39"/>
  <c r="M26" i="39"/>
  <c r="M22" i="39"/>
  <c r="J41" i="39"/>
  <c r="M45" i="39" l="1"/>
  <c r="K40" i="39"/>
  <c r="M40" i="39" s="1"/>
  <c r="K44" i="39"/>
  <c r="M46" i="39"/>
  <c r="K48" i="39"/>
  <c r="M49" i="39"/>
  <c r="M50" i="39"/>
  <c r="J8" i="39"/>
  <c r="J21" i="39"/>
  <c r="J30" i="39"/>
  <c r="J44" i="39"/>
  <c r="J48" i="39"/>
  <c r="J12" i="39"/>
  <c r="J25" i="39"/>
  <c r="J34" i="39"/>
  <c r="M9" i="39"/>
  <c r="M13" i="39"/>
  <c r="K18" i="39"/>
  <c r="J17" i="39" l="1"/>
  <c r="M48" i="39"/>
  <c r="M44" i="39"/>
  <c r="J19" i="39"/>
  <c r="J18" i="39" l="1"/>
  <c r="M18" i="39" s="1"/>
  <c r="D18" i="39" l="1"/>
  <c r="E18" i="39"/>
  <c r="F18" i="39"/>
  <c r="G18" i="39"/>
  <c r="H18" i="39"/>
  <c r="I18" i="39"/>
  <c r="C18" i="39"/>
  <c r="B18" i="39"/>
  <c r="D19" i="39"/>
  <c r="E19" i="39"/>
  <c r="F19" i="39"/>
  <c r="G19" i="39"/>
  <c r="H19" i="39"/>
  <c r="I19" i="39"/>
  <c r="C19" i="39"/>
  <c r="B19" i="39"/>
  <c r="I8" i="39" l="1"/>
  <c r="D9" i="37" l="1"/>
  <c r="E9" i="37"/>
  <c r="F9" i="37"/>
  <c r="G9" i="37"/>
  <c r="H9" i="37"/>
  <c r="I9" i="37"/>
  <c r="J9" i="37"/>
  <c r="K9" i="37"/>
  <c r="L9" i="37"/>
  <c r="M9" i="37"/>
  <c r="N9" i="37"/>
  <c r="P9" i="37"/>
  <c r="C9" i="37"/>
  <c r="O9" i="37" l="1"/>
  <c r="C10" i="38" l="1"/>
  <c r="C9" i="38" l="1"/>
  <c r="B21" i="65" l="1"/>
  <c r="J11" i="40" l="1"/>
  <c r="G11" i="40"/>
  <c r="F11" i="40"/>
  <c r="E11" i="40"/>
  <c r="C11" i="40"/>
  <c r="H48" i="39"/>
  <c r="D48" i="39"/>
  <c r="G48" i="39"/>
  <c r="F48" i="39"/>
  <c r="E48" i="39"/>
  <c r="C48" i="39"/>
  <c r="B48" i="39"/>
  <c r="I48" i="39"/>
  <c r="I44" i="39"/>
  <c r="G44" i="39"/>
  <c r="D44" i="39"/>
  <c r="H44" i="39"/>
  <c r="C44" i="39"/>
  <c r="E34" i="39"/>
  <c r="C34" i="39"/>
  <c r="H34" i="39"/>
  <c r="F34" i="39"/>
  <c r="D34" i="39"/>
  <c r="B34" i="39"/>
  <c r="G34" i="39"/>
  <c r="F30" i="39"/>
  <c r="I30" i="39"/>
  <c r="G30" i="39"/>
  <c r="E30" i="39"/>
  <c r="C30" i="39"/>
  <c r="H30" i="39"/>
  <c r="D30" i="39"/>
  <c r="B30" i="39"/>
  <c r="C25" i="39"/>
  <c r="H25" i="39"/>
  <c r="F25" i="39"/>
  <c r="D25" i="39"/>
  <c r="B25" i="39"/>
  <c r="I25" i="39"/>
  <c r="G25" i="39"/>
  <c r="E25" i="39"/>
  <c r="L23" i="39"/>
  <c r="E21" i="39"/>
  <c r="F21" i="39"/>
  <c r="B21" i="39"/>
  <c r="H21" i="39"/>
  <c r="D21" i="39"/>
  <c r="F12" i="39"/>
  <c r="L13" i="39"/>
  <c r="G12" i="39"/>
  <c r="G8" i="39"/>
  <c r="F8" i="39"/>
  <c r="D8" i="39"/>
  <c r="B8" i="39"/>
  <c r="L8" i="39" s="1"/>
  <c r="C8" i="39"/>
  <c r="P39" i="38"/>
  <c r="P40" i="38" s="1"/>
  <c r="O39" i="38"/>
  <c r="O40" i="38" s="1"/>
  <c r="N39" i="38"/>
  <c r="M39" i="38"/>
  <c r="M40" i="38" s="1"/>
  <c r="L39" i="38"/>
  <c r="L40" i="38" s="1"/>
  <c r="K39" i="38"/>
  <c r="K40" i="38" s="1"/>
  <c r="J39" i="38"/>
  <c r="I39" i="38"/>
  <c r="I40" i="38" s="1"/>
  <c r="H39" i="38"/>
  <c r="H40" i="38" s="1"/>
  <c r="G39" i="38"/>
  <c r="G40" i="38" s="1"/>
  <c r="F39" i="38"/>
  <c r="E39" i="38"/>
  <c r="E40" i="38" s="1"/>
  <c r="D39" i="38"/>
  <c r="D40" i="38" s="1"/>
  <c r="C39" i="38"/>
  <c r="C40" i="38" s="1"/>
  <c r="P32" i="38"/>
  <c r="P33" i="38" s="1"/>
  <c r="O32" i="38"/>
  <c r="N32" i="38"/>
  <c r="N33" i="38" s="1"/>
  <c r="M32" i="38"/>
  <c r="L32" i="38"/>
  <c r="L33" i="38" s="1"/>
  <c r="K32" i="38"/>
  <c r="J32" i="38"/>
  <c r="J33" i="38" s="1"/>
  <c r="I32" i="38"/>
  <c r="H32" i="38"/>
  <c r="H33" i="38" s="1"/>
  <c r="G32" i="38"/>
  <c r="F32" i="38"/>
  <c r="F33" i="38" s="1"/>
  <c r="E32" i="38"/>
  <c r="D32" i="38"/>
  <c r="D33" i="38" s="1"/>
  <c r="C32" i="38"/>
  <c r="P27" i="38"/>
  <c r="P28" i="38" s="1"/>
  <c r="O27" i="38"/>
  <c r="N27" i="38"/>
  <c r="N28" i="38" s="1"/>
  <c r="M27" i="38"/>
  <c r="L27" i="38"/>
  <c r="L28" i="38" s="1"/>
  <c r="K27" i="38"/>
  <c r="J27" i="38"/>
  <c r="J28" i="38" s="1"/>
  <c r="I27" i="38"/>
  <c r="H27" i="38"/>
  <c r="H28" i="38" s="1"/>
  <c r="G27" i="38"/>
  <c r="F27" i="38"/>
  <c r="F28" i="38" s="1"/>
  <c r="E27" i="38"/>
  <c r="D27" i="38"/>
  <c r="D28" i="38" s="1"/>
  <c r="P19" i="38"/>
  <c r="P21" i="38" s="1"/>
  <c r="P22" i="38" s="1"/>
  <c r="O19" i="38"/>
  <c r="O21" i="38" s="1"/>
  <c r="N19" i="38"/>
  <c r="M19" i="38"/>
  <c r="L19" i="38"/>
  <c r="K19" i="38"/>
  <c r="K21" i="38" s="1"/>
  <c r="J19" i="38"/>
  <c r="I19" i="38"/>
  <c r="H19" i="38"/>
  <c r="G19" i="38"/>
  <c r="G21" i="38" s="1"/>
  <c r="F19" i="38"/>
  <c r="E19" i="38"/>
  <c r="D19" i="38"/>
  <c r="C19" i="38"/>
  <c r="P15" i="38"/>
  <c r="P12" i="37" s="1"/>
  <c r="P21" i="37" s="1"/>
  <c r="O15" i="38"/>
  <c r="N15" i="38"/>
  <c r="M15" i="38"/>
  <c r="L15" i="38"/>
  <c r="L12" i="37" s="1"/>
  <c r="L21" i="37" s="1"/>
  <c r="K15" i="38"/>
  <c r="J15" i="38"/>
  <c r="I15" i="38"/>
  <c r="H15" i="38"/>
  <c r="H12" i="37" s="1"/>
  <c r="H21" i="37" s="1"/>
  <c r="G15" i="38"/>
  <c r="F15" i="38"/>
  <c r="E15" i="38"/>
  <c r="D15" i="38"/>
  <c r="D12" i="37" s="1"/>
  <c r="D21" i="37" s="1"/>
  <c r="C15" i="38"/>
  <c r="C12" i="37" s="1"/>
  <c r="C21" i="37" s="1"/>
  <c r="P10" i="38"/>
  <c r="O10" i="38"/>
  <c r="N10" i="38"/>
  <c r="M10" i="38"/>
  <c r="L10" i="38"/>
  <c r="K10" i="38"/>
  <c r="J10" i="38"/>
  <c r="I10" i="38"/>
  <c r="H10" i="38"/>
  <c r="G10" i="38"/>
  <c r="F10" i="38"/>
  <c r="E10" i="38"/>
  <c r="D10" i="38"/>
  <c r="P9" i="38"/>
  <c r="O9" i="38"/>
  <c r="N9" i="38"/>
  <c r="M9" i="38"/>
  <c r="L9" i="38"/>
  <c r="K9" i="38"/>
  <c r="J9" i="38"/>
  <c r="I9" i="38"/>
  <c r="H9" i="38"/>
  <c r="G9" i="38"/>
  <c r="F9" i="38"/>
  <c r="E9" i="38"/>
  <c r="D9" i="38"/>
  <c r="D17" i="39" l="1"/>
  <c r="B17" i="39"/>
  <c r="F17" i="39"/>
  <c r="N35" i="38"/>
  <c r="C7" i="37"/>
  <c r="C23" i="37" s="1"/>
  <c r="D7" i="37"/>
  <c r="H7" i="37"/>
  <c r="L7" i="37"/>
  <c r="P7" i="37"/>
  <c r="D35" i="38"/>
  <c r="H35" i="38"/>
  <c r="L35" i="38"/>
  <c r="P35" i="38"/>
  <c r="E8" i="38"/>
  <c r="E11" i="38" s="1"/>
  <c r="E14" i="38" s="1"/>
  <c r="E12" i="37"/>
  <c r="E21" i="37" s="1"/>
  <c r="I8" i="38"/>
  <c r="I42" i="38" s="1"/>
  <c r="I12" i="37"/>
  <c r="I21" i="37" s="1"/>
  <c r="M8" i="38"/>
  <c r="M42" i="38" s="1"/>
  <c r="M12" i="37"/>
  <c r="M21" i="37" s="1"/>
  <c r="F8" i="38"/>
  <c r="F11" i="38" s="1"/>
  <c r="F14" i="38" s="1"/>
  <c r="F12" i="37"/>
  <c r="F21" i="37" s="1"/>
  <c r="J8" i="38"/>
  <c r="J45" i="38" s="1"/>
  <c r="J12" i="37"/>
  <c r="J21" i="37" s="1"/>
  <c r="N8" i="38"/>
  <c r="N45" i="38" s="1"/>
  <c r="N12" i="37"/>
  <c r="N21" i="37" s="1"/>
  <c r="G8" i="38"/>
  <c r="G45" i="38" s="1"/>
  <c r="G12" i="37"/>
  <c r="G21" i="37" s="1"/>
  <c r="K8" i="38"/>
  <c r="K46" i="38" s="1"/>
  <c r="K12" i="37"/>
  <c r="K21" i="37" s="1"/>
  <c r="O8" i="38"/>
  <c r="O45" i="38" s="1"/>
  <c r="O12" i="37"/>
  <c r="O21" i="37" s="1"/>
  <c r="F35" i="38"/>
  <c r="J35" i="38"/>
  <c r="B12" i="39"/>
  <c r="L19" i="39"/>
  <c r="I34" i="39"/>
  <c r="L30" i="39"/>
  <c r="I21" i="39"/>
  <c r="I17" i="39" s="1"/>
  <c r="L17" i="39" s="1"/>
  <c r="B44" i="39"/>
  <c r="L44" i="39" s="1"/>
  <c r="F44" i="39"/>
  <c r="E44" i="39"/>
  <c r="D8" i="38"/>
  <c r="D43" i="38" s="1"/>
  <c r="H8" i="38"/>
  <c r="L8" i="38"/>
  <c r="L43" i="38" s="1"/>
  <c r="P8" i="38"/>
  <c r="E12" i="39"/>
  <c r="I12" i="39"/>
  <c r="K11" i="38"/>
  <c r="K14" i="38" s="1"/>
  <c r="M46" i="38"/>
  <c r="L18" i="39"/>
  <c r="C21" i="39"/>
  <c r="C17" i="39" s="1"/>
  <c r="L36" i="39"/>
  <c r="C8" i="38"/>
  <c r="C46" i="38" s="1"/>
  <c r="L25" i="39"/>
  <c r="L31" i="39"/>
  <c r="L48" i="39"/>
  <c r="D11" i="40"/>
  <c r="H11" i="40"/>
  <c r="H8" i="39"/>
  <c r="H17" i="39" s="1"/>
  <c r="C12" i="39"/>
  <c r="G21" i="39"/>
  <c r="G17" i="39" s="1"/>
  <c r="L27" i="39"/>
  <c r="O22" i="38"/>
  <c r="E21" i="38"/>
  <c r="I21" i="38"/>
  <c r="M21" i="38"/>
  <c r="C21" i="38"/>
  <c r="L35" i="39"/>
  <c r="L46" i="39"/>
  <c r="L16" i="40"/>
  <c r="E8" i="39"/>
  <c r="E17" i="39" s="1"/>
  <c r="L10" i="39"/>
  <c r="D12" i="39"/>
  <c r="H12" i="39"/>
  <c r="L22" i="39"/>
  <c r="L45" i="39"/>
  <c r="L50" i="39"/>
  <c r="L9" i="39"/>
  <c r="L14" i="39"/>
  <c r="L26" i="39"/>
  <c r="L32" i="39"/>
  <c r="L49" i="39"/>
  <c r="L8" i="40"/>
  <c r="I11" i="40"/>
  <c r="L13" i="40"/>
  <c r="L19" i="40"/>
  <c r="F21" i="38"/>
  <c r="J21" i="38"/>
  <c r="N21" i="38"/>
  <c r="E28" i="38"/>
  <c r="I28" i="38"/>
  <c r="M28" i="38"/>
  <c r="E33" i="38"/>
  <c r="I33" i="38"/>
  <c r="M33" i="38"/>
  <c r="D21" i="38"/>
  <c r="H21" i="38"/>
  <c r="L21" i="38"/>
  <c r="C28" i="38"/>
  <c r="G28" i="38"/>
  <c r="K28" i="38"/>
  <c r="O28" i="38"/>
  <c r="C33" i="38"/>
  <c r="G33" i="38"/>
  <c r="K33" i="38"/>
  <c r="O33" i="38"/>
  <c r="F40" i="38"/>
  <c r="J40" i="38"/>
  <c r="N40" i="38"/>
  <c r="I11" i="38" l="1"/>
  <c r="I14" i="38" s="1"/>
  <c r="F45" i="38"/>
  <c r="N44" i="38"/>
  <c r="N43" i="38"/>
  <c r="F42" i="38"/>
  <c r="F47" i="38" s="1"/>
  <c r="I44" i="38"/>
  <c r="K44" i="38"/>
  <c r="G42" i="38"/>
  <c r="J42" i="38"/>
  <c r="E42" i="38"/>
  <c r="K45" i="38"/>
  <c r="N42" i="38"/>
  <c r="I46" i="38"/>
  <c r="F43" i="38"/>
  <c r="I43" i="38"/>
  <c r="K42" i="38"/>
  <c r="F46" i="38"/>
  <c r="K43" i="38"/>
  <c r="N11" i="38"/>
  <c r="I45" i="38"/>
  <c r="F44" i="38"/>
  <c r="N46" i="38"/>
  <c r="C43" i="37"/>
  <c r="H43" i="37"/>
  <c r="H23" i="37"/>
  <c r="D43" i="37"/>
  <c r="D23" i="37"/>
  <c r="P43" i="37"/>
  <c r="P23" i="37"/>
  <c r="L43" i="37"/>
  <c r="L23" i="37"/>
  <c r="O43" i="38"/>
  <c r="M7" i="37"/>
  <c r="K7" i="37"/>
  <c r="N7" i="37"/>
  <c r="F7" i="37"/>
  <c r="I7" i="37"/>
  <c r="G7" i="37"/>
  <c r="L39" i="37"/>
  <c r="L45" i="37"/>
  <c r="L44" i="37"/>
  <c r="L41" i="37"/>
  <c r="L42" i="37"/>
  <c r="L40" i="37"/>
  <c r="D39" i="37"/>
  <c r="D44" i="37"/>
  <c r="D45" i="37"/>
  <c r="D41" i="37"/>
  <c r="D42" i="37"/>
  <c r="D40" i="37"/>
  <c r="O7" i="37"/>
  <c r="E7" i="37"/>
  <c r="J7" i="37"/>
  <c r="P39" i="37"/>
  <c r="P44" i="37"/>
  <c r="P45" i="37"/>
  <c r="P41" i="37"/>
  <c r="P42" i="37"/>
  <c r="P40" i="37"/>
  <c r="H39" i="37"/>
  <c r="H44" i="37"/>
  <c r="H45" i="37"/>
  <c r="H42" i="37"/>
  <c r="H41" i="37"/>
  <c r="H40" i="37"/>
  <c r="C39" i="37"/>
  <c r="C45" i="37"/>
  <c r="C44" i="37"/>
  <c r="C41" i="37"/>
  <c r="C42" i="37"/>
  <c r="C40" i="37"/>
  <c r="O42" i="38"/>
  <c r="O11" i="38"/>
  <c r="O12" i="38" s="1"/>
  <c r="J46" i="38"/>
  <c r="E46" i="38"/>
  <c r="M11" i="38"/>
  <c r="M43" i="38"/>
  <c r="O46" i="38"/>
  <c r="M45" i="38"/>
  <c r="G44" i="38"/>
  <c r="G11" i="38"/>
  <c r="G14" i="38" s="1"/>
  <c r="O44" i="38"/>
  <c r="J44" i="38"/>
  <c r="J11" i="38"/>
  <c r="J14" i="38" s="1"/>
  <c r="E45" i="38"/>
  <c r="G43" i="38"/>
  <c r="M44" i="38"/>
  <c r="G46" i="38"/>
  <c r="J43" i="38"/>
  <c r="E43" i="38"/>
  <c r="E44" i="38"/>
  <c r="L12" i="39"/>
  <c r="L21" i="39"/>
  <c r="C43" i="38"/>
  <c r="I35" i="38"/>
  <c r="L34" i="39"/>
  <c r="P11" i="38"/>
  <c r="P12" i="38" s="1"/>
  <c r="P45" i="38"/>
  <c r="P42" i="38"/>
  <c r="P44" i="38"/>
  <c r="P46" i="38"/>
  <c r="H11" i="38"/>
  <c r="H45" i="38"/>
  <c r="H46" i="38"/>
  <c r="H42" i="38"/>
  <c r="H44" i="38"/>
  <c r="G35" i="38"/>
  <c r="M35" i="38"/>
  <c r="L11" i="38"/>
  <c r="L14" i="38" s="1"/>
  <c r="L45" i="38"/>
  <c r="L46" i="38"/>
  <c r="L42" i="38"/>
  <c r="L44" i="38"/>
  <c r="D11" i="38"/>
  <c r="D14" i="38" s="1"/>
  <c r="D42" i="38"/>
  <c r="D45" i="38"/>
  <c r="D46" i="38"/>
  <c r="D44" i="38"/>
  <c r="E35" i="38"/>
  <c r="P43" i="38"/>
  <c r="H43" i="38"/>
  <c r="C35" i="38"/>
  <c r="O35" i="38"/>
  <c r="K35" i="38"/>
  <c r="C11" i="38"/>
  <c r="C45" i="38"/>
  <c r="C42" i="38"/>
  <c r="C44" i="38"/>
  <c r="L11" i="40"/>
  <c r="N47" i="38" l="1"/>
  <c r="K47" i="38"/>
  <c r="M47" i="38"/>
  <c r="I47" i="38"/>
  <c r="G47" i="38"/>
  <c r="O47" i="38"/>
  <c r="O43" i="37"/>
  <c r="O23" i="37"/>
  <c r="N43" i="37"/>
  <c r="N23" i="37"/>
  <c r="M43" i="37"/>
  <c r="M23" i="37"/>
  <c r="G43" i="37"/>
  <c r="G23" i="37"/>
  <c r="K43" i="37"/>
  <c r="K23" i="37"/>
  <c r="J43" i="37"/>
  <c r="J23" i="37"/>
  <c r="I43" i="37"/>
  <c r="I23" i="37"/>
  <c r="E43" i="37"/>
  <c r="E23" i="37"/>
  <c r="F43" i="37"/>
  <c r="F23" i="37"/>
  <c r="E39" i="37"/>
  <c r="E44" i="37"/>
  <c r="E45" i="37"/>
  <c r="E41" i="37"/>
  <c r="E42" i="37"/>
  <c r="E40" i="37"/>
  <c r="G39" i="37"/>
  <c r="G45" i="37"/>
  <c r="G44" i="37"/>
  <c r="G42" i="37"/>
  <c r="G41" i="37"/>
  <c r="G40" i="37"/>
  <c r="F39" i="37"/>
  <c r="F44" i="37"/>
  <c r="F45" i="37"/>
  <c r="F42" i="37"/>
  <c r="F41" i="37"/>
  <c r="F40" i="37"/>
  <c r="K39" i="37"/>
  <c r="K44" i="37"/>
  <c r="K45" i="37"/>
  <c r="K42" i="37"/>
  <c r="K41" i="37"/>
  <c r="K40" i="37"/>
  <c r="J39" i="37"/>
  <c r="J45" i="37"/>
  <c r="J44" i="37"/>
  <c r="J42" i="37"/>
  <c r="J41" i="37"/>
  <c r="J40" i="37"/>
  <c r="O39" i="37"/>
  <c r="O44" i="37"/>
  <c r="O45" i="37"/>
  <c r="O41" i="37"/>
  <c r="O42" i="37"/>
  <c r="O40" i="37"/>
  <c r="I39" i="37"/>
  <c r="I44" i="37"/>
  <c r="I45" i="37"/>
  <c r="I42" i="37"/>
  <c r="I41" i="37"/>
  <c r="I40" i="37"/>
  <c r="N39" i="37"/>
  <c r="N44" i="37"/>
  <c r="N45" i="37"/>
  <c r="N42" i="37"/>
  <c r="N41" i="37"/>
  <c r="N40" i="37"/>
  <c r="M39" i="37"/>
  <c r="M45" i="37"/>
  <c r="M44" i="37"/>
  <c r="M42" i="37"/>
  <c r="M41" i="37"/>
  <c r="M40" i="37"/>
  <c r="J47" i="38"/>
  <c r="E47" i="38"/>
  <c r="P47" i="38"/>
  <c r="C47" i="38"/>
  <c r="D47" i="38"/>
  <c r="H47" i="38"/>
  <c r="L47" i="38"/>
  <c r="P85" i="33" l="1"/>
  <c r="O85" i="33"/>
  <c r="B37" i="17" l="1"/>
  <c r="B22" i="17"/>
  <c r="B36" i="17" l="1"/>
  <c r="B21" i="17" l="1"/>
  <c r="P80" i="33" l="1"/>
  <c r="O80" i="33"/>
  <c r="K80" i="33" l="1"/>
  <c r="N80" i="33"/>
  <c r="J80" i="33"/>
  <c r="L80" i="33"/>
  <c r="H80" i="33"/>
  <c r="M80" i="33"/>
  <c r="I80" i="33"/>
  <c r="L57" i="33"/>
  <c r="H57" i="33"/>
  <c r="D57" i="33"/>
  <c r="N53" i="33"/>
  <c r="J53" i="33"/>
  <c r="F53" i="33"/>
  <c r="N50" i="33"/>
  <c r="J50" i="33"/>
  <c r="F50" i="33"/>
  <c r="N47" i="33"/>
  <c r="N45" i="33" s="1"/>
  <c r="J47" i="33"/>
  <c r="J45" i="33" s="1"/>
  <c r="F47" i="33"/>
  <c r="F45" i="33" s="1"/>
  <c r="L42" i="33"/>
  <c r="H42" i="33"/>
  <c r="D42" i="33"/>
  <c r="N30" i="33"/>
  <c r="J30" i="33"/>
  <c r="F30" i="33"/>
  <c r="N27" i="33"/>
  <c r="J27" i="33"/>
  <c r="F27" i="33"/>
  <c r="L21" i="33"/>
  <c r="H21" i="33"/>
  <c r="D21" i="33"/>
  <c r="L11" i="33"/>
  <c r="H11" i="33"/>
  <c r="D11" i="33"/>
  <c r="N7" i="33"/>
  <c r="J7" i="33"/>
  <c r="F7" i="33"/>
  <c r="K57" i="33"/>
  <c r="G57" i="33"/>
  <c r="C57" i="33"/>
  <c r="M53" i="33"/>
  <c r="I53" i="33"/>
  <c r="E53" i="33"/>
  <c r="M50" i="33"/>
  <c r="I50" i="33"/>
  <c r="E50" i="33"/>
  <c r="M47" i="33"/>
  <c r="M45" i="33" s="1"/>
  <c r="I47" i="33"/>
  <c r="I45" i="33" s="1"/>
  <c r="E47" i="33"/>
  <c r="E45" i="33" s="1"/>
  <c r="K42" i="33"/>
  <c r="G42" i="33"/>
  <c r="C42" i="33"/>
  <c r="M30" i="33"/>
  <c r="I30" i="33"/>
  <c r="E30" i="33"/>
  <c r="M27" i="33"/>
  <c r="I27" i="33"/>
  <c r="E27" i="33"/>
  <c r="K21" i="33"/>
  <c r="G21" i="33"/>
  <c r="C21" i="33"/>
  <c r="K11" i="33"/>
  <c r="G11" i="33"/>
  <c r="C11" i="33"/>
  <c r="M7" i="33"/>
  <c r="I7" i="33"/>
  <c r="E7" i="33"/>
  <c r="N57" i="33"/>
  <c r="J57" i="33"/>
  <c r="F57" i="33"/>
  <c r="L53" i="33"/>
  <c r="H53" i="33"/>
  <c r="D53" i="33"/>
  <c r="L50" i="33"/>
  <c r="H50" i="33"/>
  <c r="D50" i="33"/>
  <c r="L47" i="33"/>
  <c r="L45" i="33" s="1"/>
  <c r="H47" i="33"/>
  <c r="H45" i="33" s="1"/>
  <c r="D47" i="33"/>
  <c r="D45" i="33" s="1"/>
  <c r="N42" i="33"/>
  <c r="J42" i="33"/>
  <c r="F42" i="33"/>
  <c r="L30" i="33"/>
  <c r="H30" i="33"/>
  <c r="D30" i="33"/>
  <c r="L27" i="33"/>
  <c r="H27" i="33"/>
  <c r="D27" i="33"/>
  <c r="N21" i="33"/>
  <c r="J21" i="33"/>
  <c r="F21" i="33"/>
  <c r="N11" i="33"/>
  <c r="J11" i="33"/>
  <c r="F11" i="33"/>
  <c r="L7" i="33"/>
  <c r="H7" i="33"/>
  <c r="D7" i="33"/>
  <c r="M57" i="33"/>
  <c r="I57" i="33"/>
  <c r="E57" i="33"/>
  <c r="K53" i="33"/>
  <c r="G53" i="33"/>
  <c r="C53" i="33"/>
  <c r="K50" i="33"/>
  <c r="G50" i="33"/>
  <c r="C50" i="33"/>
  <c r="K47" i="33"/>
  <c r="K45" i="33" s="1"/>
  <c r="G47" i="33"/>
  <c r="G45" i="33" s="1"/>
  <c r="C47" i="33"/>
  <c r="C45" i="33" s="1"/>
  <c r="M42" i="33"/>
  <c r="I42" i="33"/>
  <c r="E42" i="33"/>
  <c r="K30" i="33"/>
  <c r="G30" i="33"/>
  <c r="C30" i="33"/>
  <c r="K27" i="33"/>
  <c r="G27" i="33"/>
  <c r="C27" i="33"/>
  <c r="M21" i="33"/>
  <c r="I21" i="33"/>
  <c r="E21" i="33"/>
  <c r="M11" i="33"/>
  <c r="I11" i="33"/>
  <c r="E11" i="33"/>
  <c r="K7" i="33"/>
  <c r="G7" i="33"/>
  <c r="C7" i="33"/>
  <c r="M81" i="33"/>
  <c r="I81" i="33"/>
  <c r="P81" i="33"/>
  <c r="L81" i="33"/>
  <c r="H81" i="33"/>
  <c r="O81" i="33"/>
  <c r="K81" i="33"/>
  <c r="N81" i="33"/>
  <c r="J81" i="33"/>
  <c r="H15" i="33" l="1"/>
  <c r="K15" i="33"/>
  <c r="M15" i="33"/>
  <c r="D15" i="33"/>
  <c r="J15" i="33"/>
  <c r="G15" i="33"/>
  <c r="F15" i="33"/>
  <c r="E15" i="33"/>
  <c r="I15" i="33"/>
  <c r="L15" i="33"/>
  <c r="C15" i="33"/>
  <c r="N15" i="33"/>
  <c r="C80" i="24" l="1"/>
  <c r="G80" i="24"/>
  <c r="E80" i="24"/>
  <c r="D80" i="24" l="1"/>
  <c r="F80" i="24" l="1"/>
  <c r="H27" i="24"/>
  <c r="H50" i="24" l="1"/>
  <c r="H30" i="24"/>
  <c r="H47" i="24"/>
  <c r="H45" i="24" s="1"/>
  <c r="H21" i="24"/>
  <c r="H15" i="24" s="1"/>
  <c r="H53" i="24"/>
  <c r="H7" i="24"/>
  <c r="H57" i="24"/>
  <c r="H11" i="24"/>
  <c r="H42" i="24"/>
  <c r="I27" i="24" l="1"/>
  <c r="I57" i="24"/>
  <c r="I50" i="24"/>
  <c r="I47" i="24"/>
  <c r="I45" i="24" s="1"/>
  <c r="I11" i="24"/>
  <c r="H77" i="24"/>
  <c r="I42" i="24"/>
  <c r="I53" i="24"/>
  <c r="I30" i="24"/>
  <c r="I7" i="24"/>
  <c r="I21" i="24"/>
  <c r="I15" i="24" l="1"/>
  <c r="I77" i="24"/>
  <c r="G50" i="24" l="1"/>
  <c r="F50" i="24"/>
  <c r="G42" i="24"/>
  <c r="F42" i="24" l="1"/>
  <c r="G47" i="24"/>
  <c r="G45" i="24" s="1"/>
  <c r="G11" i="24"/>
  <c r="G57" i="24"/>
  <c r="F30" i="24"/>
  <c r="G53" i="24"/>
  <c r="F57" i="24"/>
  <c r="F11" i="24"/>
  <c r="F21" i="24"/>
  <c r="G30" i="24"/>
  <c r="F27" i="24"/>
  <c r="G27" i="24"/>
  <c r="G21" i="24"/>
  <c r="G7" i="24"/>
  <c r="F47" i="24"/>
  <c r="F45" i="24" s="1"/>
  <c r="F7" i="24"/>
  <c r="F53" i="24"/>
  <c r="F15" i="24" l="1"/>
  <c r="G15" i="24"/>
  <c r="G77" i="24"/>
  <c r="G81" i="24" s="1"/>
  <c r="F77" i="24"/>
  <c r="F81" i="24" s="1"/>
  <c r="E11" i="24"/>
  <c r="E47" i="24"/>
  <c r="E45" i="24" s="1"/>
  <c r="C50" i="24"/>
  <c r="C42" i="24"/>
  <c r="E7" i="24"/>
  <c r="C47" i="24" l="1"/>
  <c r="C45" i="24" s="1"/>
  <c r="C11" i="24"/>
  <c r="D21" i="24"/>
  <c r="C53" i="24"/>
  <c r="D11" i="24"/>
  <c r="D47" i="24"/>
  <c r="D45" i="24" s="1"/>
  <c r="C21" i="24"/>
  <c r="E42" i="24"/>
  <c r="C30" i="24"/>
  <c r="E27" i="24"/>
  <c r="E57" i="24"/>
  <c r="D57" i="24"/>
  <c r="D7" i="24"/>
  <c r="E21" i="24"/>
  <c r="D27" i="24"/>
  <c r="E50" i="24"/>
  <c r="D50" i="24"/>
  <c r="C27" i="24"/>
  <c r="C57" i="24"/>
  <c r="E30" i="24"/>
  <c r="D42" i="24"/>
  <c r="E53" i="24"/>
  <c r="D30" i="24"/>
  <c r="D53" i="24"/>
  <c r="C7" i="24"/>
  <c r="C15" i="24" l="1"/>
  <c r="D15" i="24"/>
  <c r="E15" i="24"/>
  <c r="C77" i="24"/>
  <c r="C81" i="24" s="1"/>
  <c r="E77" i="24"/>
  <c r="E81" i="24" s="1"/>
  <c r="D77" i="24"/>
  <c r="D81" i="24" s="1"/>
  <c r="O80" i="24" l="1"/>
  <c r="N80" i="24" l="1"/>
  <c r="J80" i="24" l="1"/>
  <c r="K80" i="24"/>
  <c r="M80" i="24"/>
  <c r="L80" i="24"/>
  <c r="H80" i="24" l="1"/>
  <c r="H81" i="24"/>
  <c r="I81" i="24"/>
  <c r="I80" i="24"/>
  <c r="K42" i="24" l="1"/>
  <c r="K53" i="24"/>
  <c r="K27" i="24"/>
  <c r="K11" i="24"/>
  <c r="K50" i="24"/>
  <c r="K21" i="24"/>
  <c r="K30" i="24"/>
  <c r="K57" i="24"/>
  <c r="K7" i="24" l="1"/>
  <c r="K15" i="24"/>
  <c r="K47" i="24"/>
  <c r="K45" i="24" s="1"/>
  <c r="K77" i="24"/>
  <c r="K81" i="24" s="1"/>
  <c r="J27" i="24" l="1"/>
  <c r="J42" i="24"/>
  <c r="J30" i="24" l="1"/>
  <c r="J50" i="24"/>
  <c r="J21" i="24"/>
  <c r="J47" i="24" l="1"/>
  <c r="J45" i="24" s="1"/>
  <c r="J11" i="24"/>
  <c r="J57" i="24"/>
  <c r="J53" i="24"/>
  <c r="J15" i="24"/>
  <c r="J7" i="24" l="1"/>
  <c r="J77" i="24"/>
  <c r="J81" i="24" s="1"/>
  <c r="O21" i="24" l="1"/>
  <c r="O27" i="24"/>
  <c r="O11" i="24"/>
  <c r="O30" i="24"/>
  <c r="N30" i="24"/>
  <c r="N27" i="24"/>
  <c r="L27" i="24"/>
  <c r="L50" i="24" l="1"/>
  <c r="L21" i="24"/>
  <c r="O47" i="24"/>
  <c r="O45" i="24" s="1"/>
  <c r="L47" i="24"/>
  <c r="L45" i="24" s="1"/>
  <c r="O42" i="24"/>
  <c r="M53" i="24"/>
  <c r="N42" i="24"/>
  <c r="O7" i="24"/>
  <c r="N50" i="24"/>
  <c r="O50" i="24"/>
  <c r="M42" i="24"/>
  <c r="M50" i="24"/>
  <c r="N57" i="24"/>
  <c r="O53" i="24"/>
  <c r="L53" i="24"/>
  <c r="N21" i="24"/>
  <c r="M57" i="24"/>
  <c r="N53" i="24"/>
  <c r="M27" i="24"/>
  <c r="O57" i="24"/>
  <c r="O15" i="24"/>
  <c r="L57" i="24"/>
  <c r="M47" i="24"/>
  <c r="M45" i="24" s="1"/>
  <c r="M21" i="24"/>
  <c r="L30" i="24"/>
  <c r="M30" i="24"/>
  <c r="N47" i="24"/>
  <c r="N45" i="24" s="1"/>
  <c r="L42" i="24"/>
  <c r="O75" i="24" l="1"/>
  <c r="O77" i="24" s="1"/>
  <c r="O81" i="24" s="1"/>
  <c r="N15" i="24"/>
  <c r="N11" i="24"/>
  <c r="M11" i="24"/>
  <c r="N7" i="24"/>
  <c r="M7" i="24"/>
  <c r="M15" i="24"/>
  <c r="L15" i="24"/>
  <c r="L7" i="24"/>
  <c r="L11" i="24"/>
  <c r="O82" i="24" l="1"/>
  <c r="N77" i="24"/>
  <c r="N81" i="24" s="1"/>
  <c r="L77" i="24"/>
  <c r="L81" i="24" s="1"/>
  <c r="M77" i="24"/>
  <c r="M81" i="24" s="1"/>
  <c r="B24" i="17" l="1"/>
  <c r="B28" i="17"/>
  <c r="B25" i="17"/>
  <c r="B26" i="17" l="1"/>
  <c r="B27" i="17"/>
  <c r="B13" i="17"/>
  <c r="B11" i="17"/>
  <c r="B12" i="17"/>
  <c r="B10" i="17"/>
  <c r="B9" i="17"/>
  <c r="B33" i="17" l="1"/>
  <c r="B18" i="17"/>
  <c r="B17" i="17" l="1"/>
  <c r="B32" i="17"/>
  <c r="B19" i="17" l="1"/>
  <c r="B20" i="17"/>
  <c r="B29" i="17"/>
  <c r="B16" i="17"/>
  <c r="B30" i="17"/>
  <c r="B15" i="17"/>
  <c r="B34" i="17"/>
  <c r="B14" i="17"/>
  <c r="B35" i="17"/>
  <c r="B31" i="17"/>
  <c r="B26" i="65" l="1"/>
  <c r="B28" i="65"/>
  <c r="B33" i="65"/>
  <c r="B25" i="65"/>
  <c r="B24" i="65"/>
  <c r="B29" i="65"/>
  <c r="B35" i="65"/>
  <c r="B31" i="65"/>
  <c r="B27" i="65"/>
  <c r="B32" i="65"/>
  <c r="B34" i="65"/>
  <c r="B30" i="65"/>
  <c r="B11" i="65" l="1"/>
  <c r="B13" i="65"/>
  <c r="B17" i="65"/>
  <c r="B16" i="65"/>
  <c r="B9" i="65"/>
  <c r="B15" i="65"/>
  <c r="B18" i="65"/>
  <c r="B14" i="65"/>
  <c r="B20" i="65"/>
  <c r="B10" i="65"/>
  <c r="B12" i="65"/>
  <c r="B19" i="65"/>
  <c r="F36" i="51" l="1"/>
  <c r="F37" i="51"/>
  <c r="F34" i="51"/>
  <c r="F31" i="51" l="1"/>
  <c r="F38" i="51"/>
  <c r="G27" i="51"/>
  <c r="M8" i="40"/>
  <c r="F27" i="51"/>
  <c r="F49" i="51" s="1"/>
  <c r="F32" i="51"/>
  <c r="F33" i="51" l="1"/>
  <c r="F35" i="51"/>
  <c r="G32" i="51"/>
  <c r="C32" i="51"/>
  <c r="G49" i="51"/>
  <c r="C27" i="51"/>
  <c r="G37" i="51"/>
  <c r="C37" i="51"/>
  <c r="G36" i="51"/>
  <c r="C36" i="51"/>
  <c r="G34" i="51"/>
  <c r="C34" i="51"/>
  <c r="G38" i="51"/>
  <c r="C38" i="51"/>
  <c r="G31" i="51"/>
  <c r="C31" i="51"/>
  <c r="G35" i="51"/>
  <c r="M14" i="39"/>
  <c r="K12" i="39"/>
  <c r="M12" i="39" s="1"/>
  <c r="C35" i="51" l="1"/>
  <c r="G33" i="51"/>
  <c r="C33" i="51"/>
  <c r="C53" i="51"/>
  <c r="F53" i="51"/>
  <c r="C49" i="51"/>
  <c r="D53" i="51"/>
  <c r="E53" i="51"/>
  <c r="G53" i="51"/>
  <c r="M10" i="39" l="1"/>
  <c r="K8" i="39"/>
  <c r="M8" i="39" s="1"/>
  <c r="K41" i="39"/>
  <c r="M41" i="39" s="1"/>
  <c r="E28" i="77" l="1"/>
  <c r="G28" i="77"/>
  <c r="F28" i="77"/>
  <c r="D28" i="77" l="1"/>
  <c r="M27" i="39"/>
  <c r="K25" i="39"/>
  <c r="M25" i="39" s="1"/>
  <c r="M16" i="40"/>
  <c r="M36" i="39"/>
  <c r="K34" i="39"/>
  <c r="M34" i="39" s="1"/>
  <c r="C28" i="77" l="1"/>
  <c r="D55" i="77" s="1"/>
  <c r="M32" i="39"/>
  <c r="K30" i="39"/>
  <c r="M30" i="39" s="1"/>
  <c r="C55" i="77" l="1"/>
  <c r="G55" i="77"/>
  <c r="F55" i="77"/>
  <c r="E55" i="77"/>
  <c r="G27" i="77"/>
  <c r="D27" i="77"/>
  <c r="F27" i="77"/>
  <c r="M23" i="39"/>
  <c r="K21" i="39"/>
  <c r="K19" i="39"/>
  <c r="M19" i="39" s="1"/>
  <c r="E27" i="77"/>
  <c r="C27" i="77" l="1"/>
  <c r="D54" i="77" s="1"/>
  <c r="K11" i="40"/>
  <c r="M11" i="40" s="1"/>
  <c r="M13" i="40"/>
  <c r="K17" i="39"/>
  <c r="M17" i="39" s="1"/>
  <c r="M21" i="39"/>
  <c r="D29" i="77"/>
  <c r="D50" i="77" s="1"/>
  <c r="G29" i="77" l="1"/>
  <c r="F29" i="77"/>
  <c r="E29" i="77"/>
  <c r="D35" i="77"/>
  <c r="D52" i="77"/>
  <c r="D46" i="77"/>
  <c r="D42" i="77"/>
  <c r="D45" i="77"/>
  <c r="D41" i="77"/>
  <c r="D43" i="77"/>
  <c r="D39" i="77"/>
  <c r="D44" i="77"/>
  <c r="D40" i="77"/>
  <c r="D37" i="77"/>
  <c r="D34" i="77"/>
  <c r="D38" i="77"/>
  <c r="D36" i="77"/>
  <c r="D47" i="77"/>
  <c r="D31" i="77"/>
  <c r="D48" i="77"/>
  <c r="D32" i="77"/>
  <c r="D51" i="77"/>
  <c r="D33" i="77"/>
  <c r="C54" i="77"/>
  <c r="E54" i="77"/>
  <c r="F54" i="77"/>
  <c r="G54" i="77"/>
  <c r="G52" i="77" l="1"/>
  <c r="G51" i="77"/>
  <c r="G44" i="77"/>
  <c r="G46" i="77"/>
  <c r="G45" i="77"/>
  <c r="G41" i="77"/>
  <c r="G39" i="77"/>
  <c r="G42" i="77"/>
  <c r="G47" i="77"/>
  <c r="G36" i="77"/>
  <c r="G37" i="77"/>
  <c r="G48" i="77"/>
  <c r="G43" i="77"/>
  <c r="G38" i="77"/>
  <c r="G32" i="77"/>
  <c r="G31" i="77"/>
  <c r="G40" i="77"/>
  <c r="G33" i="77"/>
  <c r="G34" i="77"/>
  <c r="G50" i="77"/>
  <c r="G35" i="77"/>
  <c r="F52" i="77"/>
  <c r="F39" i="77"/>
  <c r="F46" i="77"/>
  <c r="F51" i="77"/>
  <c r="F42" i="77"/>
  <c r="F41" i="77"/>
  <c r="F45" i="77"/>
  <c r="F44" i="77"/>
  <c r="F43" i="77"/>
  <c r="F40" i="77"/>
  <c r="F37" i="77"/>
  <c r="F33" i="77"/>
  <c r="F48" i="77"/>
  <c r="F38" i="77"/>
  <c r="F36" i="77"/>
  <c r="F31" i="77"/>
  <c r="F47" i="77"/>
  <c r="F32" i="77"/>
  <c r="F34" i="77"/>
  <c r="F50" i="77"/>
  <c r="F35" i="77"/>
  <c r="E52" i="77"/>
  <c r="E44" i="77"/>
  <c r="E41" i="77"/>
  <c r="E42" i="77"/>
  <c r="E40" i="77"/>
  <c r="E39" i="77"/>
  <c r="E47" i="77"/>
  <c r="E51" i="77"/>
  <c r="E46" i="77"/>
  <c r="E45" i="77"/>
  <c r="E43" i="77"/>
  <c r="E32" i="77"/>
  <c r="E36" i="77"/>
  <c r="E37" i="77"/>
  <c r="E48" i="77"/>
  <c r="E38" i="77"/>
  <c r="E31" i="77"/>
  <c r="E33" i="77"/>
  <c r="E34" i="77"/>
  <c r="E50" i="77"/>
  <c r="E35" i="77"/>
  <c r="C29" i="77"/>
  <c r="C33" i="77" l="1"/>
  <c r="C48" i="77"/>
  <c r="C31" i="77"/>
  <c r="C34" i="77"/>
  <c r="C43" i="77"/>
  <c r="C45" i="77"/>
  <c r="C39" i="77"/>
  <c r="C37" i="77"/>
  <c r="C32" i="77"/>
  <c r="C47" i="77"/>
  <c r="C46" i="77"/>
  <c r="C36" i="77"/>
  <c r="C38" i="77"/>
  <c r="C51" i="77"/>
  <c r="C41" i="77"/>
  <c r="C52" i="77"/>
  <c r="G56" i="77"/>
  <c r="C42" i="77"/>
  <c r="E56" i="77"/>
  <c r="D56" i="77"/>
  <c r="C35" i="77"/>
  <c r="C50" i="77"/>
  <c r="C40" i="77"/>
  <c r="C44" i="77"/>
  <c r="F56" i="77"/>
  <c r="C56" i="77"/>
</calcChain>
</file>

<file path=xl/sharedStrings.xml><?xml version="1.0" encoding="utf-8"?>
<sst xmlns="http://schemas.openxmlformats.org/spreadsheetml/2006/main" count="3255" uniqueCount="690">
  <si>
    <t>Produktionsbereiche</t>
  </si>
  <si>
    <t>A</t>
  </si>
  <si>
    <t>01</t>
  </si>
  <si>
    <t>02</t>
  </si>
  <si>
    <t>03</t>
  </si>
  <si>
    <t>Fischerei u. Aquakultur</t>
  </si>
  <si>
    <t>B</t>
  </si>
  <si>
    <t>05</t>
  </si>
  <si>
    <t>06</t>
  </si>
  <si>
    <t>07-09</t>
  </si>
  <si>
    <t>C</t>
  </si>
  <si>
    <t>Verarbeitendes Gewerbe</t>
  </si>
  <si>
    <t>10-12</t>
  </si>
  <si>
    <t>13-15</t>
  </si>
  <si>
    <t>19.1</t>
  </si>
  <si>
    <t>19.2</t>
  </si>
  <si>
    <t>23.2-9</t>
  </si>
  <si>
    <t>24.1-3</t>
  </si>
  <si>
    <t>24.4</t>
  </si>
  <si>
    <t>24.5</t>
  </si>
  <si>
    <t>31-32</t>
  </si>
  <si>
    <t>D (35)</t>
  </si>
  <si>
    <t>Energieversorgung</t>
  </si>
  <si>
    <t>35.1/.3</t>
  </si>
  <si>
    <t>35.2</t>
  </si>
  <si>
    <t>Gasversorgung</t>
  </si>
  <si>
    <t>E</t>
  </si>
  <si>
    <t>Wasserversorgung, Entsorgung u.ä.</t>
  </si>
  <si>
    <t>Wasserversorgung</t>
  </si>
  <si>
    <t>37-39</t>
  </si>
  <si>
    <t>Abwasser-, Abfallentsorgung; Rückgewinnung</t>
  </si>
  <si>
    <t>Abwasserentsorgung</t>
  </si>
  <si>
    <t>38-39</t>
  </si>
  <si>
    <t>F</t>
  </si>
  <si>
    <t>41-42</t>
  </si>
  <si>
    <t>Hoch- u. Tiefbau</t>
  </si>
  <si>
    <t>G</t>
  </si>
  <si>
    <t>H</t>
  </si>
  <si>
    <t>49.1-2</t>
  </si>
  <si>
    <t>49.3-5</t>
  </si>
  <si>
    <t>Post-, Kurier- u. Expressdienste</t>
  </si>
  <si>
    <t>I</t>
  </si>
  <si>
    <t>Gastgewerbe</t>
  </si>
  <si>
    <t>J</t>
  </si>
  <si>
    <t>K</t>
  </si>
  <si>
    <t>L</t>
  </si>
  <si>
    <t>M</t>
  </si>
  <si>
    <t>Freiberufliche, wissenschaftliche u. technische Dienstleistungen</t>
  </si>
  <si>
    <t>N</t>
  </si>
  <si>
    <t>O</t>
  </si>
  <si>
    <t>P</t>
  </si>
  <si>
    <t>Q</t>
  </si>
  <si>
    <t>R-T</t>
  </si>
  <si>
    <t>Alle Produktionsbereiche</t>
  </si>
  <si>
    <t>_____</t>
  </si>
  <si>
    <t>Insgesamt</t>
  </si>
  <si>
    <t>Pkw</t>
  </si>
  <si>
    <t>Krafträder</t>
  </si>
  <si>
    <t>Sonstige</t>
  </si>
  <si>
    <t>Leichte Nutzfahr-zeuge</t>
  </si>
  <si>
    <t>Saldo insgesamt</t>
  </si>
  <si>
    <t>Biodiesel</t>
  </si>
  <si>
    <t>Bioethanol</t>
  </si>
  <si>
    <t>Jahr</t>
  </si>
  <si>
    <t>Diesel</t>
  </si>
  <si>
    <t>Flüssiggas
(Autogas)</t>
  </si>
  <si>
    <t>Erdgas</t>
  </si>
  <si>
    <t>Alle Produktionsbereiche und private Haushalte</t>
  </si>
  <si>
    <t>2005</t>
  </si>
  <si>
    <t>2006</t>
  </si>
  <si>
    <t>2007</t>
  </si>
  <si>
    <t>2008</t>
  </si>
  <si>
    <t>darunter: Private Haushalte</t>
  </si>
  <si>
    <t>Biomethan</t>
  </si>
  <si>
    <t>2009</t>
  </si>
  <si>
    <t>2010</t>
  </si>
  <si>
    <t>2011</t>
  </si>
  <si>
    <t>2012</t>
  </si>
  <si>
    <t>21</t>
  </si>
  <si>
    <t>22</t>
  </si>
  <si>
    <t>23.1</t>
  </si>
  <si>
    <t>24</t>
  </si>
  <si>
    <t>25</t>
  </si>
  <si>
    <t>H.v. Gummi- und Kunststoffwaren</t>
  </si>
  <si>
    <t>26</t>
  </si>
  <si>
    <t>27</t>
  </si>
  <si>
    <t>H.v. Metallerzeugnissen</t>
  </si>
  <si>
    <t>H.v. Kraftwagen und Kraftwagenteilen</t>
  </si>
  <si>
    <t>45</t>
  </si>
  <si>
    <t>-</t>
  </si>
  <si>
    <t>Schwerlast-verkehr</t>
  </si>
  <si>
    <t>Busse</t>
  </si>
  <si>
    <t>Private Haushalte</t>
  </si>
  <si>
    <t>Strom</t>
  </si>
  <si>
    <t>Gegenstand  der Nachweisung</t>
  </si>
  <si>
    <t>Maßeinheit</t>
  </si>
  <si>
    <t>2005 = 100</t>
  </si>
  <si>
    <t>Petajoule</t>
  </si>
  <si>
    <t>Energieverbrauch je Personenkilometer</t>
  </si>
  <si>
    <t>Energieverbrauch je Tonnenkilometer</t>
  </si>
  <si>
    <t>%</t>
  </si>
  <si>
    <t>Endenergieverbrauch</t>
  </si>
  <si>
    <t>Inhalt</t>
  </si>
  <si>
    <t>Straßenverkehr</t>
  </si>
  <si>
    <t>Glossar</t>
  </si>
  <si>
    <r>
      <t>CO</t>
    </r>
    <r>
      <rPr>
        <b/>
        <vertAlign val="subscript"/>
        <sz val="10"/>
        <rFont val="MetaNormalLF-Roman"/>
        <family val="2"/>
      </rPr>
      <t>2</t>
    </r>
    <r>
      <rPr>
        <b/>
        <sz val="10"/>
        <rFont val="MetaNormalLF-Roman"/>
        <family val="2"/>
      </rPr>
      <t>-Emissionen</t>
    </r>
  </si>
  <si>
    <t>Güterbeförderungsleistung</t>
  </si>
  <si>
    <t>Personenbeförderungsleistung</t>
  </si>
  <si>
    <t>Verkehr</t>
  </si>
  <si>
    <t>Verkehr und Umwelt im Überblick</t>
  </si>
  <si>
    <t xml:space="preserve">Fahrleistungen im Straßenverkehr </t>
  </si>
  <si>
    <t xml:space="preserve">Energieverbrauch im Straßenverkehr </t>
  </si>
  <si>
    <t>Schienenverkehr</t>
  </si>
  <si>
    <t>Schifffahrt</t>
  </si>
  <si>
    <t>Luftfahrt</t>
  </si>
  <si>
    <t>Endenergieverbrauch im Personenverkehr</t>
  </si>
  <si>
    <t>2013</t>
  </si>
  <si>
    <t>2014</t>
  </si>
  <si>
    <t>2015</t>
  </si>
  <si>
    <t>2016</t>
  </si>
  <si>
    <t>2017</t>
  </si>
  <si>
    <t>2018</t>
  </si>
  <si>
    <t>Inländerverbrauch insgesamt</t>
  </si>
  <si>
    <t>Inlandsabsatz (EB)</t>
  </si>
  <si>
    <t>davon:</t>
  </si>
  <si>
    <t>Diesel, Benzin, Biodiesel, Bioethanol</t>
  </si>
  <si>
    <t xml:space="preserve">Saldo </t>
  </si>
  <si>
    <t>Biomethan, Gas, Flüssiggas, Strom</t>
  </si>
  <si>
    <t>Luftverkehr Inland (EB)</t>
  </si>
  <si>
    <t>Schienenverkehr (EB)</t>
  </si>
  <si>
    <t>Hochseeschifffahrt Inländer</t>
  </si>
  <si>
    <t>Hochseeschifffahrt Inland</t>
  </si>
  <si>
    <t>Luftverkehr</t>
  </si>
  <si>
    <t>2016 geg. 2005</t>
  </si>
  <si>
    <t>Mill. km</t>
  </si>
  <si>
    <t>Verbrauch insgesamt</t>
  </si>
  <si>
    <t>Mill. Liter</t>
  </si>
  <si>
    <t>1 000 Tonnen</t>
  </si>
  <si>
    <r>
      <t>1 000 Tonnen CO</t>
    </r>
    <r>
      <rPr>
        <vertAlign val="subscript"/>
        <sz val="9"/>
        <rFont val="MetaNormalLF-Roman"/>
        <family val="2"/>
      </rPr>
      <t>2</t>
    </r>
  </si>
  <si>
    <t>2018 geg. 2017</t>
  </si>
  <si>
    <t>Benziner inklusive Ethanol</t>
  </si>
  <si>
    <t>Dieselfahrzeuge inklusive Biodiesel</t>
  </si>
  <si>
    <t>Flüssiggas</t>
  </si>
  <si>
    <t>Biogas (Biomethan)</t>
  </si>
  <si>
    <t>Fahrleistungen insgesamt</t>
  </si>
  <si>
    <t>Terajoule</t>
  </si>
  <si>
    <t>Gegenstand der Nachweisung</t>
  </si>
  <si>
    <t>Dieselmotor</t>
  </si>
  <si>
    <t>Benzin</t>
  </si>
  <si>
    <t>______</t>
  </si>
  <si>
    <t>Luftverkehr (zivil) Inländer</t>
  </si>
  <si>
    <t>Straßenverkehr Verbrauch der Inländer</t>
  </si>
  <si>
    <t>Endenergie Verkehr (EB)</t>
  </si>
  <si>
    <t>Anteile an Endenergie Verkehr der Inländer in %</t>
  </si>
  <si>
    <t>Endenergie Verkehr Inländer</t>
  </si>
  <si>
    <t>1.1</t>
  </si>
  <si>
    <t>1.2</t>
  </si>
  <si>
    <t>1.3</t>
  </si>
  <si>
    <t>2.1</t>
  </si>
  <si>
    <t>2.2</t>
  </si>
  <si>
    <t>2.3</t>
  </si>
  <si>
    <t xml:space="preserve">Fahrleistungen Benziner </t>
  </si>
  <si>
    <t>Fahrleistungen Dieselfahrzeuge</t>
  </si>
  <si>
    <t xml:space="preserve">Energieverbrauch Benziner </t>
  </si>
  <si>
    <t>Energieverbrauch Dieselfahrzeuge</t>
  </si>
  <si>
    <t>1.4</t>
  </si>
  <si>
    <t>Indikatoren zum Personen- und Güterverkehr der nationalen Nachhaltigkeitsstrategie</t>
  </si>
  <si>
    <t>2.1.1</t>
  </si>
  <si>
    <t>2.1.2</t>
  </si>
  <si>
    <t>2.1.3</t>
  </si>
  <si>
    <t>2.2.1</t>
  </si>
  <si>
    <t>2.2.2</t>
  </si>
  <si>
    <t>2.2.3</t>
  </si>
  <si>
    <t>2.2.4</t>
  </si>
  <si>
    <t>2.2.5</t>
  </si>
  <si>
    <t>2.2.6</t>
  </si>
  <si>
    <t>2.2.7</t>
  </si>
  <si>
    <t>Übersichten Straßenverkehr</t>
  </si>
  <si>
    <t>2.2.9</t>
  </si>
  <si>
    <t>2.2.10</t>
  </si>
  <si>
    <t>2.2.11</t>
  </si>
  <si>
    <t>2.2.12</t>
  </si>
  <si>
    <t>2.2.13</t>
  </si>
  <si>
    <t>2.3.1</t>
  </si>
  <si>
    <t>2.3.2</t>
  </si>
  <si>
    <t>2.3.3</t>
  </si>
  <si>
    <t>2.3.4</t>
  </si>
  <si>
    <t>2.3.5</t>
  </si>
  <si>
    <t>2.3.6</t>
  </si>
  <si>
    <t>2.3.7</t>
  </si>
  <si>
    <t>2.3.8</t>
  </si>
  <si>
    <t>2.3.9</t>
  </si>
  <si>
    <t>2.3.10</t>
  </si>
  <si>
    <t>2.3.11</t>
  </si>
  <si>
    <t>2.3.12</t>
  </si>
  <si>
    <t>2.3.13</t>
  </si>
  <si>
    <t>2.3.14</t>
  </si>
  <si>
    <t>2.4</t>
  </si>
  <si>
    <t>2.4.1</t>
  </si>
  <si>
    <t>2.4.2</t>
  </si>
  <si>
    <t>2.4.3</t>
  </si>
  <si>
    <t>1 Übersichten</t>
  </si>
  <si>
    <t>1.1 Verkehr und Umwelt im Überblick</t>
  </si>
  <si>
    <t>2 Straßenverkehr</t>
  </si>
  <si>
    <t>2.1 Übersichten Straßenverkehr</t>
  </si>
  <si>
    <t>Quelle: Deutsches Institut für Wirtschaftsforschung, Berlin (DIW), Ifeu (Tremod), eigene Berechnungen.</t>
  </si>
  <si>
    <t>Anteil Biokraftstoffe (in Prozent)</t>
  </si>
  <si>
    <t xml:space="preserve">   darunter: Haushalte</t>
  </si>
  <si>
    <t xml:space="preserve">2.2 Fahrleistungen im Straßenverkehr </t>
  </si>
  <si>
    <t>2.2.8</t>
  </si>
  <si>
    <t xml:space="preserve">2.3 Energieverbrauch im Straßenverkehr </t>
  </si>
  <si>
    <t>- Biodiesel</t>
  </si>
  <si>
    <t>- Bioethanol</t>
  </si>
  <si>
    <t>nachrichtlich Inlandsabsatz AGEB (Diesel und Benzin)</t>
  </si>
  <si>
    <t>+ Betankungssaldo, Methode 4)</t>
  </si>
  <si>
    <t>Alle Produktionsbereiche und Private Haushalte (Inlandsverbrauch ohne Biokraftstoffe) 3)</t>
  </si>
  <si>
    <t xml:space="preserve">Private Haushalte </t>
  </si>
  <si>
    <t xml:space="preserve">In den UGR wird im Territorialkonzept bzw. Inlandskonzept  ab 2017 der Verbrauch im Inland dargestellt und ist nicht gleich zu setzen mit dem Inlandsabsatz der AGEB. </t>
  </si>
  <si>
    <t>Abzüglich Verbräuche im Inland aus Betankungen im Ausland, zuzüglich Betankungen im Inland, die im Ausland verfahren werden, inkl. methodische Differenzen.</t>
  </si>
  <si>
    <t>Elektromotor</t>
  </si>
  <si>
    <t>Otto-Motor</t>
  </si>
  <si>
    <t>Nachrichtlich: UBA Emissionsdatenbank 4)</t>
  </si>
  <si>
    <t>Nachrichtlich: UBA - Emissionen im Inland (Absatzkonzept) 4)</t>
  </si>
  <si>
    <t>+ Differenz der Inlandskonzepte: Verbrauchskonzept - Absatzkonzept</t>
  </si>
  <si>
    <t>2.4.4</t>
  </si>
  <si>
    <t>Indikator</t>
  </si>
  <si>
    <t>Binnenschifffahrt</t>
  </si>
  <si>
    <t>Güterbeförderung insgesamt</t>
  </si>
  <si>
    <t>Güterbeförderungsleistung insgesamt</t>
  </si>
  <si>
    <t>Milliarden Tonnenkilometer (tkm)</t>
  </si>
  <si>
    <t>1.2 Indikatoren zum Personen- und Güterverkehr der nationalen Nachhaltigkeitsstrategie</t>
  </si>
  <si>
    <t>Personenbeförderung insgesamt</t>
  </si>
  <si>
    <t>Eisenbahnen</t>
  </si>
  <si>
    <t>Öffentlicher Straßenpersonenverkehr</t>
  </si>
  <si>
    <t>Motorisierter Individualverkehr</t>
  </si>
  <si>
    <t>Milliarden Personenkilometer (Pkm)</t>
  </si>
  <si>
    <t>Anteil nach Fahrzwecken, %</t>
  </si>
  <si>
    <t>1.2.1</t>
  </si>
  <si>
    <t>1.2.2</t>
  </si>
  <si>
    <t>Endenergieverbrauch im Güterverkehr</t>
  </si>
  <si>
    <t>Wirtschaftsbereiche</t>
  </si>
  <si>
    <t>Wirtschaftsbereiche und Private Haushalte</t>
  </si>
  <si>
    <t>Land- u. Forstwirtschaft, Fischerei</t>
  </si>
  <si>
    <t>Landwirtschaft, Jagd</t>
  </si>
  <si>
    <t>Forstwirtschaft u. Holzeinschlag</t>
  </si>
  <si>
    <t>Bergbau u. Gewinnung v. Steinen u. Erden</t>
  </si>
  <si>
    <t>Kohlenbergbau</t>
  </si>
  <si>
    <t>Gewinnung von Erdöl und Erdgas</t>
  </si>
  <si>
    <t>Erzbergbau, Gewinnung v. Steinen u. Erden, sonst. Bergbau</t>
  </si>
  <si>
    <t>H.v. Nahrungsmitteln u. Getränken; Tabakverarb.</t>
  </si>
  <si>
    <t>H.v. Textilien, Bekleidung u. Lederwaren, Schuhen</t>
  </si>
  <si>
    <t>16</t>
  </si>
  <si>
    <t>H.v. Holz-, Flecht-, Korb- u. Korkwaren (ohne Möbel)</t>
  </si>
  <si>
    <t>17</t>
  </si>
  <si>
    <t>H.v. Papier, Pappe u. Waren daraus</t>
  </si>
  <si>
    <t>18</t>
  </si>
  <si>
    <t>H.v. Druckerzeugnissen, Vervielfält. v. Ton-, bild- u. Datenträgern</t>
  </si>
  <si>
    <t>19</t>
  </si>
  <si>
    <t>Kokerei u. Mineralölverarbeitung</t>
  </si>
  <si>
    <t>Kokerei</t>
  </si>
  <si>
    <t>Mineralölverarbeitung</t>
  </si>
  <si>
    <t>20</t>
  </si>
  <si>
    <t xml:space="preserve">H.v. chemischen Erzeugnissen </t>
  </si>
  <si>
    <t>H.v. pharmazeutischen Erzeugnissen</t>
  </si>
  <si>
    <t>23</t>
  </si>
  <si>
    <t>H.v. Glas, -waren, Keramik, Verarb. v. Steinen u. Erden</t>
  </si>
  <si>
    <t>H.v. Glas u. Glaswaren</t>
  </si>
  <si>
    <t>H.v. Keramik, Verarb. v. Steinen u. Erden</t>
  </si>
  <si>
    <t>Metallerzeugung und -bearbeitung</t>
  </si>
  <si>
    <t>Erzeugung u. erste Bearbeitung. v. Eisen, Stahl</t>
  </si>
  <si>
    <t>Erzeugung u. erste Bearbeitung v. NE-Metallen</t>
  </si>
  <si>
    <t>Gießereien</t>
  </si>
  <si>
    <t>H.v. DV-geräten, elektron. u. optischen Erzeugnissen</t>
  </si>
  <si>
    <t>H.v. elektrischen Ausrüstungen</t>
  </si>
  <si>
    <t>28</t>
  </si>
  <si>
    <t>Maschinenbau</t>
  </si>
  <si>
    <t>29</t>
  </si>
  <si>
    <t>30</t>
  </si>
  <si>
    <t>Sonst. Fahrzeugbau</t>
  </si>
  <si>
    <t>H.v. Möbeln, sonst. Waren</t>
  </si>
  <si>
    <t>33</t>
  </si>
  <si>
    <t>Rep. u. Installation v. Maschinen u. Ausrüstungen</t>
  </si>
  <si>
    <t>Elektrizitätsversorgung, Wärme- und Kälteversorgung</t>
  </si>
  <si>
    <t>36</t>
  </si>
  <si>
    <t>Abfallentsorgung, Rückgewinnung, sonstige Entsorgung</t>
  </si>
  <si>
    <t>Baugewerbe</t>
  </si>
  <si>
    <t>Vorb. Baustellenarbeiten, Bauinstall., sonst. Ausbau</t>
  </si>
  <si>
    <t>Handel, Instandhaltung u. Reparatur v. Kfz</t>
  </si>
  <si>
    <t>Handel mit Kfz, Instandh. u. Rep. v. Kfz</t>
  </si>
  <si>
    <t>46</t>
  </si>
  <si>
    <t>Großhandel (ohne Handel mit Kfz)</t>
  </si>
  <si>
    <t>47</t>
  </si>
  <si>
    <t>Einzelhandel (ohne Handel mit Kfz)</t>
  </si>
  <si>
    <t>Verkehr u. Lagerei</t>
  </si>
  <si>
    <t>Personen- u. Güterbeförderung im Eisenbahnverkehr</t>
  </si>
  <si>
    <t>Sonst. Landverkehr; Transport in Rohrfernleitungen</t>
  </si>
  <si>
    <t>50</t>
  </si>
  <si>
    <t>51</t>
  </si>
  <si>
    <t>52</t>
  </si>
  <si>
    <t>Lagerei u. sonst. Dienstleistungen f. d. Verkehr</t>
  </si>
  <si>
    <t>53</t>
  </si>
  <si>
    <t>Information u. Kommunikation</t>
  </si>
  <si>
    <t>Erbr. v. Finanz- u. Versicherungsdienstleistungen</t>
  </si>
  <si>
    <t>Grundstücks- und Wohnungswesen</t>
  </si>
  <si>
    <t>Erbr. v. sonst. wirtschaftlichen Dienstleistungen</t>
  </si>
  <si>
    <t>Öffentliche Verwaltung, Verteidigung, Sozialversicherung</t>
  </si>
  <si>
    <t>Erziehung und Unterricht</t>
  </si>
  <si>
    <t>Gesundheits- u. Sozialwesen</t>
  </si>
  <si>
    <t>Sonst. Dienstleister</t>
  </si>
  <si>
    <t>Alle Wirtschaftsbereiche</t>
  </si>
  <si>
    <t>Umweltbezogene Steuern für Verkehr nach Wirtschaftsbereichen</t>
  </si>
  <si>
    <t>Bezug zu anderen Tabellen</t>
  </si>
  <si>
    <t>siehe Tabelle 2.3.1</t>
  </si>
  <si>
    <t>Diesel und Biodiesel</t>
  </si>
  <si>
    <t>Benzin und Ethanol</t>
  </si>
  <si>
    <t xml:space="preserve">
Fahrleistung insgesamt</t>
  </si>
  <si>
    <r>
      <t>CO</t>
    </r>
    <r>
      <rPr>
        <b/>
        <vertAlign val="subscript"/>
        <sz val="9"/>
        <rFont val="MetaNormalLF-Roman"/>
        <family val="2"/>
      </rPr>
      <t>2</t>
    </r>
    <r>
      <rPr>
        <b/>
        <sz val="9"/>
        <rFont val="MetaNormalLF-Roman"/>
        <family val="2"/>
      </rPr>
      <t>-Emissionen insgesamt</t>
    </r>
  </si>
  <si>
    <t xml:space="preserve">Fahrleistungen </t>
  </si>
  <si>
    <t>Verbrauch</t>
  </si>
  <si>
    <r>
      <t>CO</t>
    </r>
    <r>
      <rPr>
        <vertAlign val="subscript"/>
        <sz val="9"/>
        <rFont val="MetaNormalLF-Roman"/>
        <family val="2"/>
      </rPr>
      <t>2</t>
    </r>
    <r>
      <rPr>
        <b/>
        <vertAlign val="subscript"/>
        <sz val="9"/>
        <rFont val="MetaNormalLF-Roman"/>
        <family val="2"/>
      </rPr>
      <t>-</t>
    </r>
    <r>
      <rPr>
        <b/>
        <sz val="9"/>
        <rFont val="MetaNormalLF-Roman"/>
        <family val="2"/>
      </rPr>
      <t>Emissionen</t>
    </r>
  </si>
  <si>
    <t>CPA</t>
  </si>
  <si>
    <t>Inländerkonzept</t>
  </si>
  <si>
    <t>Inlandsabsatz</t>
  </si>
  <si>
    <t>D</t>
  </si>
  <si>
    <t>Produktionsbereiche und Private Haushalte</t>
  </si>
  <si>
    <t xml:space="preserve">D </t>
  </si>
  <si>
    <t>Einführung</t>
  </si>
  <si>
    <t>Hier finden sich Informationen zu Inhalt und Aufbau dieser Veröffentlichung.</t>
  </si>
  <si>
    <t>Durch einen Doppelklick auf die nachstehende Schaltfläche kann die Einführung geöffnet werden.</t>
  </si>
  <si>
    <t>Abkürzungsverzeichnis</t>
  </si>
  <si>
    <t>elektron.</t>
  </si>
  <si>
    <t>elektronisch</t>
  </si>
  <si>
    <t>H.v.</t>
  </si>
  <si>
    <t>Herstellung von</t>
  </si>
  <si>
    <t>Kfz</t>
  </si>
  <si>
    <t>Kraftfahrzeug</t>
  </si>
  <si>
    <t>method.</t>
  </si>
  <si>
    <t>methodische</t>
  </si>
  <si>
    <t>NE-Metall</t>
  </si>
  <si>
    <t>Nichteisenmetall</t>
  </si>
  <si>
    <t>PJ</t>
  </si>
  <si>
    <r>
      <t>Petajoule (=10</t>
    </r>
    <r>
      <rPr>
        <vertAlign val="superscript"/>
        <sz val="10"/>
        <rFont val="MetaNormalLF-Roman"/>
        <family val="2"/>
      </rPr>
      <t>15</t>
    </r>
    <r>
      <rPr>
        <sz val="10"/>
        <rFont val="MetaNormalLF-Roman"/>
        <family val="2"/>
      </rPr>
      <t xml:space="preserve"> Joule)</t>
    </r>
  </si>
  <si>
    <t>Sonst.</t>
  </si>
  <si>
    <t>sonstige</t>
  </si>
  <si>
    <t>statistische</t>
  </si>
  <si>
    <t>TJ</t>
  </si>
  <si>
    <r>
      <t>Terajoule (=10</t>
    </r>
    <r>
      <rPr>
        <vertAlign val="superscript"/>
        <sz val="10"/>
        <rFont val="MetaNormalLF-Roman"/>
        <family val="2"/>
      </rPr>
      <t>12</t>
    </r>
    <r>
      <rPr>
        <sz val="10"/>
        <rFont val="MetaNormalLF-Roman"/>
        <family val="2"/>
      </rPr>
      <t xml:space="preserve"> Joule)</t>
    </r>
  </si>
  <si>
    <t>TREMOD</t>
  </si>
  <si>
    <t>Transport Emission Model</t>
  </si>
  <si>
    <t>u.a.</t>
  </si>
  <si>
    <t>und andere</t>
  </si>
  <si>
    <t>Verarbeitung</t>
  </si>
  <si>
    <t>vorbereitende</t>
  </si>
  <si>
    <t>Zeichenerklärung</t>
  </si>
  <si>
    <t>=</t>
  </si>
  <si>
    <t>weniger als die Hälfte von 1 in der letzten besetzten Stelle, jedoch mehr als nichts</t>
  </si>
  <si>
    <r>
      <rPr>
        <sz val="10"/>
        <color theme="1"/>
        <rFont val="Symbol"/>
        <family val="1"/>
        <charset val="2"/>
      </rPr>
      <t>-</t>
    </r>
  </si>
  <si>
    <t>nichts vorhanden (genau Null)</t>
  </si>
  <si>
    <t>/</t>
  </si>
  <si>
    <t>keine Angaben, da Zahlenwert nicht sicher genug</t>
  </si>
  <si>
    <t>.</t>
  </si>
  <si>
    <t>Zahlenwert unbekannt oder geheim zu halten</t>
  </si>
  <si>
    <t>X</t>
  </si>
  <si>
    <t>Als Wirtschaftsbereich bezeichnet man eine Gruppe von Unternehmen oder Einrichtungen, die schwerpunktmäßig bestimmte Güter erzeugt. Die Einheiten in einem bestimmten Wirtschaftsbereich können also zusätzlich zu ihrer Haupttätigkeit auch Nebentätigkeiten ausüben und Güter verschiedener Gütergruppen produzieren. Die Wirtschaftsbereiche werden mit Hilfe der Klassifikation der Wirtschaftszweige, Ausgabe 2008 (WZ 2008), dargestellt.</t>
  </si>
  <si>
    <t>Emissionen</t>
  </si>
  <si>
    <t>Übergangssaldo</t>
  </si>
  <si>
    <t>Differenz zwischen: Kraft- und Treibstoffverbrauch durch Ausländer im Inland und Kraft- und Treibstoffverbrauch durch Inländer im Ausland.</t>
  </si>
  <si>
    <t>Die Güterbeförderungsleistung wird in Tonnenkilometern (tkm) gemessen. Dabei werden die transportierten Güter in Tonnen (t) mit der beim Transport zurückgelegten Wegstrecke in Kilometern (km) multipliziert.</t>
  </si>
  <si>
    <t>Verkehrsbezogene Steuern im Inland insgesamt</t>
  </si>
  <si>
    <t>Steuereinnahmen insgesamt</t>
  </si>
  <si>
    <t>Classification of Products by Activity (Klassifikation der Produktionsbereiche)</t>
  </si>
  <si>
    <t>H.v. Druckerzeugnissen, Vervielfält. v. Ton-, Bild- u. Datenträgern</t>
  </si>
  <si>
    <t xml:space="preserve">Rep. </t>
  </si>
  <si>
    <t>tkm</t>
  </si>
  <si>
    <t>Tonnenkilometer</t>
  </si>
  <si>
    <t>Pkm</t>
  </si>
  <si>
    <t>Personenkilometer</t>
  </si>
  <si>
    <t>Mill.</t>
  </si>
  <si>
    <t>Millionen</t>
  </si>
  <si>
    <t>Reparatur</t>
  </si>
  <si>
    <t>Verarb.</t>
  </si>
  <si>
    <t>vorb.</t>
  </si>
  <si>
    <t>Spezifischer Verbrauch</t>
  </si>
  <si>
    <t>Tonnen</t>
  </si>
  <si>
    <r>
      <t>N</t>
    </r>
    <r>
      <rPr>
        <vertAlign val="subscript"/>
        <sz val="10"/>
        <rFont val="MetaNormalLF-Roman"/>
        <family val="2"/>
      </rPr>
      <t>2</t>
    </r>
    <r>
      <rPr>
        <sz val="10"/>
        <rFont val="MetaNormalLF-Roman"/>
        <family val="2"/>
      </rPr>
      <t>O</t>
    </r>
  </si>
  <si>
    <t xml:space="preserve">2.4 Treibhausgasemissionen im Straßenverkehr </t>
  </si>
  <si>
    <r>
      <t>CO</t>
    </r>
    <r>
      <rPr>
        <vertAlign val="subscript"/>
        <sz val="10"/>
        <rFont val="MetaNormalLF-Roman"/>
        <family val="2"/>
      </rPr>
      <t>2</t>
    </r>
  </si>
  <si>
    <t>Treibhausgasemissionen durch den Straßenverkehr</t>
  </si>
  <si>
    <t>2.4.5</t>
  </si>
  <si>
    <t>2.4.1 Emissionen der Inländer nach Emissionsarten</t>
  </si>
  <si>
    <t>Emissionen der Inländer nach Emissionsarten</t>
  </si>
  <si>
    <t>NMVOC</t>
  </si>
  <si>
    <t>Feinstaub (2.5 µm)</t>
  </si>
  <si>
    <t>CO</t>
  </si>
  <si>
    <t>Luftschadstoffe durch den Straßenverkehr</t>
  </si>
  <si>
    <t>2.5</t>
  </si>
  <si>
    <t>Feinstaub
(10 µm)</t>
  </si>
  <si>
    <t xml:space="preserve">      siehe Tabelle 1.3</t>
  </si>
  <si>
    <t>WZ-Nr.</t>
  </si>
  <si>
    <t>Verbrauch der Inländer insgesamt</t>
  </si>
  <si>
    <t>Fahrleistungen der Inländer insgesamt</t>
  </si>
  <si>
    <t>Verbrauch im Inland insgesamt</t>
  </si>
  <si>
    <t>Emissionen der Inländer insgesamt</t>
  </si>
  <si>
    <t>siehe Tabelle 1.4</t>
  </si>
  <si>
    <t>Inlandskonzept (Territorialkonzept)</t>
  </si>
  <si>
    <t>Umweltbezogene Steuern für Verkehr insgesamt im Inland</t>
  </si>
  <si>
    <t>Durchschnittlicher Verbrauch</t>
  </si>
  <si>
    <r>
      <t>Durchschnittliche CO</t>
    </r>
    <r>
      <rPr>
        <b/>
        <vertAlign val="subscript"/>
        <sz val="9"/>
        <rFont val="MetaNormalLF-Roman"/>
        <family val="2"/>
      </rPr>
      <t>2</t>
    </r>
    <r>
      <rPr>
        <b/>
        <sz val="9"/>
        <rFont val="MetaNormalLF-Roman"/>
        <family val="2"/>
      </rPr>
      <t>-Emissionen</t>
    </r>
  </si>
  <si>
    <t>Küsten- und Binnenschifffahrt Inländer</t>
  </si>
  <si>
    <t>Küsten- und Binnenschifffahrt Inland (EB)</t>
  </si>
  <si>
    <t>Direkter Energieverbrauch der Inländer durch Verkehrsträger</t>
  </si>
  <si>
    <t>Verkehrsträger</t>
  </si>
  <si>
    <r>
      <rPr>
        <sz val="10"/>
        <color theme="1"/>
        <rFont val="MetaNormalLF-Roman"/>
        <family val="2"/>
      </rPr>
      <t>Publikation</t>
    </r>
    <r>
      <rPr>
        <sz val="10"/>
        <rFont val="MetaNormalLF-Roman"/>
        <family val="2"/>
      </rPr>
      <t xml:space="preserve"> "Anthropogene Luftemissionen"</t>
    </r>
  </si>
  <si>
    <t>Anteil Energieverbrauch der Verkehrsträger an Energie insgesamt</t>
  </si>
  <si>
    <t>Primärenergieverbrauch der Inländer insgesamt</t>
  </si>
  <si>
    <t xml:space="preserve">2.5 Luftschadstoffe im Straßenverkehr </t>
  </si>
  <si>
    <t>2.5.1 Schadstoffe der Inländer nach Emissionsarten</t>
  </si>
  <si>
    <t>2.5.1</t>
  </si>
  <si>
    <t>stat.</t>
  </si>
  <si>
    <t>Tabellenfach gesperrt, weil Aussage nicht sinnvoll</t>
  </si>
  <si>
    <t>Der Kraftstoffverbrauch nach dem Inländerkonzept beinhaltet alle Verbräuche, die sich auf in Deutschland ansässige wirtschaftliche Akteure (Inländer), seien es Privatpersonen oder Unternehmen, unabhängig von der Staatsangehörigkeit oder Rechtsform, beziehen. Um vom Inländer- zum Inlandskonzept zu gelangen, muss der Verbrauch der nicht Gebietsansässigen im Inland addiert und der der Inländer im Ausland abgezogen werden. Dieser Übergang wird durch den Übergangssaldo dargestellt.</t>
  </si>
  <si>
    <t>Die Personenbeförderungsleistung wird in Personenkilometern (Pkm) gemessen. Dabei wird die Anzahl der transportierten Personen mit der zurückgelegten Wegstrecke in Kilometern (km) multipliziert.</t>
  </si>
  <si>
    <r>
      <t>Abgabe von CO</t>
    </r>
    <r>
      <rPr>
        <vertAlign val="subscript"/>
        <sz val="10"/>
        <rFont val="MetaNormalLF-Roman"/>
        <family val="2"/>
      </rPr>
      <t>2</t>
    </r>
    <r>
      <rPr>
        <sz val="10"/>
        <rFont val="MetaNormalLF-Roman"/>
        <family val="2"/>
      </rPr>
      <t xml:space="preserve"> (Kohlendioxid) in die Erdatmosphäre. Insbesondere durch die Verbrennung fossiler Energieträger, wie Kohle, Erdöl und Erdgas, oder daraus gewonnene Produkte wie Benzin und Dieselkraftstoff, werden große Mengen an Kohlendioxid in die Erdatmosphäre emittiert. Dies trägt zur zusätzlichen Erwärmung der Erdatmosphäre und den damit verbundenen Auswirkungen (Klimaveränderungen, Meeresspiegelanstieg usw.) bei.</t>
    </r>
  </si>
  <si>
    <t>Von einer (festen oder beweglichen) Anlage oder von Produkten an die Umwelt abgegebene Luftverunreinigungen (Gase, Partikel), Geräusche, Strahlen, Wärme (z. B. Abwärme von Kühltürmen), Erschütterungen und ähnliche Erscheinungen.</t>
  </si>
  <si>
    <t>In den nationalen Energiebilanzen beruhen die Angaben im Bereich Verkehr auf Absatzdaten. Der Kraftstoffabsatz im Inland ist nicht gleichzusetzen mit dem Kraftstoffverbrauch im Inland (Inlandskonzept). Insbesondere im Straßenverkehr werden mehr Kraftstoffe im Inland verbraucht, als abgesetzt werden.
Der Energieverbrauch im Verkehr im Inland ist bis zu dem Jahr 2016 auf den Inlandsabsatz  der nationalen Energiebilanz der AGEB abgestimmt. Ab 2017 erfolgt dagegen eine Berechnung auf Basis des  tatsächlichen Inlandsverbrauchs. Damit ist das Inlandsverbrauchskonzept beim Verkehr nicht dem Inlandsabsatz gleich zu setzen.</t>
  </si>
  <si>
    <t>Der Kraftstoffverbrauch in Deutschland nach dem Inlandskonzept (lnlandsverbrauch) bezieht sich auf das deutsche Staatsgebiet.  Um vom Inlands- zum Inländerkonzept zu gelangen, müssen die Verbräuche von nicht Gebietsansässigen im Inland abgezogen und Verbräuche der Inländer im Ausland addiert werden. Dieser Übergang wird durch den Übergangssaldo dargestellt.
Der Energieverbrauch im Verkehr im Inland ist bis zu dem Jahr 2016 auf den Inlandsabsatz  der nationalen Energiebilanz der AGEB abgestimmt. Ab 2017 erfolgt dagegen eine Berechnung auf Basis des  tatsächlichen Inlandsverbrauchs. Damit ist das Inlandsverbrauchskonzept beim Verkehr nicht dem Inlandsabsatz gleich zu setzen.</t>
  </si>
  <si>
    <t>davon: Produktionsbereiche</t>
  </si>
  <si>
    <t xml:space="preserve">             Private Haushalte</t>
  </si>
  <si>
    <t>davon: Alle Wirtschaftsbereiche</t>
  </si>
  <si>
    <t xml:space="preserve">             Ausländer im Inland</t>
  </si>
  <si>
    <t>darunter ausgewählte Produktionsbereiche:</t>
  </si>
  <si>
    <t>Megajoule / Pkm</t>
  </si>
  <si>
    <t>Anteil Biokraftstoffe und Strom (in Prozent)</t>
  </si>
  <si>
    <t>1 000 km</t>
  </si>
  <si>
    <t>1.3 Energieverbrauch nach dem Inländer- und Inlandskonzept, sowie dem Inlandsabsatz</t>
  </si>
  <si>
    <t>Energieverbrauch nach dem Inländer- und Inlandskonzept, sowie dem Inlandsabsatz</t>
  </si>
  <si>
    <t>Fahrleistungen 2018 nach Fahrzeugtypen und Produktionsbereichen</t>
  </si>
  <si>
    <t>Energieverbrauch 2018 nach Fahrzeugtypen und Produktionsbereichen</t>
  </si>
  <si>
    <t>Anteile der Produktionsbereiche und private Haushalte in Prozent</t>
  </si>
  <si>
    <t>Anteile an insgesamt in Prozent</t>
  </si>
  <si>
    <t>Übersichten</t>
  </si>
  <si>
    <t>…</t>
  </si>
  <si>
    <t>Unter Verkehr wird im Rahmen der Umweltökonomischen Gesamtrechnungen der motorisierte Transport von Menschen und Gütern über Land-, Wasser- und Luftwege verstanden. Die Nutzung mobiler Arbeitsfahrzeuge wie Traktoren, Bagger und Gabelstapler wird nicht dem Verkehr zugerechnet, da ihre Bewegung lediglich einen Nebeneffekt des Produktionseinsatzes bildet.</t>
  </si>
  <si>
    <t xml:space="preserve">motorisierter Individualverkehr </t>
  </si>
  <si>
    <t>Kraftfahrzeuge zur individuellen Nutzung wie Pkw und Krafträder (Zweiräder, die zu 100 % durch Motorleistung fahren wie Motorräder, Motorroller, Mopeds und Mofas, sowie Quads und Trikes) werden als „motorisierter Individualverkehr“ bezeichnet. Maßgebend ist die Nutzung des individuellen Personentransports, so gehören auch Mietfahrzeuge, Carsharing und Taxis dazu. Fahrten mit öffentlichen Verkehrsmitteln wie Bussen und Bahnen gehören dementsprechend nicht dazu.</t>
  </si>
  <si>
    <t xml:space="preserve">  </t>
  </si>
  <si>
    <t>Umweltökonomische Gesamtrechnungen</t>
  </si>
  <si>
    <t>Erscheinungsfolge: jährlich</t>
  </si>
  <si>
    <t>Ihr Kontakt zu uns:</t>
  </si>
  <si>
    <t>www.destatis.de/kontakt</t>
  </si>
  <si>
    <t>Telefon: +49 (0) 611 / 75 24 05</t>
  </si>
  <si>
    <t>© Statistisches Bundesamt (Destatis), 2020</t>
  </si>
  <si>
    <t>Vervielfältigung und Verbreitung, auch auszugsweise, mit Quellenangabe gestattet.</t>
  </si>
  <si>
    <t>Verkehr und Umwelt</t>
  </si>
  <si>
    <t>Berichtszeitraum 2005 - 2018</t>
  </si>
  <si>
    <t>Erschienen am 18.12.2020</t>
  </si>
  <si>
    <r>
      <t>Fahrleistungen, Kraftstoffverbrauch und CO</t>
    </r>
    <r>
      <rPr>
        <vertAlign val="subscript"/>
        <sz val="10"/>
        <rFont val="MetaNormalLF-Roman"/>
        <family val="2"/>
      </rPr>
      <t>2</t>
    </r>
    <r>
      <rPr>
        <sz val="10"/>
        <rFont val="MetaNormalLF-Roman"/>
        <family val="2"/>
      </rPr>
      <t>-Emissionen der Pkw</t>
    </r>
  </si>
  <si>
    <r>
      <t>Fahrleistungen, Kraftstoffverbrauch und CO</t>
    </r>
    <r>
      <rPr>
        <vertAlign val="subscript"/>
        <sz val="10"/>
        <rFont val="MetaNormalLF-Roman"/>
        <family val="2"/>
      </rPr>
      <t>2</t>
    </r>
    <r>
      <rPr>
        <sz val="10"/>
        <rFont val="MetaNormalLF-Roman"/>
        <family val="2"/>
      </rPr>
      <t>-Emissionen im Schwerlastverkehr und durch leichte Nutzfahrzeuge</t>
    </r>
  </si>
  <si>
    <t>Personen- u. Güterbeförderung im Eisenbahnverkehr (49.1-2) 1, 2</t>
  </si>
  <si>
    <t>Schifffahrt (50) 2</t>
  </si>
  <si>
    <t>Luftfahrt (51) 2</t>
  </si>
  <si>
    <t>Straßenverkehr 3</t>
  </si>
  <si>
    <t xml:space="preserve">davon: Produktionsbereiche 3 </t>
  </si>
  <si>
    <r>
      <t xml:space="preserve">1 000 t </t>
    </r>
    <r>
      <rPr>
        <b/>
        <vertAlign val="superscript"/>
        <sz val="9"/>
        <rFont val="MetaNormalLF-Roman"/>
        <family val="2"/>
      </rPr>
      <t>4</t>
    </r>
  </si>
  <si>
    <t xml:space="preserve">Treibhausgasemissionen der Inländer insgesamt </t>
  </si>
  <si>
    <r>
      <t xml:space="preserve">1 000 t </t>
    </r>
    <r>
      <rPr>
        <vertAlign val="superscript"/>
        <sz val="9"/>
        <rFont val="MetaNormalLF-Roman"/>
        <family val="2"/>
      </rPr>
      <t>4</t>
    </r>
  </si>
  <si>
    <t>Mill. Euro</t>
  </si>
  <si>
    <t xml:space="preserve"> (Anteil an Steuereinnahmen insgesamt)</t>
  </si>
  <si>
    <t>Verkehrsbezogene Steuern im Inland</t>
  </si>
  <si>
    <t>1 Fernverkehr, das heißt ohne Personennahverkehr, da dieser im Produktionsbereich 49.3 enthalten ist.</t>
  </si>
  <si>
    <t>3 Ohne Straßenverkehr der Bereiche 49.1-2, 50, 51.</t>
  </si>
  <si>
    <r>
      <t>4 Angaben in 1 000 t CO</t>
    </r>
    <r>
      <rPr>
        <vertAlign val="subscript"/>
        <sz val="8"/>
        <rFont val="MetaNormalLF-Roman"/>
        <family val="2"/>
      </rPr>
      <t>2</t>
    </r>
    <r>
      <rPr>
        <sz val="8"/>
        <rFont val="MetaNormalLF-Roman"/>
        <family val="2"/>
      </rPr>
      <t>-Äquivalent.</t>
    </r>
  </si>
  <si>
    <r>
      <t xml:space="preserve">  </t>
    </r>
    <r>
      <rPr>
        <sz val="10"/>
        <color theme="1"/>
        <rFont val="MetaNormalLF-Roman"/>
        <family val="2"/>
      </rPr>
      <t xml:space="preserve"> Publikation "Energiegesamtrechnung"          Tabelle 3.4</t>
    </r>
  </si>
  <si>
    <t xml:space="preserve">2  Darunter überwiegend antriebsbedingte, aber auch Verbräuche bzw. Emissionen, die durch den </t>
  </si>
  <si>
    <t>Betrieb der dazugehörigen Infrastruktur entstehen (z. B. Bahnhöfe, Flughäfen, Häfen).</t>
  </si>
  <si>
    <t>Einschließlich Straßenverkehr in diesem Bereich.</t>
  </si>
  <si>
    <r>
      <t>1.2.1 Endenergieverbrauch im Güterverkehr</t>
    </r>
    <r>
      <rPr>
        <vertAlign val="superscript"/>
        <sz val="10"/>
        <rFont val="MetaNormalLF-Roman"/>
        <family val="2"/>
      </rPr>
      <t>1</t>
    </r>
  </si>
  <si>
    <t>Endenergieverbrauch durch Güterbeförderung</t>
  </si>
  <si>
    <t>(Indikator 11.2.a der Nachhaltigkeitsstrategie)</t>
  </si>
  <si>
    <r>
      <t>Endenergieverbrauch</t>
    </r>
    <r>
      <rPr>
        <b/>
        <vertAlign val="superscript"/>
        <sz val="9"/>
        <rFont val="MetaNormalLF-Roman"/>
        <family val="2"/>
      </rPr>
      <t>2</t>
    </r>
  </si>
  <si>
    <r>
      <t>Güterbeförderungsleistung</t>
    </r>
    <r>
      <rPr>
        <b/>
        <vertAlign val="superscript"/>
        <sz val="9"/>
        <rFont val="MetaNormalLF-Roman"/>
        <family val="2"/>
      </rPr>
      <t>3</t>
    </r>
  </si>
  <si>
    <t>1 Quelle: Institut für Energie- und Umweltforschung (TREMOD-Datenbank 6.03, 30.01.2020 ), Endenergieverbrauch im Inland.</t>
  </si>
  <si>
    <t>2 Endenergieverbrauch ohne Luftverkehr, Hochseeschifffahrt.</t>
  </si>
  <si>
    <t>3 Güterbeförderungsleistung ohne Luftverkehr, Rohrfernleitungen, Hochseeschifffahrt.</t>
  </si>
  <si>
    <r>
      <t>1.2.2 Endenergieverbrauch im Personenverkehr</t>
    </r>
    <r>
      <rPr>
        <vertAlign val="superscript"/>
        <sz val="10"/>
        <rFont val="MetaNormalLF-Roman"/>
        <family val="2"/>
      </rPr>
      <t>1</t>
    </r>
  </si>
  <si>
    <t>Endenergieverbrauch durch Personenbeförderung</t>
  </si>
  <si>
    <t>(Indikator 11.2.b der Nachhaltigkeitsstrategie)</t>
  </si>
  <si>
    <t>Luftverkehr 2</t>
  </si>
  <si>
    <r>
      <t>Motorisierter Individualverkehr</t>
    </r>
    <r>
      <rPr>
        <b/>
        <vertAlign val="superscript"/>
        <sz val="9"/>
        <rFont val="MetaNormalLF-Roman"/>
        <family val="2"/>
      </rPr>
      <t>3</t>
    </r>
  </si>
  <si>
    <t>Beruf 4</t>
  </si>
  <si>
    <t>Geschäft 5</t>
  </si>
  <si>
    <t>Ausbildung 6</t>
  </si>
  <si>
    <t>Einkauf 7</t>
  </si>
  <si>
    <t>Freizeit 8</t>
  </si>
  <si>
    <t>Begleitung 9</t>
  </si>
  <si>
    <t>Urlaub 10</t>
  </si>
  <si>
    <t>1 Quelle: Institut für Energie- und Umweltforschung (TREMOD-Datenbank 6.03, 30.01.2020 ), Endenergieverbrauch im Inland, ohne Personenschifffahrt.</t>
  </si>
  <si>
    <t>2 Nationaler Luftverkehr (Inlandsflüge).</t>
  </si>
  <si>
    <t>3 Quelle: Bundesministerium für Verkehr und digitale Infrastruktur (Hrsg.): Verkehr in Zahlen, verschiedene Ausgaben.</t>
  </si>
  <si>
    <t xml:space="preserve"> bedingten Fahrten oder Wege innerhalb der Arbeitszeit.</t>
  </si>
  <si>
    <t>4 Der Berufsverkehr umfasst alle Fahrten bzw. Wege zwischen Wohnung und Arbeitsstätte, jedoch nicht die von der Arbeitsstätte ausgehenden beruflich</t>
  </si>
  <si>
    <t xml:space="preserve">5 Der Geschäfts- und Dienstreiseverkehr enthält alle beruflich bedingten Fahrten oder Wege außer dem oben definierten Berufsverkehr. </t>
  </si>
  <si>
    <t xml:space="preserve">Neben den längeren geschäftlichen Reisen sind diesem Zweck regelmäßige berufliche Wege (z. B. des Postboten, des Vertreters) zugeordnet. </t>
  </si>
  <si>
    <t>6 Im Ausbildungsverkehr sind alle Fahrten oder Wege zwischen Wohnung und Schule  bzw. Ausbildungsstätte zusammengefasst.</t>
  </si>
  <si>
    <t>7 Als Einkaufsverkehr gelten alle Fahrten oder Wege, die dem Einkauf von Gütern, der Inanspruchnahme von Dienstleistungen (z. B. Arztbesuch) oder</t>
  </si>
  <si>
    <t>der Erledigung persönlicher Angelegenheiten (z. B. Behördengang) dienen.</t>
  </si>
  <si>
    <t xml:space="preserve">8 Im Freizeitverkehr sind alle übrigen Fahrten oder Wege erfasst, die nicht den anderen definierten sechs Fahrt- bzw. Wegezwecken zuzuordnen sind, </t>
  </si>
  <si>
    <t>also z. B. Essen gehen, Sport machen, Wochenenderholungsfahrten, Verwandten- und Bekanntenbesuche, Besuch kultureller Veranstaltungen.</t>
  </si>
  <si>
    <t>9 Der Zweck Begleitung setzt sich zusammen aus "aktiven" Service- oder Begleitwegen (das heißt Bringen/Holen von Personen)</t>
  </si>
  <si>
    <t xml:space="preserve">und "passiven" Begleitwegen (d. h. mitgenommen werden). Letzteres ist ein häufiger Zweck bei kleinen Kindern. </t>
  </si>
  <si>
    <t>10 Der Urlaubsverkehr ist die Summe aller Freizeitfahrten mit fünf und mehr Tagen Dauer.</t>
  </si>
  <si>
    <t>+</t>
  </si>
  <si>
    <r>
      <rPr>
        <sz val="9"/>
        <rFont val="Symbol"/>
        <family val="1"/>
        <charset val="2"/>
      </rPr>
      <t>-</t>
    </r>
  </si>
  <si>
    <t>Ausländer im inland</t>
  </si>
  <si>
    <t>Inländer im Ausland</t>
  </si>
  <si>
    <t>Inlandsverbrauch insgesamt 1</t>
  </si>
  <si>
    <r>
      <t xml:space="preserve">Inlandsabsatz (EB) </t>
    </r>
    <r>
      <rPr>
        <sz val="9"/>
        <rFont val="Symbol"/>
        <family val="1"/>
        <charset val="2"/>
      </rPr>
      <t>-</t>
    </r>
    <r>
      <rPr>
        <sz val="9"/>
        <rFont val="MetaNormalLF-Roman"/>
        <family val="2"/>
      </rPr>
      <t xml:space="preserve"> Inlandsverbrauch insgesamt 2</t>
    </r>
  </si>
  <si>
    <t xml:space="preserve">Straßenverkehr </t>
  </si>
  <si>
    <t>Hochseeschifffahrt</t>
  </si>
  <si>
    <t>1 Bei der Straßenverkehrsberechnung wird der Inlandsverbrauch bis 2016 dem Inlandsabsatz angepasst. Ab 2017 werden im Straßenverkehr die</t>
  </si>
  <si>
    <t>Inlandsverbrauchsdaten aus der Emissionsdatenbank Tremod verwendet und dargestellt.</t>
  </si>
  <si>
    <t>2 Unterschied zwischen Inlandsverbrauch (unabhängig vom Ort der Betankung) und Inlandsabsatz (unabhängig von der Herkunft der Tankenden).</t>
  </si>
  <si>
    <r>
      <t>1.4 Umweltbezogene Steuern für Verkehr nach Wirtschaftsbereichen</t>
    </r>
    <r>
      <rPr>
        <b/>
        <vertAlign val="superscript"/>
        <sz val="10"/>
        <rFont val="MetaNormalLF-Roman"/>
        <family val="2"/>
      </rPr>
      <t>1</t>
    </r>
  </si>
  <si>
    <t>Ausländer im Inland 2</t>
  </si>
  <si>
    <t>1 Kraftfahrzeugsteuer sowie Energiesteuer auf  Dieselkraftstoff und Motorenbenzin.</t>
  </si>
  <si>
    <t>2 Ausländische Betriebe und private Haushalte, die im Inland tanken.</t>
  </si>
  <si>
    <t>darunter: Ethanol</t>
  </si>
  <si>
    <t>darunter: Biodiesel</t>
  </si>
  <si>
    <t>darunter: Biokraftstoffe (Biodiesel, Ethanol, Biogas) u. Strom</t>
  </si>
  <si>
    <t>Inländerfahrleistungen</t>
  </si>
  <si>
    <t>darunter: Haushalte</t>
  </si>
  <si>
    <t xml:space="preserve">Inländerverbrauch </t>
  </si>
  <si>
    <t>Inländerverbrauch</t>
  </si>
  <si>
    <t>darunter: Biokraftstoffe (Biodiesel, Ethanol, Biogas)</t>
  </si>
  <si>
    <r>
      <t>2.1.2 Fahrleistungen, Kraftstoffverbrauch und CO</t>
    </r>
    <r>
      <rPr>
        <vertAlign val="subscript"/>
        <sz val="10"/>
        <rFont val="MetaNormalLF-Roman"/>
        <family val="2"/>
      </rPr>
      <t>2</t>
    </r>
    <r>
      <rPr>
        <sz val="10"/>
        <rFont val="MetaNormalLF-Roman"/>
        <family val="2"/>
      </rPr>
      <t>-Emissionen der Pkw</t>
    </r>
    <r>
      <rPr>
        <vertAlign val="superscript"/>
        <sz val="10"/>
        <rFont val="MetaNormalLF-Roman"/>
        <family val="2"/>
      </rPr>
      <t>1</t>
    </r>
  </si>
  <si>
    <t>Liter / 100 km</t>
  </si>
  <si>
    <t>Sonstige Energieträger 2</t>
  </si>
  <si>
    <t>Fahrleistung private Haushalte 3</t>
  </si>
  <si>
    <t>Sonstige Energieträger 4</t>
  </si>
  <si>
    <t>Verbrauch Private Haushalte 3</t>
  </si>
  <si>
    <r>
      <t>CO</t>
    </r>
    <r>
      <rPr>
        <b/>
        <vertAlign val="subscript"/>
        <sz val="9"/>
        <rFont val="MetaNormalLF-Roman"/>
        <family val="2"/>
      </rPr>
      <t>2</t>
    </r>
    <r>
      <rPr>
        <b/>
        <sz val="9"/>
        <rFont val="MetaNormalLF-Roman"/>
        <family val="2"/>
      </rPr>
      <t>-Emissionen Private Haushalte 3</t>
    </r>
  </si>
  <si>
    <r>
      <t>CO</t>
    </r>
    <r>
      <rPr>
        <b/>
        <vertAlign val="subscript"/>
        <sz val="9"/>
        <rFont val="MetaNormalLF-Roman"/>
        <family val="2"/>
      </rPr>
      <t>2</t>
    </r>
    <r>
      <rPr>
        <b/>
        <sz val="9"/>
        <rFont val="MetaNormalLF-Roman"/>
        <family val="2"/>
      </rPr>
      <t>-Emissionen insgesamt (ohne Biokraftstoffe) 5</t>
    </r>
  </si>
  <si>
    <r>
      <t>g CO</t>
    </r>
    <r>
      <rPr>
        <vertAlign val="subscript"/>
        <sz val="11"/>
        <color theme="1"/>
        <rFont val="Calibri"/>
        <family val="2"/>
        <scheme val="minor"/>
      </rPr>
      <t>2</t>
    </r>
    <r>
      <rPr>
        <sz val="11"/>
        <color theme="1"/>
        <rFont val="Calibri"/>
        <family val="2"/>
        <scheme val="minor"/>
      </rPr>
      <t xml:space="preserve"> / km</t>
    </r>
  </si>
  <si>
    <t>1 Inländerkonzept. Auf Grund der Nutzung neuer Quelldaten sind die Daten ab 2017 nicht mit den Vorjahren vergleichbar.</t>
  </si>
  <si>
    <t>4 Erdgas, Flüssiggas, Biogas. Ohne Strom.</t>
  </si>
  <si>
    <t>2 Erdgas, Flüssiggas, Biogas, Strom.</t>
  </si>
  <si>
    <t>3 Einschließlich Umbuchungen. Nutzung privater Fahrzeuge zu dienstlichen Zwecken und Nutzung von Dienstwagen für private Zwecke, Umsetzung Nutzung von Mietfahrzeugen.</t>
  </si>
  <si>
    <r>
      <t>2.1.3 Fahrleistungen, Kraftstoffverbrauch und CO</t>
    </r>
    <r>
      <rPr>
        <vertAlign val="subscript"/>
        <sz val="10"/>
        <rFont val="MetaNormalLF-Roman"/>
        <family val="2"/>
      </rPr>
      <t>2</t>
    </r>
    <r>
      <rPr>
        <sz val="10"/>
        <rFont val="MetaNormalLF-Roman"/>
        <family val="2"/>
      </rPr>
      <t>-Emissionen im Schwerlastverkehr und durch leichte Nutzfahrzeuge</t>
    </r>
    <r>
      <rPr>
        <vertAlign val="superscript"/>
        <sz val="10"/>
        <rFont val="MetaNormalLF-Roman"/>
        <family val="2"/>
      </rPr>
      <t>1</t>
    </r>
  </si>
  <si>
    <t>Andere Energieträger 2</t>
  </si>
  <si>
    <t>Diesel, Benzin, Biodiesel, Ethanol</t>
  </si>
  <si>
    <t>Andere Energieträger 3</t>
  </si>
  <si>
    <t>darunter: Biodiesel und Ethanol</t>
  </si>
  <si>
    <t>2 Erdgas, Biomethan und Strom.</t>
  </si>
  <si>
    <t>3 Erdgas, Biomethan.</t>
  </si>
  <si>
    <t xml:space="preserve">1 Inländerkonzept. Lastkraftwagen, Sattelzüge und Leichte Nutzfahrzeuge. Die Datenquelle und die Berechnungsmethode haben sich ab 2017 geändert. </t>
  </si>
  <si>
    <t>Daten sind mit den Vorjahren nicht vergleichbar.</t>
  </si>
  <si>
    <r>
      <t>2.2.1 Benzin, Diesel, Ethanol und Biodiesel insgesamt nach Produktionsbereichen</t>
    </r>
    <r>
      <rPr>
        <vertAlign val="superscript"/>
        <sz val="10"/>
        <rFont val="MetaNormalLF-Roman"/>
        <family val="2"/>
      </rPr>
      <t>1</t>
    </r>
  </si>
  <si>
    <t xml:space="preserve">1 Inländerfahrleistungen. Die Datenquelle und die Berechnungsmethode haben sich ab 2017 geändert. Bis 2016 einschließlich sonstige Zugmaschinen. </t>
  </si>
  <si>
    <t xml:space="preserve">Da überwiegend in der Landwirtschaft eingesetzte Fahrzeuge, werden diese ab 2017 nicht mehr dem Straßenverkehr zugeordnet. </t>
  </si>
  <si>
    <t>Daten 2017 und 2018 sind mit den Vorjahren nicht vergleichbar.</t>
  </si>
  <si>
    <r>
      <t>2.2.2 Sonstige Kraftstoffe</t>
    </r>
    <r>
      <rPr>
        <vertAlign val="superscript"/>
        <sz val="10"/>
        <color theme="1"/>
        <rFont val="MetaNormalLF-Roman"/>
        <family val="2"/>
      </rPr>
      <t>1</t>
    </r>
    <r>
      <rPr>
        <sz val="10"/>
        <color theme="1"/>
        <rFont val="MetaNormalLF-Roman"/>
        <family val="2"/>
      </rPr>
      <t xml:space="preserve"> nach Produktionsbereichen </t>
    </r>
  </si>
  <si>
    <t>1 Erdgas, Flüssiggas, Biogas, Strom.</t>
  </si>
  <si>
    <t xml:space="preserve">2.1.1 Fahrleistungen und Kraftstoffverbrauch der Inländer nach Kraftstoffarten </t>
  </si>
  <si>
    <r>
      <t>2.2.3 Fahrleistungen 2018 nach Fahrzeugtypen und Produktionsbereichen, Benziner</t>
    </r>
    <r>
      <rPr>
        <vertAlign val="superscript"/>
        <sz val="10"/>
        <rFont val="MetaNormalLF-Roman"/>
        <family val="2"/>
      </rPr>
      <t>1</t>
    </r>
  </si>
  <si>
    <t>Leichte     Nutz-fahrzeuge</t>
  </si>
  <si>
    <t>Anteile der Produktionsbereiche und private Haushalte, %</t>
  </si>
  <si>
    <t>Anteile an insgesamt, %</t>
  </si>
  <si>
    <r>
      <t>1 Einschließlich Fahrleistungen mit Bioethanol.</t>
    </r>
    <r>
      <rPr>
        <sz val="8"/>
        <color rgb="FFFF0000"/>
        <rFont val="MetaNormalLF-Roman"/>
        <family val="2"/>
      </rPr>
      <t xml:space="preserve"> </t>
    </r>
  </si>
  <si>
    <r>
      <t>2.2.4 Pkw nach Produktionsbereichen, Benziner</t>
    </r>
    <r>
      <rPr>
        <vertAlign val="superscript"/>
        <sz val="10"/>
        <rFont val="MetaNormalLF-Roman"/>
        <family val="2"/>
      </rPr>
      <t>1</t>
    </r>
  </si>
  <si>
    <t xml:space="preserve">1 Einschließlich Fahrleistungen mit Bioethanol. Die Datenquelle und die Berechnungsmethode haben sich ab 2017 geändert. Daten sind mit den Vorjahren nicht vergleichbar. </t>
  </si>
  <si>
    <t>Auf Grund methodischer Umstellungen in der Berechnung sowie in den Datenquellen kommt es auch zwischen den Jahren 2013 und 2014 sowie zwischen 2008 und 2009 zu Datensprüngen.</t>
  </si>
  <si>
    <r>
      <t>2.2.5 Leichte Nutzfahrzeuge nach Produktionsbereichen, Benziner</t>
    </r>
    <r>
      <rPr>
        <vertAlign val="superscript"/>
        <sz val="10"/>
        <rFont val="MetaNormalLF-Roman"/>
        <family val="2"/>
      </rPr>
      <t>1</t>
    </r>
  </si>
  <si>
    <r>
      <t>2.2.6 Krafträder nach Produktionsbereichen, Benziner</t>
    </r>
    <r>
      <rPr>
        <vertAlign val="superscript"/>
        <sz val="10"/>
        <rFont val="MetaNormalLF-Roman"/>
        <family val="2"/>
      </rPr>
      <t>1</t>
    </r>
  </si>
  <si>
    <r>
      <t>2.2.7 Sonstige Fahrzeuge nach Produktionsbereichen, Benziner</t>
    </r>
    <r>
      <rPr>
        <vertAlign val="superscript"/>
        <sz val="10"/>
        <rFont val="MetaNormalLF-Roman"/>
        <family val="2"/>
      </rPr>
      <t>1</t>
    </r>
  </si>
  <si>
    <r>
      <t>2.2.8 Fahrleistungen 2018 nach Fahrzeugtypen und Produktionsbereichen, Dieselfahrzeuge</t>
    </r>
    <r>
      <rPr>
        <vertAlign val="superscript"/>
        <sz val="10"/>
        <rFont val="MetaNormalLF-Roman"/>
        <family val="2"/>
      </rPr>
      <t>1</t>
    </r>
  </si>
  <si>
    <r>
      <t>1 Einschließlich Fahrleistungen mit Biodiesel.</t>
    </r>
    <r>
      <rPr>
        <sz val="8"/>
        <color rgb="FFFF0000"/>
        <rFont val="MetaNormalLF-Roman"/>
        <family val="2"/>
      </rPr>
      <t xml:space="preserve"> </t>
    </r>
  </si>
  <si>
    <r>
      <t>2.2.9 Pkw nach Produktionsbereichen, Dieselfahrzeuge</t>
    </r>
    <r>
      <rPr>
        <vertAlign val="superscript"/>
        <sz val="10"/>
        <rFont val="MetaNormalLF-Roman"/>
        <family val="2"/>
      </rPr>
      <t>1</t>
    </r>
  </si>
  <si>
    <t xml:space="preserve">1 Einschließlich Fahrleistungen mit Biodiesel. Die Datenquelle und die Berechnungsmethode haben sich ab 2017 geändert. Daten sind mit den Vorjahren nicht vergleichbar. </t>
  </si>
  <si>
    <r>
      <t>2.2.10 Leichte Nutzfahrzeuge nach Produktionsbereichen, Dieselfahrzeuge</t>
    </r>
    <r>
      <rPr>
        <vertAlign val="superscript"/>
        <sz val="10"/>
        <rFont val="MetaNormalLF-Roman"/>
        <family val="2"/>
      </rPr>
      <t>1</t>
    </r>
    <r>
      <rPr>
        <sz val="10"/>
        <rFont val="MetaNormalLF-Roman"/>
        <family val="2"/>
      </rPr>
      <t xml:space="preserve"> </t>
    </r>
  </si>
  <si>
    <r>
      <t>2.2.11 Schwerlastverkehr nach Produktionsbereichen, Dieselfahrzeuge</t>
    </r>
    <r>
      <rPr>
        <vertAlign val="superscript"/>
        <sz val="10"/>
        <rFont val="MetaNormalLF-Roman"/>
        <family val="2"/>
      </rPr>
      <t>1</t>
    </r>
  </si>
  <si>
    <t xml:space="preserve">1 Lkw, Sattelzüge, Lastzüge. Inklusive Fahrleistungen mit Biodiesel. Die Datenquelle und die Berechnungsmethode haben sich ab 2017 geändert. Daten sind mit den Vorjahren nicht vergleichbar. </t>
  </si>
  <si>
    <t>Datengrundlage bis 2016: Kraftfahrtbundesamt (KBA): Verkehrsaufkommen nach Haltergruppen (VD1, Übersicht 4); in einigen Haltergruppen keine Werte vorhanden, bzw. durch</t>
  </si>
  <si>
    <t>Haltergruppenumstellung zwischen 2008 und 2009 sind die Daten nur bedingt vergleichbar.</t>
  </si>
  <si>
    <r>
      <t>2.2.12 Busse nach Produktionsbereichen, Dieselfahrzeuge</t>
    </r>
    <r>
      <rPr>
        <vertAlign val="superscript"/>
        <sz val="10"/>
        <rFont val="MetaNormalLF-Roman"/>
        <family val="2"/>
      </rPr>
      <t>1</t>
    </r>
  </si>
  <si>
    <r>
      <t>2.3.1 Inländerverbrauch nach Kraftstoffarten</t>
    </r>
    <r>
      <rPr>
        <vertAlign val="superscript"/>
        <sz val="10"/>
        <rFont val="MetaNormalLF-Roman"/>
        <family val="2"/>
      </rPr>
      <t>1</t>
    </r>
  </si>
  <si>
    <r>
      <t xml:space="preserve">2017 </t>
    </r>
    <r>
      <rPr>
        <vertAlign val="superscript"/>
        <sz val="9"/>
        <rFont val="MetaNormalLF-Roman"/>
        <family val="2"/>
      </rPr>
      <t>2</t>
    </r>
  </si>
  <si>
    <r>
      <t xml:space="preserve">2018 </t>
    </r>
    <r>
      <rPr>
        <vertAlign val="superscript"/>
        <sz val="9"/>
        <rFont val="MetaNormalLF-Roman"/>
        <family val="2"/>
      </rPr>
      <t>2</t>
    </r>
  </si>
  <si>
    <t>1 Einschließlich Verbräuche der Gebietsansässigen im Ausland, ohne Verbräuche der Gebietsfremden im Inland.</t>
  </si>
  <si>
    <t>2 Ohne Sonstige Zugmaschinen. Die Datenquelle und die Berechnungsmethode haben sich geändert. Daten sind mit den Vorjahren nicht vergleichbar.</t>
  </si>
  <si>
    <r>
      <t>2.3.2 Benzin, Diesel, Bioethanol und Biodiesel insgesamt nach Produktionsbereichen</t>
    </r>
    <r>
      <rPr>
        <vertAlign val="superscript"/>
        <sz val="10"/>
        <rFont val="MetaNormalLF-Roman"/>
        <family val="2"/>
      </rPr>
      <t>1</t>
    </r>
  </si>
  <si>
    <t>+ Übergangssaldo Diesel, Biodiesel 2</t>
  </si>
  <si>
    <t>+ Übergangssaldo Benzin, Bioethanol 2</t>
  </si>
  <si>
    <t>1 Bis 2016 einschließlich Sonstige Zugmaschinen. Die Datenquelle und die Berechnungsmethode haben sich ab 2017 geändert. Daten sind mit den Vorjahren nicht vergleichbar.</t>
  </si>
  <si>
    <t>2 Abzüglich Verbräuche der Gebietsansässigen im Ausland, zuzüglich Verbräuche der Gebietsfremden im Inland.</t>
  </si>
  <si>
    <r>
      <t>2.3.3 Sonstige Kraftstoffe</t>
    </r>
    <r>
      <rPr>
        <vertAlign val="superscript"/>
        <sz val="10"/>
        <rFont val="MetaNormalLF-Roman"/>
        <family val="2"/>
      </rPr>
      <t>1</t>
    </r>
    <r>
      <rPr>
        <sz val="10"/>
        <rFont val="MetaNormalLF-Roman"/>
        <family val="2"/>
      </rPr>
      <t xml:space="preserve"> nach Produktionsbereichen </t>
    </r>
  </si>
  <si>
    <r>
      <t>2.3.4 Energieverbrauch 2018 nach Fahrzeugtypen und Produktionsbereichen, Benzin</t>
    </r>
    <r>
      <rPr>
        <vertAlign val="superscript"/>
        <sz val="10"/>
        <rFont val="MetaNormalLF-Roman"/>
        <family val="2"/>
      </rPr>
      <t>1</t>
    </r>
  </si>
  <si>
    <t>Leichte           Nutz-fahrzeuge</t>
  </si>
  <si>
    <r>
      <t>1 Einschließlich Verbräuche von Bioethanol.</t>
    </r>
    <r>
      <rPr>
        <sz val="8"/>
        <color rgb="FFFF0000"/>
        <rFont val="MetaNormalLF-Roman"/>
        <family val="2"/>
      </rPr>
      <t xml:space="preserve"> </t>
    </r>
  </si>
  <si>
    <r>
      <t>2.3.5 Pkw nach Produktionsbereichen, Benzin</t>
    </r>
    <r>
      <rPr>
        <vertAlign val="superscript"/>
        <sz val="10"/>
        <rFont val="MetaNormalLF-Roman"/>
        <family val="2"/>
      </rPr>
      <t>1</t>
    </r>
  </si>
  <si>
    <t xml:space="preserve">1 Einschließlich Verbrauch von Bioethanol. Die Datenquelle und die Berechnungsmethode haben sich ab 2017 geändert. Daten sind mit den Vorjahren nicht vergleichbar. </t>
  </si>
  <si>
    <r>
      <t>2.3.6 Leichte Nutzfahrzeuge nach Produktionsbereichen, Benzin</t>
    </r>
    <r>
      <rPr>
        <vertAlign val="superscript"/>
        <sz val="10"/>
        <rFont val="MetaNormalLF-Roman"/>
        <family val="2"/>
      </rPr>
      <t>1</t>
    </r>
  </si>
  <si>
    <r>
      <t>2.3.7 Krafträder nach Produktionsbereichen, Benzin</t>
    </r>
    <r>
      <rPr>
        <vertAlign val="superscript"/>
        <sz val="10"/>
        <rFont val="MetaNormalLF-Roman"/>
        <family val="2"/>
      </rPr>
      <t>1</t>
    </r>
  </si>
  <si>
    <r>
      <t>2.3.8 Sonstige Fahrzeuge nach Produktionsbereichen, Benzin</t>
    </r>
    <r>
      <rPr>
        <vertAlign val="superscript"/>
        <sz val="10"/>
        <rFont val="MetaNormalLF-Roman"/>
        <family val="2"/>
      </rPr>
      <t>1</t>
    </r>
  </si>
  <si>
    <r>
      <t>2.3.9 Energieverbrauch 2018 nach Fahrzeugtypen und Produktionsbereichen, Dieselfahrzeuge</t>
    </r>
    <r>
      <rPr>
        <vertAlign val="superscript"/>
        <sz val="10"/>
        <rFont val="MetaNormalLF-Roman"/>
        <family val="2"/>
      </rPr>
      <t>1</t>
    </r>
  </si>
  <si>
    <r>
      <t>1 Einschließlich Verbrauch von Biodiesel.</t>
    </r>
    <r>
      <rPr>
        <sz val="8"/>
        <color rgb="FFFF0000"/>
        <rFont val="MetaNormalLF-Roman"/>
        <family val="2"/>
      </rPr>
      <t xml:space="preserve"> </t>
    </r>
  </si>
  <si>
    <r>
      <t>2.3.10 Pkw nach Produktionsbereichen, Dieselfahrzeuge</t>
    </r>
    <r>
      <rPr>
        <vertAlign val="superscript"/>
        <sz val="10"/>
        <rFont val="MetaNormalLF-Roman"/>
        <family val="2"/>
      </rPr>
      <t>1</t>
    </r>
  </si>
  <si>
    <t xml:space="preserve">1 Einschließlich Verbrauch von Biodiesel. Die Datenquelle und die Berechnungsmethode haben sich ab 2017 geändert. Daten sind mit den Vorjahren nicht vergleichbar. </t>
  </si>
  <si>
    <t>1 Einschließlich Verbrauch von Biodiesel. Die Datenquelle und die Berechnungsmethode haben sich ab 2017 geändert. Daten sind mit den Vorjahren nicht vergleichbar.</t>
  </si>
  <si>
    <t xml:space="preserve">Datengrundlage bis 2016: Kraftfahrtbundesamt (KBA): Verkehrsaufkommen nach Haltergruppen (VD1, Übersicht 4); in einigen Haltergruppen keine Werte vorhanden, bzw. durch </t>
  </si>
  <si>
    <t xml:space="preserve">1 Einschließlich Verbrauch von Biodiesel. Lkw, Sattelzüge, Lastzüge. Die Datenquelle und die Berechnungsmethode haben sich ab 2017 geändert. Daten sind mit den Vorjahren nicht vergleichbar. </t>
  </si>
  <si>
    <r>
      <t>2.3.12 Schwerlastverkehr nach Produktionsbereichen, Dieselfahrzeuge</t>
    </r>
    <r>
      <rPr>
        <vertAlign val="superscript"/>
        <sz val="10"/>
        <rFont val="MetaNormalLF-Roman"/>
        <family val="2"/>
      </rPr>
      <t>1</t>
    </r>
  </si>
  <si>
    <r>
      <t>2.3.13 Busse nach Produktionsbereichen, Dieselfahrzeuge</t>
    </r>
    <r>
      <rPr>
        <vertAlign val="superscript"/>
        <sz val="10"/>
        <rFont val="MetaNormalLF-Roman"/>
        <family val="2"/>
      </rPr>
      <t>1</t>
    </r>
  </si>
  <si>
    <r>
      <t>2.3.14 Sonstige Fahrzeuge nach Produktionsbereichen, Dieselfahrzeuge</t>
    </r>
    <r>
      <rPr>
        <vertAlign val="superscript"/>
        <sz val="10"/>
        <rFont val="MetaNormalLF-Roman"/>
        <family val="2"/>
      </rPr>
      <t>1</t>
    </r>
  </si>
  <si>
    <r>
      <t xml:space="preserve">2017 </t>
    </r>
    <r>
      <rPr>
        <vertAlign val="superscript"/>
        <sz val="9"/>
        <rFont val="MetaNormalLF-Roman"/>
        <family val="2"/>
      </rPr>
      <t>1</t>
    </r>
  </si>
  <si>
    <r>
      <t xml:space="preserve">2018 </t>
    </r>
    <r>
      <rPr>
        <vertAlign val="superscript"/>
        <sz val="9"/>
        <rFont val="MetaNormalLF-Roman"/>
        <family val="2"/>
      </rPr>
      <t>1</t>
    </r>
  </si>
  <si>
    <r>
      <t>1 000 Tonnen (Gg) CO</t>
    </r>
    <r>
      <rPr>
        <vertAlign val="subscript"/>
        <sz val="10"/>
        <rFont val="MetaNormalLF-Roman"/>
        <family val="2"/>
      </rPr>
      <t>2</t>
    </r>
    <r>
      <rPr>
        <sz val="10"/>
        <rFont val="MetaNormalLF-Roman"/>
        <family val="2"/>
      </rPr>
      <t>-Äquivalent</t>
    </r>
  </si>
  <si>
    <r>
      <t>CH</t>
    </r>
    <r>
      <rPr>
        <vertAlign val="subscript"/>
        <sz val="10"/>
        <rFont val="MetaNormalLF-Roman"/>
        <family val="2"/>
      </rPr>
      <t>4</t>
    </r>
  </si>
  <si>
    <t>1 Die Berechnungsmethode hat sich geändert. Daten sind mit den Vorjahren nicht vergleichbar.</t>
  </si>
  <si>
    <t>Quelle: Statistisches Bundesamt, Umweltökonomische Gesamtrechnungen, Tabellenband "Anthropogene Luftemissionen"</t>
  </si>
  <si>
    <t>1 Ab 2017 ohne sonstige Zugmaschinen. Die Datenquelle und die Berechnungsmethode haben sich geändert. Daten sind mit den Vorjahren nicht vergleichbar.</t>
  </si>
  <si>
    <r>
      <t>2.4.2 CO</t>
    </r>
    <r>
      <rPr>
        <vertAlign val="subscript"/>
        <sz val="10"/>
        <rFont val="MetaNormalLF-Roman"/>
        <family val="2"/>
      </rPr>
      <t>2</t>
    </r>
    <r>
      <rPr>
        <sz val="10"/>
        <rFont val="MetaNormalLF-Roman"/>
        <family val="2"/>
      </rPr>
      <t>-Emissionen der Inländer nach Kraftstoffarten</t>
    </r>
  </si>
  <si>
    <r>
      <t>2.4.3 CO</t>
    </r>
    <r>
      <rPr>
        <vertAlign val="subscript"/>
        <sz val="10"/>
        <rFont val="MetaNormalLF-Roman"/>
        <family val="2"/>
      </rPr>
      <t>2</t>
    </r>
    <r>
      <rPr>
        <sz val="10"/>
        <rFont val="MetaNormalLF-Roman"/>
        <family val="2"/>
      </rPr>
      <t xml:space="preserve">-Emissionen durch Benzin und Diesel nach Produktionsbereichen </t>
    </r>
    <r>
      <rPr>
        <vertAlign val="superscript"/>
        <sz val="10"/>
        <rFont val="MetaNormalLF-Roman"/>
        <family val="2"/>
      </rPr>
      <t>1, 2</t>
    </r>
  </si>
  <si>
    <t>+ Übergangssaldo Diesel 2</t>
  </si>
  <si>
    <t>+ Übergangssaldo Benzin 2</t>
  </si>
  <si>
    <t>Emissionen im Inland insgesamt 3</t>
  </si>
  <si>
    <t xml:space="preserve">1 Ohne Emissionen durch Biokraftstoffe. Die Datenquelle und die Berechnungsmethode haben sich ab 2017 geändert. Daten sind mit den Vorjahren nicht vergleichbar. </t>
  </si>
  <si>
    <t>2 Betankungen der Gebietsansässigen im Ausland abzüglich der Betankungen der Gebietsfremden im Inland.</t>
  </si>
  <si>
    <t>3 Bis 2016 Emissionen basierend auf dem Inlandsabsatz der Kraftstoffe, ab 2017 auf dem Kraftstoffverbrauch im Inland.</t>
  </si>
  <si>
    <r>
      <t>2.4.4 CO</t>
    </r>
    <r>
      <rPr>
        <vertAlign val="subscript"/>
        <sz val="10"/>
        <rFont val="MetaNormalLF-Roman"/>
        <family val="2"/>
      </rPr>
      <t>2</t>
    </r>
    <r>
      <rPr>
        <sz val="10"/>
        <rFont val="MetaNormalLF-Roman"/>
        <family val="2"/>
      </rPr>
      <t xml:space="preserve">-Emissionen durch Biokraftstoffe nach Produktionsbereichen </t>
    </r>
    <r>
      <rPr>
        <vertAlign val="superscript"/>
        <sz val="10"/>
        <rFont val="MetaNormalLF-Roman"/>
        <family val="2"/>
      </rPr>
      <t>1, 2</t>
    </r>
  </si>
  <si>
    <t>+ Übergangssaldo Diesel 3</t>
  </si>
  <si>
    <t>+ Übergangssaldo Benzin 3</t>
  </si>
  <si>
    <t>Emissionen im Inland insgesamt 4</t>
  </si>
  <si>
    <t>2 Auf Grund methodischer Umstellungen in der Berechnung sowie in den Datenquellen kommt es auch zwischen den Jahren 2013 und 2014 sowie zwischen 2008 und 2009 zu Datensprüngen.</t>
  </si>
  <si>
    <t>3 Betankungen der Gebietsansässigen im Ausland abzüglich der Betankungen der Gebietsfremden im Inland.</t>
  </si>
  <si>
    <t>4 Bis 2016 Emissionen basierend auf dem Inlandsabsatz der Kraftstoffe, ab 2017 auf dem Kraftstoffverbrauch im Inland.</t>
  </si>
  <si>
    <t>1 Emissionen durch Biodiesel und Bioethanol.  Ab 2017 einschließlich Biomethan. Die Datenquelle und die Berechnungsmethode haben sich ab 2017 geändert. Daten sind mit den Vorjahren nicht vergleichbar.</t>
  </si>
  <si>
    <r>
      <t>2.2.13 Sonstige Fahrzeuge nach Produktionsbereichen, Dieselfahrzeuge</t>
    </r>
    <r>
      <rPr>
        <vertAlign val="superscript"/>
        <sz val="10"/>
        <rFont val="MetaNormalLF-Roman"/>
        <family val="2"/>
      </rPr>
      <t xml:space="preserve"> 1</t>
    </r>
  </si>
  <si>
    <r>
      <t>2.4.5 CO</t>
    </r>
    <r>
      <rPr>
        <vertAlign val="subscript"/>
        <sz val="10"/>
        <rFont val="MetaNormalLF-Roman"/>
        <family val="2"/>
      </rPr>
      <t>2</t>
    </r>
    <r>
      <rPr>
        <sz val="10"/>
        <rFont val="MetaNormalLF-Roman"/>
        <family val="2"/>
      </rPr>
      <t>-Emissionen durch sonstige Kraftstoffe</t>
    </r>
    <r>
      <rPr>
        <vertAlign val="superscript"/>
        <sz val="10"/>
        <rFont val="MetaNormalLF-Roman"/>
        <family val="2"/>
      </rPr>
      <t>1</t>
    </r>
    <r>
      <rPr>
        <sz val="10"/>
        <rFont val="MetaNormalLF-Roman"/>
        <family val="2"/>
      </rPr>
      <t xml:space="preserve"> nach Produktionsbereichen </t>
    </r>
  </si>
  <si>
    <t>1 Erggas, Flüssiggas.</t>
  </si>
  <si>
    <r>
      <t>NH</t>
    </r>
    <r>
      <rPr>
        <vertAlign val="subscript"/>
        <sz val="10"/>
        <rFont val="MetaNormalLF-Roman"/>
        <family val="2"/>
      </rPr>
      <t>3</t>
    </r>
  </si>
  <si>
    <r>
      <t>SO</t>
    </r>
    <r>
      <rPr>
        <vertAlign val="subscript"/>
        <sz val="10"/>
        <rFont val="MetaNormalLF-Roman"/>
        <family val="2"/>
      </rPr>
      <t>x</t>
    </r>
  </si>
  <si>
    <r>
      <t>NO</t>
    </r>
    <r>
      <rPr>
        <vertAlign val="subscript"/>
        <sz val="10"/>
        <rFont val="MetaNormalLF-Roman"/>
        <family val="2"/>
      </rPr>
      <t>x</t>
    </r>
  </si>
  <si>
    <r>
      <t>2.3.11 Leichte Nutzfahrzeuge nach Produktionsbereichen, Dieselfahrzeuge</t>
    </r>
    <r>
      <rPr>
        <vertAlign val="superscript"/>
        <sz val="10"/>
        <rFont val="MetaNormalLF-Roman"/>
        <family val="2"/>
      </rPr>
      <t>1</t>
    </r>
  </si>
  <si>
    <t>Quelle: Deutsches Institut für Wirtschaftsforschung, Institut für Energie- und Umweltforschung (TREMOD), eigene Berechnungen.</t>
  </si>
  <si>
    <t>Megajoule / tkm</t>
  </si>
  <si>
    <t>Methan</t>
  </si>
  <si>
    <t>Kohlenmonoxid</t>
  </si>
  <si>
    <t>Kohlendioxid</t>
  </si>
  <si>
    <t>g</t>
  </si>
  <si>
    <t>Gramm</t>
  </si>
  <si>
    <t>km</t>
  </si>
  <si>
    <t>Kilometer</t>
  </si>
  <si>
    <t>Distickstoffmonoxid</t>
  </si>
  <si>
    <t>Flüchtige Kohlenwasserstoffe ohne Methan</t>
  </si>
  <si>
    <t>Ammoniak</t>
  </si>
  <si>
    <r>
      <t>NO</t>
    </r>
    <r>
      <rPr>
        <vertAlign val="subscript"/>
        <sz val="10"/>
        <rFont val="MetaNormalLF-Roman"/>
        <family val="2"/>
      </rPr>
      <t>X</t>
    </r>
  </si>
  <si>
    <t>Stickoxide</t>
  </si>
  <si>
    <t>MJ</t>
  </si>
  <si>
    <r>
      <t>Megajoule (= 10</t>
    </r>
    <r>
      <rPr>
        <vertAlign val="superscript"/>
        <sz val="10"/>
        <rFont val="MetaNormalLF-Roman"/>
        <family val="2"/>
      </rPr>
      <t>6</t>
    </r>
    <r>
      <rPr>
        <sz val="10"/>
        <rFont val="MetaNormalLF-Roman"/>
        <family val="2"/>
      </rPr>
      <t xml:space="preserve"> Joule)</t>
    </r>
  </si>
  <si>
    <t>t</t>
  </si>
  <si>
    <t>Tonne</t>
  </si>
  <si>
    <t>Schwefeloxid</t>
  </si>
  <si>
    <t xml:space="preserve">Fahrleistungen und Kraftstoffverbrauch der Inländer nach Kraftstoffarten </t>
  </si>
  <si>
    <t xml:space="preserve">Benzin, Diesel, Ethanol und Biodiesel insgesamt nach Produktionsbereichen </t>
  </si>
  <si>
    <t xml:space="preserve">Sonstige Kraftstoffe nach Produktionsbereichen </t>
  </si>
  <si>
    <t xml:space="preserve">Pkw nach Produktionsbereichen </t>
  </si>
  <si>
    <t xml:space="preserve">Leichte Nutzfahrzeuge nach Produktionsbereichen </t>
  </si>
  <si>
    <t>Personenkraftwagen</t>
  </si>
  <si>
    <t xml:space="preserve">Krafträder nach Produktionsbereichen </t>
  </si>
  <si>
    <t>Sonstige Fahrzeuge nach Produktionsbereichen</t>
  </si>
  <si>
    <t>Leichte Nutzfahrzeuge nach Produktionsbereichen</t>
  </si>
  <si>
    <t xml:space="preserve">Schwerlastverkehr nach Produktionsbereichen </t>
  </si>
  <si>
    <t xml:space="preserve">Busse nach Produktionsbereichen </t>
  </si>
  <si>
    <t xml:space="preserve">Sonstige Fahrzeuge nach Produktionsbereichen </t>
  </si>
  <si>
    <t>Lkw</t>
  </si>
  <si>
    <t>Lastkraftwagen</t>
  </si>
  <si>
    <t xml:space="preserve">Inländerverbrauch nach Kraftstoffarten </t>
  </si>
  <si>
    <t>Benzin, Diesel, Bioethanol und Biodiesel insgesamt nach Produktionsbereichen</t>
  </si>
  <si>
    <t>Krafträder nach Produktionsbereichen</t>
  </si>
  <si>
    <t>Schwerlastverkehr nach Produktionsbereichen</t>
  </si>
  <si>
    <t>Busse nach Produktionsbereichen</t>
  </si>
  <si>
    <r>
      <t>CO</t>
    </r>
    <r>
      <rPr>
        <vertAlign val="subscript"/>
        <sz val="9"/>
        <rFont val="MetaNormalLF-Roman"/>
        <family val="2"/>
      </rPr>
      <t>2</t>
    </r>
    <r>
      <rPr>
        <sz val="9"/>
        <rFont val="MetaNormalLF-Roman"/>
        <family val="2"/>
      </rPr>
      <t>-Emissionen der Inländer nach Kraftstoffarten</t>
    </r>
  </si>
  <si>
    <r>
      <t>CO</t>
    </r>
    <r>
      <rPr>
        <vertAlign val="subscript"/>
        <sz val="9"/>
        <rFont val="MetaNormalLF-Roman"/>
        <family val="2"/>
      </rPr>
      <t>2</t>
    </r>
    <r>
      <rPr>
        <sz val="9"/>
        <rFont val="MetaNormalLF-Roman"/>
        <family val="2"/>
      </rPr>
      <t xml:space="preserve">-Emissionen durch Benzin und Diesel nach Produktionsbereichen </t>
    </r>
  </si>
  <si>
    <r>
      <t>CO</t>
    </r>
    <r>
      <rPr>
        <vertAlign val="subscript"/>
        <sz val="9"/>
        <rFont val="MetaNormalLF-Roman"/>
        <family val="2"/>
      </rPr>
      <t>2</t>
    </r>
    <r>
      <rPr>
        <sz val="9"/>
        <rFont val="MetaNormalLF-Roman"/>
        <family val="2"/>
      </rPr>
      <t xml:space="preserve">-Emissionen durch Biokraftstoffe nach Produktionsbereichen </t>
    </r>
  </si>
  <si>
    <r>
      <t>CO</t>
    </r>
    <r>
      <rPr>
        <vertAlign val="subscript"/>
        <sz val="9"/>
        <rFont val="MetaNormalLF-Roman"/>
        <family val="2"/>
      </rPr>
      <t>2</t>
    </r>
    <r>
      <rPr>
        <sz val="9"/>
        <rFont val="MetaNormalLF-Roman"/>
        <family val="2"/>
      </rPr>
      <t xml:space="preserve">-Emissionen durch sonstige Kraftstoffe nach Produktionsbereichen </t>
    </r>
  </si>
  <si>
    <t>Schadstoffe der Inländer nach Emissionsarten</t>
  </si>
  <si>
    <t>5 Diesel und Otto. Ab 2017 einschließlich Erdgas und Flüssiggas.</t>
  </si>
  <si>
    <t>Abweichungen in den Summen durch Runden.</t>
  </si>
  <si>
    <t>Ein Produktionsbereich umfasst alle Produktionseinheiten, die Güter einer bestimmten Gütergruppe erzeugen. Die Produktionseinheiten können dabei ganze Unternehmen bzw. Einrichtungen oder auch Teile davon sein. Da ein Produktionsbereich gerade dadurch definiert ist, dass er Güter aus genau einer Gütergruppe produziert, sind Produktionsbereiche frei von Nebentätigkeiten. Die Produktionsbereiche werden klassifiziert anhand der Classification of Products by Activity (CPA) das heißt der Statistischen Güterklassifikation in Verbindung mit den Wirtschaftszweigen in der Europäischen Wirtschaftsgemeinschaft (Ausgabe 2008). Aufbau und Begriffe sind somit mit der Klassifikation der Wirtschaftszweige, Ausgabe 2008 (WZ 2008), identisch.</t>
  </si>
  <si>
    <t>Artikelnummer: 5859007187005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</si>
</sst>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41" formatCode="_-* #,##0_-;\-* #,##0_-;_-* &quot;-&quot;_-;_-@_-"/>
    <numFmt numFmtId="164" formatCode="@*."/>
    <numFmt numFmtId="165" formatCode="###\ ###\ ##0\ \ \ ;[Red]\-###\ ###\ ##0\ \ \ ;\-\ \ \ "/>
    <numFmt numFmtId="166" formatCode="@*.\."/>
    <numFmt numFmtId="167" formatCode="0.0"/>
    <numFmt numFmtId="168" formatCode="@*.\ "/>
    <numFmt numFmtId="169" formatCode="###\ ##0.0;[Red]\-###\ ##0.0;\-"/>
    <numFmt numFmtId="170" formatCode="0.00_ ;[Red]\-0.00\ "/>
    <numFmt numFmtId="171" formatCode="###\ ###\ ##0;[Red]\-###\ ###\ ##0;\-"/>
    <numFmt numFmtId="172" formatCode="0.0_ ;[Red]\-0.0\ "/>
    <numFmt numFmtId="173" formatCode="_-* #\ ##0\ _;"/>
    <numFmt numFmtId="174" formatCode="@\ *."/>
    <numFmt numFmtId="175" formatCode="\ \ \ \ \ \ \ \ \ \ @\ *."/>
    <numFmt numFmtId="176" formatCode="\ \ \ \ \ \ \ \ \ \ \ \ @\ *."/>
    <numFmt numFmtId="177" formatCode="\ \ \ \ \ \ \ \ \ \ \ \ @"/>
    <numFmt numFmtId="178" formatCode="\ \ \ \ \ \ \ \ \ \ \ \ \ @\ *."/>
    <numFmt numFmtId="179" formatCode="\ @\ *."/>
    <numFmt numFmtId="180" formatCode="\ @"/>
    <numFmt numFmtId="181" formatCode="\ \ @\ *."/>
    <numFmt numFmtId="182" formatCode="\ \ @"/>
    <numFmt numFmtId="183" formatCode="\ \ \ @\ *."/>
    <numFmt numFmtId="184" formatCode="\ \ \ @"/>
    <numFmt numFmtId="185" formatCode="\ \ \ \ @\ *."/>
    <numFmt numFmtId="186" formatCode="\ \ \ \ @"/>
    <numFmt numFmtId="187" formatCode="\ \ \ \ \ \ @\ *."/>
    <numFmt numFmtId="188" formatCode="\ \ \ \ \ \ @"/>
    <numFmt numFmtId="189" formatCode="\ \ \ \ \ \ \ @\ *."/>
    <numFmt numFmtId="190" formatCode="\ \ \ \ \ \ \ \ \ @\ *."/>
    <numFmt numFmtId="191" formatCode="\ \ \ \ \ \ \ \ \ @"/>
    <numFmt numFmtId="192" formatCode="_(* #,##0_);_(* \(#,##0\);_(* &quot;-&quot;_);_(@_)"/>
    <numFmt numFmtId="193" formatCode="_(&quot;$&quot;* #,##0_);_(&quot;$&quot;* \(#,##0\);_(&quot;$&quot;* &quot;-&quot;_);_(@_)"/>
    <numFmt numFmtId="194" formatCode="_-* #,##0.00\ _D_M_-;\-* #,##0.00\ _D_M_-;_-* &quot;-&quot;??\ _D_M_-;_-@_-"/>
    <numFmt numFmtId="195" formatCode="#\ ###\ ##0__"/>
    <numFmt numFmtId="196" formatCode="#,##0.000"/>
    <numFmt numFmtId="197" formatCode="#,##0.0"/>
    <numFmt numFmtId="198" formatCode="#\ ##0"/>
    <numFmt numFmtId="199" formatCode="###\ ##0.0000;[Red]\-###\ ##0.0000;\-"/>
    <numFmt numFmtId="200" formatCode="_-* #\ ##0.0\ _;"/>
    <numFmt numFmtId="201" formatCode="0_ ;[Red]\-0\ "/>
    <numFmt numFmtId="202" formatCode="#,##0.0_ ;[Red]\-#,##0.0\ "/>
    <numFmt numFmtId="203" formatCode="#,##0_ ;[Red]\-#,##0\ "/>
    <numFmt numFmtId="204" formatCode="#\ ###\ ##0"/>
    <numFmt numFmtId="205" formatCode="#\ ##0.0"/>
  </numFmts>
  <fonts count="97">
    <font>
      <sz val="11"/>
      <color theme="1"/>
      <name val="Calibri"/>
      <family val="2"/>
      <scheme val="minor"/>
    </font>
    <font>
      <b/>
      <sz val="14"/>
      <name val="MetaNormalLF-Roman"/>
      <family val="2"/>
    </font>
    <font>
      <b/>
      <sz val="8"/>
      <name val="MetaNormalLF-Roman"/>
      <family val="2"/>
    </font>
    <font>
      <sz val="12"/>
      <name val="MetaNormalLF-Roman"/>
      <family val="2"/>
    </font>
    <font>
      <b/>
      <sz val="12"/>
      <name val="MetaNormalLF-Roman"/>
      <family val="2"/>
    </font>
    <font>
      <sz val="8"/>
      <name val="MetaNormalLF-Roman"/>
      <family val="2"/>
    </font>
    <font>
      <sz val="10"/>
      <name val="MetaNormalLF-Roman"/>
      <family val="2"/>
    </font>
    <font>
      <sz val="10"/>
      <name val="Arial"/>
      <family val="2"/>
    </font>
    <font>
      <sz val="9"/>
      <name val="MetaNormalLF-Roman"/>
      <family val="2"/>
    </font>
    <font>
      <b/>
      <sz val="9"/>
      <name val="MetaNormalLF-Roman"/>
      <family val="2"/>
    </font>
    <font>
      <b/>
      <sz val="10"/>
      <name val="MetaNormalLF-Roman"/>
      <family val="2"/>
    </font>
    <font>
      <sz val="9"/>
      <color indexed="50"/>
      <name val="MetaNormalLF-Roman"/>
      <family val="2"/>
    </font>
    <font>
      <b/>
      <sz val="12"/>
      <color indexed="10"/>
      <name val="MetaNormalLF-Roman"/>
      <family val="2"/>
    </font>
    <font>
      <sz val="8"/>
      <name val="Arial"/>
      <family val="2"/>
    </font>
    <font>
      <b/>
      <sz val="10"/>
      <name val="Arial"/>
      <family val="2"/>
    </font>
    <font>
      <sz val="8"/>
      <color theme="1"/>
      <name val="Arial"/>
      <family val="2"/>
    </font>
    <font>
      <b/>
      <sz val="12"/>
      <color rgb="FFFF0000"/>
      <name val="MetaNormalLF-Roman"/>
      <family val="2"/>
    </font>
    <font>
      <sz val="11"/>
      <color rgb="FFFF0000"/>
      <name val="Calibri"/>
      <family val="2"/>
      <scheme val="minor"/>
    </font>
    <font>
      <b/>
      <sz val="10"/>
      <color rgb="FFFF0000"/>
      <name val="MetaNormalLF-Roman"/>
      <family val="2"/>
    </font>
    <font>
      <b/>
      <sz val="8"/>
      <color rgb="FFFF0000"/>
      <name val="MetaNormalLF-Roman"/>
      <family val="2"/>
    </font>
    <font>
      <sz val="11"/>
      <color theme="1"/>
      <name val="Calibri"/>
      <family val="2"/>
      <scheme val="minor"/>
    </font>
    <font>
      <b/>
      <i/>
      <sz val="9"/>
      <name val="MetaNormalLF-Roman"/>
      <family val="2"/>
    </font>
    <font>
      <i/>
      <sz val="9"/>
      <name val="MetaNormalLF-Roman"/>
      <family val="2"/>
    </font>
    <font>
      <i/>
      <sz val="11"/>
      <color indexed="23"/>
      <name val="MetaNormalLF-Roman"/>
      <family val="2"/>
    </font>
    <font>
      <sz val="11"/>
      <name val="MetaNormalLF-Roman"/>
      <family val="2"/>
    </font>
    <font>
      <u/>
      <sz val="10"/>
      <color indexed="12"/>
      <name val="Arial"/>
      <family val="2"/>
    </font>
    <font>
      <u/>
      <sz val="11"/>
      <color indexed="12"/>
      <name val="MetaNormalLF-Roman"/>
      <family val="2"/>
    </font>
    <font>
      <b/>
      <sz val="11"/>
      <name val="MetaNormalLF-Roman"/>
      <family val="2"/>
    </font>
    <font>
      <i/>
      <sz val="12"/>
      <color indexed="23"/>
      <name val="MetaNormalLF-Roman"/>
      <family val="2"/>
    </font>
    <font>
      <b/>
      <vertAlign val="subscript"/>
      <sz val="10"/>
      <name val="MetaNormalLF-Roman"/>
      <family val="2"/>
    </font>
    <font>
      <vertAlign val="subscript"/>
      <sz val="10"/>
      <name val="MetaNormalLF-Roman"/>
      <family val="2"/>
    </font>
    <font>
      <sz val="7"/>
      <name val="Letter Gothic CE"/>
      <family val="3"/>
      <charset val="238"/>
    </font>
    <font>
      <sz val="7"/>
      <name val="Arial"/>
      <family val="2"/>
    </font>
    <font>
      <sz val="9"/>
      <name val="Times New Roman"/>
      <family val="1"/>
    </font>
    <font>
      <sz val="12"/>
      <color indexed="24"/>
      <name val="Arial"/>
      <family val="2"/>
    </font>
    <font>
      <u/>
      <sz val="7.5"/>
      <color indexed="12"/>
      <name val="Arial"/>
      <family val="2"/>
    </font>
    <font>
      <sz val="9"/>
      <name val="Arial"/>
      <family val="2"/>
    </font>
    <font>
      <sz val="14"/>
      <name val="MetaNormalLF-Roman"/>
      <family val="2"/>
    </font>
    <font>
      <sz val="11"/>
      <name val="Arial"/>
      <family val="2"/>
    </font>
    <font>
      <sz val="11"/>
      <color rgb="FFFF0000"/>
      <name val="Arial"/>
      <family val="2"/>
    </font>
    <font>
      <b/>
      <sz val="9"/>
      <color rgb="FFFF0000"/>
      <name val="MetaNormalLF-Roman"/>
      <family val="2"/>
    </font>
    <font>
      <b/>
      <i/>
      <sz val="10"/>
      <name val="MetaNormalLF-Roman"/>
      <family val="2"/>
    </font>
    <font>
      <b/>
      <vertAlign val="subscript"/>
      <sz val="9"/>
      <name val="MetaNormalLF-Roman"/>
      <family val="2"/>
    </font>
    <font>
      <vertAlign val="subscript"/>
      <sz val="9"/>
      <name val="MetaNormalLF-Roman"/>
      <family val="2"/>
    </font>
    <font>
      <b/>
      <sz val="11"/>
      <color rgb="FFFF0000"/>
      <name val="Calibri"/>
      <family val="2"/>
      <scheme val="minor"/>
    </font>
    <font>
      <sz val="14"/>
      <color indexed="10"/>
      <name val="MetaNormalLF-Roman"/>
      <family val="2"/>
    </font>
    <font>
      <sz val="8"/>
      <color indexed="10"/>
      <name val="MetaNormalLF-Roman"/>
      <family val="2"/>
    </font>
    <font>
      <b/>
      <sz val="9"/>
      <color theme="1"/>
      <name val="MetaNormalLF-Roman"/>
      <family val="2"/>
    </font>
    <font>
      <sz val="9"/>
      <color theme="1"/>
      <name val="MetaNormalLF-Roman"/>
      <family val="2"/>
    </font>
    <font>
      <sz val="9"/>
      <color rgb="FFFF0000"/>
      <name val="MetaNormalLF-Roman"/>
      <family val="2"/>
    </font>
    <font>
      <sz val="10"/>
      <color rgb="FFFF0000"/>
      <name val="MetaNormalLF-Roman"/>
      <family val="2"/>
    </font>
    <font>
      <sz val="8"/>
      <color rgb="FFFF0000"/>
      <name val="MetaNormalLF-Roman"/>
      <family val="2"/>
    </font>
    <font>
      <b/>
      <sz val="11"/>
      <color theme="1"/>
      <name val="Calibri"/>
      <family val="2"/>
      <scheme val="minor"/>
    </font>
    <font>
      <b/>
      <sz val="10"/>
      <color rgb="FF339966"/>
      <name val="Arial"/>
      <family val="2"/>
    </font>
    <font>
      <i/>
      <sz val="10"/>
      <name val="MetaNormalLF-Roman"/>
      <family val="2"/>
    </font>
    <font>
      <sz val="10"/>
      <color theme="1"/>
      <name val="MetaNormalLF-Roman"/>
      <family val="2"/>
    </font>
    <font>
      <i/>
      <sz val="10"/>
      <color theme="1"/>
      <name val="MetaNormalLF-Roman"/>
      <family val="2"/>
    </font>
    <font>
      <sz val="10"/>
      <color theme="2" tint="-0.249977111117893"/>
      <name val="Arial"/>
      <family val="2"/>
    </font>
    <font>
      <sz val="8"/>
      <color theme="1"/>
      <name val="MetaNormalLF-Roman"/>
      <family val="2"/>
    </font>
    <font>
      <b/>
      <sz val="12"/>
      <color theme="1"/>
      <name val="MetaNormalLF-Roman"/>
      <family val="2"/>
    </font>
    <font>
      <sz val="11"/>
      <color theme="1"/>
      <name val="MetaNormalLF-Roman"/>
      <family val="2"/>
    </font>
    <font>
      <vertAlign val="superscript"/>
      <sz val="10"/>
      <name val="MetaNormalLF-Roman"/>
      <family val="2"/>
    </font>
    <font>
      <sz val="10"/>
      <color theme="1"/>
      <name val="Symbol"/>
      <family val="1"/>
      <charset val="2"/>
    </font>
    <font>
      <b/>
      <sz val="14"/>
      <color rgb="FFFF0000"/>
      <name val="MetaNormalLF-Roman"/>
      <family val="2"/>
    </font>
    <font>
      <b/>
      <sz val="8"/>
      <color theme="1"/>
      <name val="MetaNormalLF-Roman"/>
      <family val="2"/>
    </font>
    <font>
      <b/>
      <sz val="10"/>
      <color theme="1"/>
      <name val="MetaNormalLF-Roman"/>
      <family val="2"/>
    </font>
    <font>
      <b/>
      <sz val="10"/>
      <color theme="1"/>
      <name val="Arial"/>
      <family val="2"/>
    </font>
    <font>
      <vertAlign val="subscript"/>
      <sz val="11"/>
      <color theme="1"/>
      <name val="Calibri"/>
      <family val="2"/>
      <scheme val="minor"/>
    </font>
    <font>
      <sz val="11"/>
      <color theme="9" tint="-0.249977111117893"/>
      <name val="Calibri"/>
      <family val="2"/>
      <scheme val="minor"/>
    </font>
    <font>
      <sz val="10"/>
      <color theme="9" tint="-0.249977111117893"/>
      <name val="Arial"/>
      <family val="2"/>
    </font>
    <font>
      <sz val="9"/>
      <color theme="9" tint="-0.249977111117893"/>
      <name val="MetaNormalLF-Roman"/>
      <family val="2"/>
    </font>
    <font>
      <sz val="8"/>
      <color theme="9" tint="-0.249977111117893"/>
      <name val="MetaNormalLF-Roman"/>
      <family val="2"/>
    </font>
    <font>
      <b/>
      <sz val="10"/>
      <color theme="9" tint="-0.249977111117893"/>
      <name val="MetaNormalLF-Roman"/>
      <family val="2"/>
    </font>
    <font>
      <sz val="10"/>
      <color theme="9" tint="-0.249977111117893"/>
      <name val="Calibri"/>
      <family val="2"/>
      <scheme val="minor"/>
    </font>
    <font>
      <sz val="10"/>
      <color theme="9" tint="-0.249977111117893"/>
      <name val="MetaNormalLF-Roman"/>
      <family val="2"/>
    </font>
    <font>
      <i/>
      <sz val="11"/>
      <color theme="1"/>
      <name val="MetaNormalLF-Roman"/>
      <family val="2"/>
    </font>
    <font>
      <sz val="10"/>
      <color rgb="FF00B050"/>
      <name val="MetaNormalLF-Roman"/>
      <family val="2"/>
    </font>
    <font>
      <sz val="11"/>
      <color rgb="FF00B050"/>
      <name val="Calibri"/>
      <family val="2"/>
      <scheme val="minor"/>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MetaNormalLF-Roman"/>
      <family val="2"/>
    </font>
    <font>
      <u/>
      <sz val="9"/>
      <name val="MetaNormalLF-Roman"/>
      <family val="2"/>
    </font>
    <font>
      <vertAlign val="subscript"/>
      <sz val="8"/>
      <name val="MetaNormalLF-Roman"/>
      <family val="2"/>
    </font>
    <font>
      <b/>
      <vertAlign val="superscript"/>
      <sz val="9"/>
      <name val="MetaNormalLF-Roman"/>
      <family val="2"/>
    </font>
    <font>
      <vertAlign val="superscript"/>
      <sz val="9"/>
      <name val="MetaNormalLF-Roman"/>
      <family val="2"/>
    </font>
    <font>
      <sz val="9"/>
      <name val="Symbol"/>
      <family val="1"/>
      <charset val="2"/>
    </font>
    <font>
      <b/>
      <vertAlign val="superscript"/>
      <sz val="10"/>
      <name val="MetaNormalLF-Roman"/>
      <family val="2"/>
    </font>
    <font>
      <i/>
      <sz val="9"/>
      <color theme="1"/>
      <name val="MetaNormalLF-Roman"/>
      <family val="2"/>
    </font>
    <font>
      <b/>
      <i/>
      <sz val="9"/>
      <color theme="1"/>
      <name val="MetaNormalLF-Roman"/>
      <family val="2"/>
    </font>
    <font>
      <vertAlign val="superscript"/>
      <sz val="10"/>
      <color theme="1"/>
      <name val="MetaNormalLF-Roman"/>
      <family val="2"/>
    </font>
    <font>
      <b/>
      <sz val="9"/>
      <color theme="1"/>
      <name val="Calibri"/>
      <family val="2"/>
      <scheme val="minor"/>
    </font>
    <font>
      <sz val="9"/>
      <color theme="1"/>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52">
    <xf numFmtId="0" fontId="0" fillId="0" borderId="0"/>
    <xf numFmtId="0" fontId="7" fillId="0" borderId="0"/>
    <xf numFmtId="0" fontId="7" fillId="0" borderId="0"/>
    <xf numFmtId="169" fontId="8" fillId="0" borderId="6" applyFill="0" applyBorder="0">
      <alignment horizontal="right" indent="1"/>
    </xf>
    <xf numFmtId="171" fontId="6" fillId="0" borderId="0">
      <alignment horizontal="right" indent="1"/>
    </xf>
    <xf numFmtId="0" fontId="20" fillId="0" borderId="0"/>
    <xf numFmtId="0" fontId="7" fillId="0" borderId="0"/>
    <xf numFmtId="0" fontId="25" fillId="0" borderId="0" applyNumberFormat="0" applyFill="0" applyBorder="0" applyAlignment="0" applyProtection="0">
      <alignment vertical="top"/>
      <protection locked="0"/>
    </xf>
    <xf numFmtId="174" fontId="13" fillId="0" borderId="0"/>
    <xf numFmtId="49" fontId="13" fillId="0" borderId="0"/>
    <xf numFmtId="175" fontId="13" fillId="0" borderId="0">
      <alignment horizontal="center"/>
    </xf>
    <xf numFmtId="176" fontId="13" fillId="0" borderId="0"/>
    <xf numFmtId="177" fontId="13" fillId="0" borderId="0"/>
    <xf numFmtId="178" fontId="13" fillId="0" borderId="0"/>
    <xf numFmtId="179" fontId="13" fillId="0" borderId="0"/>
    <xf numFmtId="180" fontId="31" fillId="0" borderId="0"/>
    <xf numFmtId="181" fontId="32" fillId="0" borderId="0"/>
    <xf numFmtId="182" fontId="31" fillId="0" borderId="0"/>
    <xf numFmtId="183" fontId="13" fillId="0" borderId="0"/>
    <xf numFmtId="184" fontId="13" fillId="0" borderId="0"/>
    <xf numFmtId="185" fontId="13" fillId="0" borderId="0"/>
    <xf numFmtId="186" fontId="31" fillId="0" borderId="0"/>
    <xf numFmtId="49" fontId="33" fillId="0" borderId="14" applyNumberFormat="0" applyFont="0" applyFill="0" applyBorder="0" applyProtection="0">
      <alignment horizontal="left" vertical="center" indent="5"/>
    </xf>
    <xf numFmtId="187" fontId="13" fillId="0" borderId="0">
      <alignment horizontal="center"/>
    </xf>
    <xf numFmtId="188" fontId="13" fillId="0" borderId="0">
      <alignment horizontal="center"/>
    </xf>
    <xf numFmtId="189" fontId="13" fillId="0" borderId="0">
      <alignment horizontal="center"/>
    </xf>
    <xf numFmtId="190" fontId="13" fillId="0" borderId="0">
      <alignment horizontal="center"/>
    </xf>
    <xf numFmtId="191" fontId="13" fillId="0" borderId="0">
      <alignment horizontal="center"/>
    </xf>
    <xf numFmtId="192" fontId="7" fillId="0" borderId="0" applyFont="0" applyFill="0" applyBorder="0" applyAlignment="0" applyProtection="0"/>
    <xf numFmtId="193" fontId="7" fillId="0" borderId="0" applyFont="0" applyFill="0" applyBorder="0" applyAlignment="0" applyProtection="0"/>
    <xf numFmtId="0" fontId="33" fillId="0" borderId="15">
      <alignment horizontal="left" vertical="center" wrapText="1" indent="2"/>
    </xf>
    <xf numFmtId="2" fontId="34" fillId="0" borderId="0" applyFill="0" applyBorder="0" applyAlignment="0" applyProtection="0"/>
    <xf numFmtId="0" fontId="13" fillId="0" borderId="7"/>
    <xf numFmtId="0" fontId="2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194" fontId="7" fillId="0" borderId="0" applyFont="0" applyFill="0" applyBorder="0" applyAlignment="0" applyProtection="0"/>
    <xf numFmtId="194" fontId="7" fillId="0" borderId="0" applyFont="0" applyFill="0" applyBorder="0" applyAlignment="0" applyProtection="0"/>
    <xf numFmtId="174" fontId="31" fillId="0" borderId="0"/>
    <xf numFmtId="49" fontId="31" fillId="0" borderId="0"/>
    <xf numFmtId="0" fontId="7" fillId="0" borderId="0"/>
    <xf numFmtId="0" fontId="36" fillId="0" borderId="0"/>
    <xf numFmtId="0" fontId="20" fillId="0" borderId="0"/>
    <xf numFmtId="0" fontId="7" fillId="0" borderId="0"/>
    <xf numFmtId="0" fontId="7" fillId="0" borderId="0"/>
    <xf numFmtId="0" fontId="7" fillId="0" borderId="0"/>
    <xf numFmtId="0" fontId="7" fillId="0" borderId="0"/>
    <xf numFmtId="41" fontId="7" fillId="0" borderId="0" applyFont="0" applyFill="0" applyBorder="0" applyAlignment="0" applyProtection="0"/>
    <xf numFmtId="41" fontId="7" fillId="0" borderId="0" applyFont="0" applyFill="0" applyBorder="0" applyAlignment="0" applyProtection="0"/>
    <xf numFmtId="0" fontId="25" fillId="0" borderId="0" applyNumberFormat="0" applyFill="0" applyBorder="0" applyAlignment="0" applyProtection="0">
      <alignment vertical="top"/>
      <protection locked="0"/>
    </xf>
    <xf numFmtId="9" fontId="7" fillId="0" borderId="0" applyFont="0" applyFill="0" applyBorder="0" applyAlignment="0" applyProtection="0"/>
    <xf numFmtId="0" fontId="20" fillId="0" borderId="0"/>
    <xf numFmtId="0" fontId="20" fillId="0" borderId="0"/>
  </cellStyleXfs>
  <cellXfs count="712">
    <xf numFmtId="0" fontId="0" fillId="0" borderId="0" xfId="0"/>
    <xf numFmtId="0" fontId="1" fillId="0" borderId="0" xfId="0" applyFont="1" applyAlignment="1">
      <alignment horizontal="left" vertical="center"/>
    </xf>
    <xf numFmtId="0" fontId="2" fillId="0" borderId="0" xfId="0" applyFont="1" applyAlignment="1">
      <alignment vertical="center"/>
    </xf>
    <xf numFmtId="0" fontId="3" fillId="0" borderId="0" xfId="0" applyFont="1" applyAlignment="1">
      <alignment horizontal="left" vertical="center"/>
    </xf>
    <xf numFmtId="0" fontId="4" fillId="0" borderId="0" xfId="0" applyFont="1" applyAlignment="1">
      <alignment vertical="center"/>
    </xf>
    <xf numFmtId="0" fontId="5" fillId="0" borderId="0" xfId="0" applyFont="1"/>
    <xf numFmtId="0" fontId="5" fillId="0" borderId="1" xfId="0" applyFont="1" applyBorder="1" applyAlignment="1">
      <alignment horizontal="left" indent="1"/>
    </xf>
    <xf numFmtId="0" fontId="6" fillId="0" borderId="3" xfId="1" applyFont="1" applyFill="1" applyBorder="1" applyAlignment="1">
      <alignment horizontal="center" vertical="center" wrapText="1"/>
    </xf>
    <xf numFmtId="0" fontId="6" fillId="0" borderId="0" xfId="0" applyFont="1" applyFill="1"/>
    <xf numFmtId="0" fontId="9" fillId="0" borderId="0" xfId="0" applyFont="1" applyFill="1" applyAlignment="1">
      <alignment horizontal="center"/>
    </xf>
    <xf numFmtId="0" fontId="6" fillId="0" borderId="0" xfId="0" applyFont="1" applyFill="1" applyBorder="1" applyAlignment="1">
      <alignment horizontal="right"/>
    </xf>
    <xf numFmtId="0" fontId="10" fillId="0" borderId="0" xfId="0" applyFont="1" applyFill="1" applyBorder="1" applyAlignment="1">
      <alignment horizontal="right"/>
    </xf>
    <xf numFmtId="49" fontId="8" fillId="0" borderId="0" xfId="0" applyNumberFormat="1" applyFont="1" applyFill="1" applyAlignment="1">
      <alignment horizontal="center"/>
    </xf>
    <xf numFmtId="0" fontId="8" fillId="0" borderId="0" xfId="0" applyFont="1" applyFill="1" applyAlignment="1">
      <alignment horizontal="center"/>
    </xf>
    <xf numFmtId="0" fontId="8" fillId="0" borderId="0" xfId="0" applyFont="1" applyBorder="1" applyAlignment="1"/>
    <xf numFmtId="0" fontId="5" fillId="0" borderId="0" xfId="0" applyFont="1" applyAlignment="1">
      <alignment horizontal="left" indent="1"/>
    </xf>
    <xf numFmtId="0" fontId="5" fillId="0" borderId="0" xfId="0" applyFont="1" applyAlignment="1">
      <alignment horizontal="left"/>
    </xf>
    <xf numFmtId="0" fontId="10" fillId="0" borderId="0" xfId="0" applyFont="1" applyBorder="1"/>
    <xf numFmtId="0" fontId="5" fillId="0" borderId="0" xfId="0" applyFont="1" applyAlignment="1"/>
    <xf numFmtId="0" fontId="5" fillId="0" borderId="0" xfId="0" applyFont="1" applyAlignment="1">
      <alignment horizontal="left" vertical="center" indent="1"/>
    </xf>
    <xf numFmtId="0" fontId="0" fillId="0" borderId="0" xfId="0"/>
    <xf numFmtId="164" fontId="8" fillId="0" borderId="5" xfId="0" applyNumberFormat="1" applyFont="1" applyBorder="1" applyAlignment="1">
      <alignment horizontal="left" indent="2"/>
    </xf>
    <xf numFmtId="0" fontId="11" fillId="0" borderId="5" xfId="0" applyFont="1" applyBorder="1" applyAlignment="1"/>
    <xf numFmtId="0" fontId="2" fillId="0" borderId="0" xfId="0" applyFont="1" applyAlignment="1">
      <alignment horizontal="left" vertical="center" indent="1"/>
    </xf>
    <xf numFmtId="0" fontId="12" fillId="0" borderId="0" xfId="0" applyFont="1" applyFill="1" applyAlignment="1">
      <alignment vertical="center"/>
    </xf>
    <xf numFmtId="0" fontId="4" fillId="0" borderId="0" xfId="0" applyFont="1" applyAlignment="1">
      <alignment horizontal="left" vertical="center" indent="1"/>
    </xf>
    <xf numFmtId="0" fontId="6" fillId="0" borderId="4" xfId="1" applyFont="1" applyFill="1" applyBorder="1" applyAlignment="1">
      <alignment horizontal="center" vertical="center" wrapText="1"/>
    </xf>
    <xf numFmtId="0" fontId="8" fillId="0" borderId="0" xfId="0" applyFont="1" applyFill="1" applyBorder="1" applyAlignment="1">
      <alignment horizontal="center" vertical="center"/>
    </xf>
    <xf numFmtId="0" fontId="0" fillId="0" borderId="0" xfId="0" applyFill="1"/>
    <xf numFmtId="0" fontId="6" fillId="0" borderId="0" xfId="1" applyFont="1" applyFill="1" applyBorder="1" applyAlignment="1">
      <alignment horizontal="center" vertical="center" wrapText="1"/>
    </xf>
    <xf numFmtId="165" fontId="10" fillId="0" borderId="0" xfId="0" applyNumberFormat="1" applyFont="1" applyFill="1" applyBorder="1" applyAlignment="1">
      <alignment horizontal="right"/>
    </xf>
    <xf numFmtId="165" fontId="10" fillId="0" borderId="5" xfId="0" applyNumberFormat="1" applyFont="1" applyFill="1" applyBorder="1" applyAlignment="1">
      <alignment horizontal="right"/>
    </xf>
    <xf numFmtId="165" fontId="6" fillId="0" borderId="0" xfId="0" applyNumberFormat="1" applyFont="1" applyFill="1" applyBorder="1" applyAlignment="1">
      <alignment horizontal="right"/>
    </xf>
    <xf numFmtId="165" fontId="6" fillId="0" borderId="5" xfId="0" applyNumberFormat="1" applyFont="1" applyFill="1" applyBorder="1" applyAlignment="1">
      <alignment horizontal="right"/>
    </xf>
    <xf numFmtId="166" fontId="11" fillId="0" borderId="5" xfId="0" applyNumberFormat="1" applyFont="1" applyFill="1" applyBorder="1" applyAlignment="1"/>
    <xf numFmtId="166" fontId="9" fillId="0" borderId="5" xfId="0" applyNumberFormat="1" applyFont="1" applyBorder="1" applyAlignment="1">
      <alignment horizontal="left" vertical="center" indent="1"/>
    </xf>
    <xf numFmtId="166" fontId="8" fillId="0" borderId="5" xfId="0" applyNumberFormat="1" applyFont="1" applyBorder="1" applyAlignment="1">
      <alignment horizontal="left" vertical="center" indent="2"/>
    </xf>
    <xf numFmtId="166" fontId="9" fillId="0" borderId="5" xfId="0" applyNumberFormat="1" applyFont="1" applyBorder="1" applyAlignment="1">
      <alignment horizontal="left" indent="1"/>
    </xf>
    <xf numFmtId="165" fontId="0" fillId="0" borderId="0" xfId="0" applyNumberFormat="1"/>
    <xf numFmtId="0" fontId="6" fillId="0" borderId="4" xfId="1" applyFont="1" applyFill="1" applyBorder="1" applyAlignment="1">
      <alignment horizontal="center" vertical="center" wrapText="1"/>
    </xf>
    <xf numFmtId="165" fontId="6" fillId="0" borderId="6" xfId="0" applyNumberFormat="1" applyFont="1" applyFill="1" applyBorder="1" applyAlignment="1">
      <alignment horizontal="right"/>
    </xf>
    <xf numFmtId="165" fontId="10" fillId="0" borderId="6" xfId="0" applyNumberFormat="1" applyFont="1" applyFill="1" applyBorder="1" applyAlignment="1">
      <alignment horizontal="right"/>
    </xf>
    <xf numFmtId="166" fontId="11" fillId="0" borderId="0" xfId="0" applyNumberFormat="1" applyFont="1" applyBorder="1" applyAlignment="1"/>
    <xf numFmtId="166" fontId="9" fillId="0" borderId="0" xfId="0" applyNumberFormat="1" applyFont="1" applyBorder="1" applyAlignment="1">
      <alignment horizontal="left" vertical="center" indent="1"/>
    </xf>
    <xf numFmtId="166" fontId="8" fillId="0" borderId="0" xfId="0" applyNumberFormat="1" applyFont="1" applyBorder="1" applyAlignment="1">
      <alignment horizontal="left" vertical="center" indent="2"/>
    </xf>
    <xf numFmtId="166" fontId="9" fillId="0" borderId="0" xfId="0" applyNumberFormat="1" applyFont="1" applyBorder="1" applyAlignment="1">
      <alignment horizontal="left" indent="1"/>
    </xf>
    <xf numFmtId="165" fontId="0" fillId="0" borderId="0" xfId="0" applyNumberFormat="1" applyFill="1"/>
    <xf numFmtId="165" fontId="6" fillId="0" borderId="0" xfId="0" applyNumberFormat="1" applyFont="1" applyFill="1" applyBorder="1"/>
    <xf numFmtId="165" fontId="6" fillId="0" borderId="0" xfId="0" applyNumberFormat="1" applyFont="1" applyFill="1"/>
    <xf numFmtId="165" fontId="6" fillId="0" borderId="0" xfId="0" applyNumberFormat="1" applyFont="1"/>
    <xf numFmtId="0" fontId="5" fillId="0" borderId="0" xfId="0" applyFont="1" applyFill="1" applyAlignment="1">
      <alignment horizontal="left"/>
    </xf>
    <xf numFmtId="0" fontId="5" fillId="0" borderId="0" xfId="0" applyFont="1" applyBorder="1" applyAlignment="1">
      <alignment horizontal="left" vertical="center" indent="1"/>
    </xf>
    <xf numFmtId="165" fontId="6" fillId="0" borderId="0" xfId="0" applyNumberFormat="1" applyFont="1" applyBorder="1"/>
    <xf numFmtId="0" fontId="8" fillId="0" borderId="5" xfId="0" applyFont="1" applyBorder="1" applyAlignment="1">
      <alignment horizontal="center"/>
    </xf>
    <xf numFmtId="0" fontId="6" fillId="0" borderId="7" xfId="0" applyFont="1" applyFill="1" applyBorder="1" applyAlignment="1">
      <alignment vertical="center" wrapText="1"/>
    </xf>
    <xf numFmtId="0" fontId="8" fillId="0" borderId="0" xfId="0" applyFont="1" applyBorder="1" applyAlignment="1">
      <alignment horizontal="center"/>
    </xf>
    <xf numFmtId="0" fontId="6" fillId="0" borderId="0" xfId="0" applyFont="1" applyFill="1" applyBorder="1" applyAlignment="1">
      <alignment vertical="center" wrapText="1"/>
    </xf>
    <xf numFmtId="0" fontId="7" fillId="0" borderId="0" xfId="0" applyFont="1"/>
    <xf numFmtId="166" fontId="11" fillId="0" borderId="5" xfId="0" applyNumberFormat="1" applyFont="1" applyBorder="1" applyAlignment="1"/>
    <xf numFmtId="0" fontId="5" fillId="0" borderId="0" xfId="0" applyFont="1" applyBorder="1" applyAlignment="1">
      <alignment horizontal="left" indent="1"/>
    </xf>
    <xf numFmtId="165" fontId="6" fillId="0" borderId="5" xfId="0" applyNumberFormat="1" applyFont="1" applyBorder="1"/>
    <xf numFmtId="0" fontId="5" fillId="0" borderId="0" xfId="0" applyFont="1" applyBorder="1"/>
    <xf numFmtId="0" fontId="5" fillId="0" borderId="5" xfId="0" applyFont="1" applyBorder="1" applyAlignment="1">
      <alignment horizontal="left" vertical="center" indent="1"/>
    </xf>
    <xf numFmtId="0" fontId="2" fillId="0" borderId="0" xfId="0" applyFont="1" applyAlignment="1"/>
    <xf numFmtId="165" fontId="10" fillId="0" borderId="0" xfId="0" applyNumberFormat="1" applyFont="1" applyFill="1"/>
    <xf numFmtId="0" fontId="14" fillId="0" borderId="0" xfId="0" applyFont="1"/>
    <xf numFmtId="1" fontId="0" fillId="0" borderId="0" xfId="0" applyNumberFormat="1"/>
    <xf numFmtId="1" fontId="0" fillId="0" borderId="0" xfId="0" applyNumberFormat="1" applyFill="1"/>
    <xf numFmtId="0" fontId="8" fillId="0" borderId="0" xfId="0" applyFont="1" applyBorder="1" applyAlignment="1">
      <alignment vertical="center"/>
    </xf>
    <xf numFmtId="0" fontId="0" fillId="0" borderId="0" xfId="0" applyBorder="1"/>
    <xf numFmtId="0" fontId="5" fillId="0" borderId="0" xfId="0" applyFont="1" applyFill="1"/>
    <xf numFmtId="0" fontId="5" fillId="0" borderId="0" xfId="0" applyFont="1" applyFill="1" applyAlignment="1"/>
    <xf numFmtId="0" fontId="5" fillId="0" borderId="0" xfId="0" applyFont="1" applyFill="1" applyBorder="1" applyAlignment="1"/>
    <xf numFmtId="0" fontId="0" fillId="0" borderId="0" xfId="0" applyFill="1" applyBorder="1"/>
    <xf numFmtId="165" fontId="15" fillId="0" borderId="0" xfId="0" applyNumberFormat="1" applyFont="1" applyFill="1"/>
    <xf numFmtId="0" fontId="6" fillId="0" borderId="4"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2" fillId="0" borderId="0" xfId="0" applyFont="1" applyBorder="1" applyAlignment="1">
      <alignment vertical="center"/>
    </xf>
    <xf numFmtId="0" fontId="4" fillId="0" borderId="0" xfId="0" applyFont="1" applyBorder="1" applyAlignment="1">
      <alignment vertical="center"/>
    </xf>
    <xf numFmtId="0" fontId="6" fillId="0" borderId="9"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11" xfId="1" applyFont="1" applyFill="1" applyBorder="1" applyAlignment="1">
      <alignment horizontal="center" vertical="center" wrapText="1"/>
    </xf>
    <xf numFmtId="166" fontId="9" fillId="0" borderId="5" xfId="0" applyNumberFormat="1" applyFont="1" applyFill="1" applyBorder="1" applyAlignment="1">
      <alignment horizontal="left" vertical="center" indent="1"/>
    </xf>
    <xf numFmtId="0" fontId="17" fillId="0" borderId="0" xfId="0" applyFont="1"/>
    <xf numFmtId="0" fontId="8" fillId="0" borderId="1" xfId="0" applyFont="1" applyBorder="1" applyAlignment="1">
      <alignment horizontal="center"/>
    </xf>
    <xf numFmtId="0" fontId="19" fillId="0" borderId="0" xfId="0" applyFont="1" applyAlignment="1">
      <alignment vertical="center"/>
    </xf>
    <xf numFmtId="0" fontId="16" fillId="0" borderId="0" xfId="0" applyFont="1" applyAlignment="1">
      <alignment vertical="center"/>
    </xf>
    <xf numFmtId="0" fontId="6" fillId="0" borderId="11" xfId="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0" xfId="0" applyFont="1" applyFill="1" applyBorder="1" applyAlignment="1">
      <alignment horizontal="center" vertical="center" wrapText="1"/>
    </xf>
    <xf numFmtId="169" fontId="8" fillId="0" borderId="0" xfId="3" applyFont="1" applyFill="1" applyBorder="1" applyAlignment="1">
      <alignment horizontal="right" vertical="center" indent="1"/>
    </xf>
    <xf numFmtId="173" fontId="8" fillId="0" borderId="0" xfId="0" applyNumberFormat="1" applyFont="1" applyFill="1" applyBorder="1"/>
    <xf numFmtId="0" fontId="8" fillId="0" borderId="0" xfId="0" applyFont="1" applyFill="1" applyBorder="1"/>
    <xf numFmtId="0" fontId="8" fillId="0" borderId="0" xfId="2" applyFont="1" applyFill="1" applyBorder="1" applyAlignment="1">
      <alignment horizontal="center"/>
    </xf>
    <xf numFmtId="0" fontId="7" fillId="0" borderId="0" xfId="6"/>
    <xf numFmtId="0" fontId="6" fillId="0" borderId="0" xfId="0" applyFont="1" applyAlignment="1">
      <alignment horizontal="left"/>
    </xf>
    <xf numFmtId="49" fontId="6" fillId="0" borderId="0" xfId="0" applyNumberFormat="1" applyFont="1"/>
    <xf numFmtId="0" fontId="23" fillId="0" borderId="0" xfId="0" applyFont="1" applyAlignment="1">
      <alignment horizontal="left"/>
    </xf>
    <xf numFmtId="0" fontId="23" fillId="0" borderId="0" xfId="0" applyNumberFormat="1" applyFont="1"/>
    <xf numFmtId="0" fontId="24" fillId="0" borderId="0" xfId="0" applyFont="1" applyAlignment="1">
      <alignment horizontal="left"/>
    </xf>
    <xf numFmtId="164" fontId="24" fillId="0" borderId="0" xfId="0" applyNumberFormat="1" applyFont="1"/>
    <xf numFmtId="0" fontId="24" fillId="0" borderId="0" xfId="0" applyFont="1"/>
    <xf numFmtId="49" fontId="24" fillId="0" borderId="0" xfId="0" applyNumberFormat="1" applyFont="1" applyAlignment="1">
      <alignment horizontal="left"/>
    </xf>
    <xf numFmtId="0" fontId="26" fillId="0" borderId="0" xfId="7" applyFont="1" applyFill="1" applyAlignment="1" applyProtection="1">
      <alignment horizontal="left"/>
    </xf>
    <xf numFmtId="0" fontId="27" fillId="0" borderId="0" xfId="0" applyFont="1" applyAlignment="1">
      <alignment horizontal="left"/>
    </xf>
    <xf numFmtId="0" fontId="28" fillId="0" borderId="0" xfId="0" applyFont="1" applyAlignment="1">
      <alignment horizontal="left"/>
    </xf>
    <xf numFmtId="49" fontId="6" fillId="0" borderId="0" xfId="0" applyNumberFormat="1" applyFont="1" applyAlignment="1">
      <alignment horizontal="left"/>
    </xf>
    <xf numFmtId="49" fontId="6" fillId="0" borderId="0" xfId="7" applyNumberFormat="1" applyFont="1" applyAlignment="1" applyProtection="1">
      <alignment horizontal="left"/>
    </xf>
    <xf numFmtId="49" fontId="10" fillId="0" borderId="0" xfId="7" applyNumberFormat="1" applyFont="1" applyAlignment="1" applyProtection="1">
      <alignment horizontal="left"/>
    </xf>
    <xf numFmtId="49" fontId="6" fillId="0" borderId="0" xfId="7" applyNumberFormat="1" applyFont="1" applyAlignment="1" applyProtection="1"/>
    <xf numFmtId="0" fontId="6" fillId="0" borderId="0" xfId="0" applyFont="1"/>
    <xf numFmtId="49" fontId="6" fillId="0" borderId="0" xfId="0" applyNumberFormat="1" applyFont="1" applyFill="1" applyAlignment="1">
      <alignment horizontal="left"/>
    </xf>
    <xf numFmtId="0" fontId="1" fillId="0" borderId="0" xfId="0" applyFont="1"/>
    <xf numFmtId="0" fontId="10" fillId="0" borderId="0" xfId="0" applyFont="1"/>
    <xf numFmtId="0" fontId="4" fillId="0" borderId="0" xfId="2" applyFont="1" applyFill="1" applyAlignment="1">
      <alignment horizontal="left"/>
    </xf>
    <xf numFmtId="0" fontId="8" fillId="0" borderId="5" xfId="0" applyFont="1" applyFill="1" applyBorder="1" applyAlignment="1">
      <alignment horizontal="left" indent="1"/>
    </xf>
    <xf numFmtId="0" fontId="9" fillId="0" borderId="5" xfId="0" applyFont="1" applyFill="1" applyBorder="1" applyAlignment="1">
      <alignment horizontal="left" indent="1"/>
    </xf>
    <xf numFmtId="0" fontId="38" fillId="0" borderId="0" xfId="6" applyFont="1"/>
    <xf numFmtId="0" fontId="39" fillId="0" borderId="0" xfId="6" applyFont="1"/>
    <xf numFmtId="195" fontId="6" fillId="0" borderId="3" xfId="6" applyNumberFormat="1" applyFont="1" applyBorder="1" applyAlignment="1">
      <alignment horizontal="center" vertical="center"/>
    </xf>
    <xf numFmtId="49" fontId="6" fillId="0" borderId="3" xfId="6" applyNumberFormat="1" applyFont="1" applyBorder="1" applyAlignment="1">
      <alignment horizontal="center" vertical="center"/>
    </xf>
    <xf numFmtId="49" fontId="6" fillId="0" borderId="4" xfId="6" applyNumberFormat="1" applyFont="1" applyBorder="1" applyAlignment="1">
      <alignment horizontal="center" vertical="center"/>
    </xf>
    <xf numFmtId="0" fontId="6" fillId="0" borderId="0" xfId="6" applyFont="1"/>
    <xf numFmtId="197" fontId="8" fillId="0" borderId="0" xfId="6" applyNumberFormat="1" applyFont="1" applyFill="1" applyBorder="1" applyAlignment="1">
      <alignment horizontal="right" vertical="center"/>
    </xf>
    <xf numFmtId="0" fontId="38" fillId="0" borderId="0" xfId="6" applyFont="1" applyAlignment="1">
      <alignment horizontal="center" vertical="center"/>
    </xf>
    <xf numFmtId="0" fontId="7" fillId="0" borderId="0" xfId="6" applyBorder="1"/>
    <xf numFmtId="0" fontId="8" fillId="0" borderId="0" xfId="6" applyFont="1"/>
    <xf numFmtId="3" fontId="7" fillId="0" borderId="0" xfId="6" applyNumberFormat="1"/>
    <xf numFmtId="0" fontId="1" fillId="0" borderId="0" xfId="2" applyFont="1" applyAlignment="1">
      <alignment horizontal="left"/>
    </xf>
    <xf numFmtId="0" fontId="37" fillId="0" borderId="0" xfId="0" applyFont="1"/>
    <xf numFmtId="0" fontId="37" fillId="0" borderId="0" xfId="0" applyFont="1" applyFill="1"/>
    <xf numFmtId="167" fontId="5" fillId="0" borderId="0" xfId="0" applyNumberFormat="1" applyFont="1"/>
    <xf numFmtId="173" fontId="5" fillId="0" borderId="0" xfId="0" applyNumberFormat="1" applyFont="1" applyFill="1"/>
    <xf numFmtId="173" fontId="5" fillId="0" borderId="0" xfId="0" applyNumberFormat="1" applyFont="1" applyBorder="1"/>
    <xf numFmtId="0" fontId="6" fillId="0" borderId="0" xfId="0" applyFont="1" applyAlignment="1">
      <alignment vertical="center"/>
    </xf>
    <xf numFmtId="198" fontId="9" fillId="0" borderId="0" xfId="0" applyNumberFormat="1" applyFont="1" applyFill="1" applyBorder="1" applyAlignment="1">
      <alignment horizontal="right" indent="1"/>
    </xf>
    <xf numFmtId="197" fontId="41" fillId="0" borderId="0" xfId="0" applyNumberFormat="1" applyFont="1" applyFill="1" applyBorder="1" applyAlignment="1">
      <alignment horizontal="right" vertical="center"/>
    </xf>
    <xf numFmtId="0" fontId="8" fillId="0" borderId="0" xfId="0" applyFont="1" applyFill="1" applyBorder="1" applyAlignment="1">
      <alignment vertical="center"/>
    </xf>
    <xf numFmtId="0" fontId="8" fillId="0" borderId="0" xfId="0" applyFont="1" applyAlignment="1">
      <alignment vertical="center"/>
    </xf>
    <xf numFmtId="1" fontId="9" fillId="0" borderId="0" xfId="4" applyNumberFormat="1" applyFont="1" applyFill="1" applyBorder="1" applyAlignment="1">
      <alignment horizontal="right" vertical="center" indent="1"/>
    </xf>
    <xf numFmtId="171" fontId="9" fillId="0" borderId="0" xfId="4" applyFont="1" applyFill="1" applyAlignment="1">
      <alignment horizontal="right" vertical="center" indent="1"/>
    </xf>
    <xf numFmtId="0" fontId="8" fillId="0" borderId="0" xfId="0" applyFont="1"/>
    <xf numFmtId="199" fontId="8" fillId="0" borderId="0" xfId="3" applyNumberFormat="1" applyFont="1" applyFill="1" applyBorder="1" applyAlignment="1">
      <alignment horizontal="right" vertical="center" indent="1"/>
    </xf>
    <xf numFmtId="0" fontId="8" fillId="0" borderId="0" xfId="0" applyFont="1" applyBorder="1" applyAlignment="1">
      <alignment horizontal="left" indent="1"/>
    </xf>
    <xf numFmtId="171" fontId="9" fillId="0" borderId="0" xfId="4" applyFont="1" applyFill="1" applyBorder="1" applyAlignment="1">
      <alignment horizontal="right" vertical="center" indent="1"/>
    </xf>
    <xf numFmtId="171" fontId="9" fillId="0" borderId="0" xfId="4" applyFont="1" applyFill="1" applyBorder="1" applyAlignment="1">
      <alignment horizontal="right" indent="1"/>
    </xf>
    <xf numFmtId="0" fontId="8" fillId="0" borderId="0" xfId="0" applyFont="1" applyBorder="1" applyAlignment="1">
      <alignment horizontal="left" vertical="center"/>
    </xf>
    <xf numFmtId="167" fontId="8" fillId="0" borderId="0" xfId="0" applyNumberFormat="1" applyFont="1" applyFill="1" applyBorder="1" applyAlignment="1">
      <alignment horizontal="right" vertical="center" indent="1"/>
    </xf>
    <xf numFmtId="0" fontId="6" fillId="0" borderId="0" xfId="0" applyFont="1" applyFill="1" applyBorder="1"/>
    <xf numFmtId="173" fontId="8" fillId="0" borderId="0" xfId="1" applyNumberFormat="1" applyFont="1" applyFill="1" applyBorder="1"/>
    <xf numFmtId="0" fontId="8" fillId="0" borderId="0" xfId="0" applyFont="1" applyFill="1" applyBorder="1" applyAlignment="1">
      <alignment horizontal="center" wrapText="1"/>
    </xf>
    <xf numFmtId="197" fontId="6" fillId="0" borderId="0" xfId="0" applyNumberFormat="1" applyFont="1" applyFill="1" applyBorder="1"/>
    <xf numFmtId="200" fontId="8" fillId="0" borderId="0" xfId="0" applyNumberFormat="1" applyFont="1" applyFill="1" applyBorder="1"/>
    <xf numFmtId="0" fontId="7" fillId="0" borderId="0" xfId="0" applyFont="1" applyFill="1" applyBorder="1" applyAlignment="1">
      <alignment wrapText="1"/>
    </xf>
    <xf numFmtId="0" fontId="8" fillId="0" borderId="0" xfId="0" applyFont="1" applyBorder="1"/>
    <xf numFmtId="0" fontId="8" fillId="0" borderId="0" xfId="0" applyFont="1" applyFill="1" applyBorder="1" applyAlignment="1">
      <alignment wrapText="1"/>
    </xf>
    <xf numFmtId="0" fontId="44" fillId="0" borderId="0" xfId="0" applyFont="1"/>
    <xf numFmtId="0" fontId="45" fillId="0" borderId="0" xfId="0" applyFont="1"/>
    <xf numFmtId="0" fontId="46" fillId="0" borderId="0" xfId="0" applyFont="1"/>
    <xf numFmtId="0" fontId="10" fillId="0" borderId="0" xfId="0" applyFont="1" applyFill="1" applyBorder="1" applyAlignment="1">
      <alignment vertical="center"/>
    </xf>
    <xf numFmtId="3" fontId="41" fillId="0" borderId="0" xfId="0" applyNumberFormat="1" applyFont="1" applyFill="1" applyBorder="1" applyAlignment="1">
      <alignment horizontal="right" vertical="center"/>
    </xf>
    <xf numFmtId="0" fontId="10" fillId="0" borderId="0" xfId="0" applyFont="1" applyFill="1" applyBorder="1" applyAlignment="1">
      <alignment horizontal="center" vertical="center"/>
    </xf>
    <xf numFmtId="0" fontId="41" fillId="0" borderId="0" xfId="0" applyFont="1" applyFill="1" applyBorder="1" applyAlignment="1">
      <alignment horizontal="right" vertical="center"/>
    </xf>
    <xf numFmtId="0" fontId="8" fillId="0" borderId="0" xfId="0" applyFont="1" applyFill="1" applyBorder="1" applyAlignment="1">
      <alignment horizontal="centerContinuous"/>
    </xf>
    <xf numFmtId="0" fontId="48" fillId="0" borderId="0" xfId="0" applyFont="1"/>
    <xf numFmtId="168" fontId="49" fillId="0" borderId="0" xfId="0" applyNumberFormat="1" applyFont="1" applyBorder="1" applyAlignment="1">
      <alignment horizontal="left" indent="1"/>
    </xf>
    <xf numFmtId="0" fontId="0" fillId="0" borderId="0" xfId="0" applyBorder="1" applyAlignment="1">
      <alignment wrapText="1"/>
    </xf>
    <xf numFmtId="0" fontId="0" fillId="0" borderId="0" xfId="0" applyBorder="1" applyAlignment="1">
      <alignment horizontal="center" wrapText="1"/>
    </xf>
    <xf numFmtId="0" fontId="0" fillId="0" borderId="0" xfId="0" applyAlignment="1">
      <alignment horizontal="center" wrapText="1"/>
    </xf>
    <xf numFmtId="0" fontId="4" fillId="0" borderId="0" xfId="6" applyFont="1" applyAlignment="1">
      <alignment vertical="center"/>
    </xf>
    <xf numFmtId="0" fontId="6" fillId="0" borderId="0" xfId="6" applyFont="1" applyFill="1"/>
    <xf numFmtId="0" fontId="8" fillId="0" borderId="5" xfId="6" applyFont="1" applyBorder="1" applyAlignment="1">
      <alignment horizontal="center"/>
    </xf>
    <xf numFmtId="165" fontId="8" fillId="0" borderId="0" xfId="0" applyNumberFormat="1" applyFont="1" applyFill="1" applyBorder="1" applyAlignment="1">
      <alignment horizontal="right"/>
    </xf>
    <xf numFmtId="1" fontId="8" fillId="0" borderId="0" xfId="0" applyNumberFormat="1" applyFont="1" applyFill="1" applyBorder="1" applyAlignment="1">
      <alignment horizontal="right"/>
    </xf>
    <xf numFmtId="2" fontId="7" fillId="0" borderId="0" xfId="6" applyNumberFormat="1"/>
    <xf numFmtId="0" fontId="5" fillId="0" borderId="0" xfId="6" applyFont="1" applyAlignment="1">
      <alignment horizontal="left" vertical="center"/>
    </xf>
    <xf numFmtId="0" fontId="5" fillId="0" borderId="0" xfId="6" applyFont="1" applyAlignment="1">
      <alignment horizontal="left" vertical="center" indent="1"/>
    </xf>
    <xf numFmtId="0" fontId="5" fillId="0" borderId="0" xfId="6" applyFont="1" applyAlignment="1">
      <alignment horizontal="left" indent="1"/>
    </xf>
    <xf numFmtId="1" fontId="7" fillId="0" borderId="0" xfId="6" applyNumberFormat="1"/>
    <xf numFmtId="197" fontId="8" fillId="0" borderId="5" xfId="6" applyNumberFormat="1" applyFont="1" applyFill="1" applyBorder="1" applyAlignment="1">
      <alignment horizontal="right" vertical="center"/>
    </xf>
    <xf numFmtId="0" fontId="7" fillId="0" borderId="0" xfId="6" applyFill="1"/>
    <xf numFmtId="0" fontId="39" fillId="0" borderId="0" xfId="6" applyFont="1" applyAlignment="1">
      <alignment horizontal="left" vertical="center"/>
    </xf>
    <xf numFmtId="0" fontId="7" fillId="0" borderId="0" xfId="6" quotePrefix="1" applyAlignment="1"/>
    <xf numFmtId="0" fontId="6" fillId="0" borderId="3"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9" xfId="1" applyFont="1" applyFill="1" applyBorder="1" applyAlignment="1">
      <alignment horizontal="center" vertical="center" wrapText="1"/>
    </xf>
    <xf numFmtId="0" fontId="3" fillId="0" borderId="0" xfId="2" applyFont="1" applyFill="1" applyAlignment="1">
      <alignment horizontal="left"/>
    </xf>
    <xf numFmtId="0" fontId="53" fillId="0" borderId="0" xfId="6" applyFont="1"/>
    <xf numFmtId="0" fontId="51" fillId="0" borderId="0" xfId="0" applyFont="1" applyFill="1" applyBorder="1" applyAlignment="1">
      <alignment horizontal="left"/>
    </xf>
    <xf numFmtId="0" fontId="51" fillId="0" borderId="0" xfId="0" applyFont="1"/>
    <xf numFmtId="0" fontId="18" fillId="0" borderId="0" xfId="0" applyFont="1" applyFill="1" applyBorder="1"/>
    <xf numFmtId="3" fontId="17" fillId="0" borderId="0" xfId="0" applyNumberFormat="1" applyFont="1"/>
    <xf numFmtId="0" fontId="48" fillId="0" borderId="7" xfId="0" applyFont="1" applyBorder="1" applyAlignment="1">
      <alignment horizontal="center"/>
    </xf>
    <xf numFmtId="16" fontId="8" fillId="0" borderId="0" xfId="0" quotePrefix="1" applyNumberFormat="1" applyFont="1" applyFill="1" applyAlignment="1">
      <alignment horizontal="center"/>
    </xf>
    <xf numFmtId="165" fontId="0" fillId="0" borderId="0" xfId="0" applyNumberFormat="1" applyFont="1"/>
    <xf numFmtId="0" fontId="6" fillId="0" borderId="3"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9" xfId="1" applyFont="1" applyFill="1" applyBorder="1" applyAlignment="1">
      <alignment horizontal="center" vertical="center" wrapText="1"/>
    </xf>
    <xf numFmtId="2" fontId="0" fillId="0" borderId="0" xfId="0" applyNumberFormat="1" applyBorder="1"/>
    <xf numFmtId="165" fontId="6" fillId="0" borderId="6" xfId="0" applyNumberFormat="1" applyFont="1" applyBorder="1"/>
    <xf numFmtId="0" fontId="0" fillId="0" borderId="0" xfId="0" applyFont="1"/>
    <xf numFmtId="167" fontId="5" fillId="0" borderId="0" xfId="0" applyNumberFormat="1" applyFont="1" applyAlignment="1">
      <alignment horizontal="left" indent="1"/>
    </xf>
    <xf numFmtId="0" fontId="17" fillId="0" borderId="0" xfId="0" applyFont="1" applyFill="1"/>
    <xf numFmtId="165" fontId="6" fillId="0" borderId="5" xfId="0" applyNumberFormat="1" applyFont="1" applyFill="1" applyBorder="1"/>
    <xf numFmtId="3" fontId="55" fillId="0" borderId="0" xfId="0" applyNumberFormat="1" applyFont="1"/>
    <xf numFmtId="197" fontId="54" fillId="0" borderId="0" xfId="0" applyNumberFormat="1" applyFont="1" applyFill="1" applyBorder="1" applyAlignment="1">
      <alignment horizontal="right" indent="1"/>
    </xf>
    <xf numFmtId="198" fontId="6" fillId="0" borderId="0" xfId="0" applyNumberFormat="1" applyFont="1" applyFill="1" applyBorder="1" applyAlignment="1">
      <alignment horizontal="right" indent="1"/>
    </xf>
    <xf numFmtId="0" fontId="55" fillId="0" borderId="0" xfId="0" applyFont="1"/>
    <xf numFmtId="0" fontId="55" fillId="0" borderId="0" xfId="0" applyFont="1" applyAlignment="1"/>
    <xf numFmtId="0" fontId="8" fillId="0" borderId="12" xfId="6" applyFont="1" applyBorder="1" applyAlignment="1">
      <alignment horizontal="center"/>
    </xf>
    <xf numFmtId="0" fontId="6"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9" xfId="1" applyFont="1" applyFill="1" applyBorder="1" applyAlignment="1">
      <alignment horizontal="center" vertical="center" wrapText="1"/>
    </xf>
    <xf numFmtId="0" fontId="19" fillId="0" borderId="0" xfId="0" applyFont="1" applyAlignment="1"/>
    <xf numFmtId="167" fontId="0" fillId="0" borderId="0" xfId="0" applyNumberFormat="1"/>
    <xf numFmtId="0" fontId="6" fillId="0" borderId="3" xfId="1" applyFont="1" applyFill="1" applyBorder="1" applyAlignment="1">
      <alignment horizontal="center" vertical="center" wrapText="1"/>
    </xf>
    <xf numFmtId="0" fontId="17" fillId="0" borderId="1" xfId="0" applyFont="1" applyBorder="1" applyAlignment="1"/>
    <xf numFmtId="0" fontId="5" fillId="0" borderId="0" xfId="6" applyFont="1" applyAlignment="1">
      <alignment wrapText="1"/>
    </xf>
    <xf numFmtId="1" fontId="5" fillId="0" borderId="0" xfId="0" applyNumberFormat="1" applyFont="1" applyAlignment="1">
      <alignment horizontal="left"/>
    </xf>
    <xf numFmtId="0" fontId="10" fillId="0" borderId="0" xfId="42" applyFont="1"/>
    <xf numFmtId="0" fontId="6" fillId="0" borderId="0" xfId="42" applyFont="1"/>
    <xf numFmtId="49" fontId="8" fillId="0" borderId="0" xfId="42" applyNumberFormat="1" applyFont="1" applyAlignment="1">
      <alignment horizontal="center"/>
    </xf>
    <xf numFmtId="166" fontId="8" fillId="0" borderId="5" xfId="42" applyNumberFormat="1" applyFont="1" applyBorder="1" applyAlignment="1">
      <alignment horizontal="left" indent="1"/>
    </xf>
    <xf numFmtId="0" fontId="8" fillId="0" borderId="0" xfId="42" applyFont="1" applyBorder="1"/>
    <xf numFmtId="166" fontId="8" fillId="0" borderId="5" xfId="42" applyNumberFormat="1" applyFont="1" applyBorder="1" applyAlignment="1">
      <alignment horizontal="left" indent="2"/>
    </xf>
    <xf numFmtId="0" fontId="8" fillId="0" borderId="0" xfId="42" applyFont="1"/>
    <xf numFmtId="0" fontId="49" fillId="0" borderId="0" xfId="42" applyFont="1"/>
    <xf numFmtId="49" fontId="8" fillId="0" borderId="0" xfId="44" applyNumberFormat="1" applyFont="1" applyAlignment="1">
      <alignment horizontal="center" wrapText="1"/>
    </xf>
    <xf numFmtId="166" fontId="8" fillId="0" borderId="5" xfId="45" applyNumberFormat="1" applyFont="1" applyBorder="1" applyAlignment="1">
      <alignment horizontal="left" indent="2"/>
    </xf>
    <xf numFmtId="166" fontId="8" fillId="0" borderId="5" xfId="45" applyNumberFormat="1" applyFont="1" applyBorder="1" applyAlignment="1">
      <alignment horizontal="left" indent="3"/>
    </xf>
    <xf numFmtId="0" fontId="8" fillId="0" borderId="0" xfId="44" quotePrefix="1" applyFont="1" applyAlignment="1">
      <alignment horizontal="center" wrapText="1"/>
    </xf>
    <xf numFmtId="0" fontId="8" fillId="0" borderId="0" xfId="44" applyFont="1" applyAlignment="1">
      <alignment horizontal="center" wrapText="1"/>
    </xf>
    <xf numFmtId="164" fontId="8" fillId="0" borderId="5" xfId="44" applyNumberFormat="1" applyFont="1" applyBorder="1" applyAlignment="1">
      <alignment horizontal="left" wrapText="1" indent="3"/>
    </xf>
    <xf numFmtId="166" fontId="9" fillId="0" borderId="5" xfId="42" applyNumberFormat="1" applyFont="1" applyBorder="1" applyAlignment="1">
      <alignment horizontal="left" indent="1"/>
    </xf>
    <xf numFmtId="0" fontId="9" fillId="0" borderId="0" xfId="42" applyFont="1"/>
    <xf numFmtId="0" fontId="7" fillId="0" borderId="0" xfId="42"/>
    <xf numFmtId="4" fontId="6" fillId="0" borderId="0" xfId="42" applyNumberFormat="1" applyFont="1"/>
    <xf numFmtId="4" fontId="8" fillId="0" borderId="0" xfId="42" applyNumberFormat="1" applyFont="1"/>
    <xf numFmtId="4" fontId="57" fillId="0" borderId="0" xfId="42" applyNumberFormat="1" applyFont="1"/>
    <xf numFmtId="4" fontId="7" fillId="0" borderId="0" xfId="42" applyNumberFormat="1"/>
    <xf numFmtId="0" fontId="10" fillId="0" borderId="0" xfId="42" applyFont="1" applyBorder="1"/>
    <xf numFmtId="0" fontId="6" fillId="0" borderId="3" xfId="42" applyFont="1" applyBorder="1" applyAlignment="1">
      <alignment horizontal="center" vertical="center" wrapText="1"/>
    </xf>
    <xf numFmtId="0" fontId="6" fillId="0" borderId="4" xfId="42" applyFont="1" applyBorder="1" applyAlignment="1">
      <alignment horizontal="center" vertical="center" wrapText="1"/>
    </xf>
    <xf numFmtId="0" fontId="55" fillId="0" borderId="0" xfId="0" applyFont="1" applyAlignment="1">
      <alignment wrapText="1"/>
    </xf>
    <xf numFmtId="0" fontId="10" fillId="0" borderId="0" xfId="0" applyFont="1" applyAlignment="1">
      <alignment vertical="top"/>
    </xf>
    <xf numFmtId="3" fontId="6" fillId="0" borderId="5" xfId="0" applyNumberFormat="1" applyFont="1" applyFill="1" applyBorder="1" applyAlignment="1">
      <alignment horizontal="right" indent="1"/>
    </xf>
    <xf numFmtId="0" fontId="6" fillId="0" borderId="6" xfId="0"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9" xfId="1" applyFont="1" applyFill="1" applyBorder="1" applyAlignment="1">
      <alignment horizontal="center" vertical="center" wrapText="1"/>
    </xf>
    <xf numFmtId="203" fontId="10" fillId="0" borderId="0" xfId="3" applyNumberFormat="1" applyFont="1" applyFill="1" applyBorder="1" applyAlignment="1">
      <alignment horizontal="right" vertical="center" indent="1"/>
    </xf>
    <xf numFmtId="0" fontId="58" fillId="0" borderId="0" xfId="0" applyFont="1" applyFill="1" applyBorder="1" applyAlignment="1">
      <alignment horizontal="left" wrapText="1"/>
    </xf>
    <xf numFmtId="0" fontId="48" fillId="0" borderId="0" xfId="0" applyFont="1" applyBorder="1"/>
    <xf numFmtId="0" fontId="58" fillId="0" borderId="0" xfId="0" applyFont="1"/>
    <xf numFmtId="0" fontId="59" fillId="0" borderId="0" xfId="6" applyFont="1"/>
    <xf numFmtId="0" fontId="55" fillId="0" borderId="0" xfId="6" applyFont="1"/>
    <xf numFmtId="0" fontId="60" fillId="0" borderId="0" xfId="6" applyFont="1"/>
    <xf numFmtId="0" fontId="4" fillId="0" borderId="0" xfId="44" applyFont="1"/>
    <xf numFmtId="0" fontId="7" fillId="0" borderId="0" xfId="6" applyFont="1"/>
    <xf numFmtId="0" fontId="59" fillId="0" borderId="0" xfId="44" applyFont="1"/>
    <xf numFmtId="0" fontId="55" fillId="0" borderId="0" xfId="6" applyFont="1" applyAlignment="1">
      <alignment horizontal="right" indent="1"/>
    </xf>
    <xf numFmtId="0" fontId="55" fillId="0" borderId="0" xfId="6" quotePrefix="1" applyFont="1" applyAlignment="1">
      <alignment horizontal="center"/>
    </xf>
    <xf numFmtId="0" fontId="55" fillId="0" borderId="0" xfId="6" quotePrefix="1" applyFont="1" applyAlignment="1">
      <alignment horizontal="right" indent="1"/>
    </xf>
    <xf numFmtId="0" fontId="63" fillId="0" borderId="0" xfId="6" applyFont="1"/>
    <xf numFmtId="166" fontId="48" fillId="0" borderId="0" xfId="0" quotePrefix="1" applyNumberFormat="1" applyFont="1" applyBorder="1" applyAlignment="1">
      <alignment horizontal="left" vertical="center" indent="2"/>
    </xf>
    <xf numFmtId="0" fontId="64" fillId="0" borderId="0" xfId="0" applyFont="1" applyAlignment="1"/>
    <xf numFmtId="165" fontId="65" fillId="0" borderId="0" xfId="0" applyNumberFormat="1" applyFont="1"/>
    <xf numFmtId="165" fontId="65" fillId="0" borderId="0" xfId="0" applyNumberFormat="1" applyFont="1" applyFill="1"/>
    <xf numFmtId="165" fontId="65" fillId="0" borderId="0" xfId="0" applyNumberFormat="1" applyFont="1" applyFill="1" applyBorder="1"/>
    <xf numFmtId="165" fontId="65" fillId="0" borderId="5" xfId="0" applyNumberFormat="1" applyFont="1" applyFill="1" applyBorder="1"/>
    <xf numFmtId="0" fontId="66" fillId="0" borderId="0" xfId="0" applyFont="1"/>
    <xf numFmtId="166" fontId="48" fillId="0" borderId="5" xfId="0" quotePrefix="1" applyNumberFormat="1" applyFont="1" applyBorder="1" applyAlignment="1">
      <alignment horizontal="left" vertical="center" indent="2"/>
    </xf>
    <xf numFmtId="165" fontId="65" fillId="0" borderId="0" xfId="0" applyNumberFormat="1" applyFont="1" applyAlignment="1">
      <alignment horizontal="right"/>
    </xf>
    <xf numFmtId="165" fontId="65" fillId="0" borderId="0" xfId="0" applyNumberFormat="1" applyFont="1" applyFill="1" applyAlignment="1">
      <alignment horizontal="right"/>
    </xf>
    <xf numFmtId="165" fontId="65" fillId="0" borderId="0" xfId="0" applyNumberFormat="1" applyFont="1" applyFill="1" applyBorder="1" applyAlignment="1">
      <alignment horizontal="right"/>
    </xf>
    <xf numFmtId="165" fontId="65" fillId="0" borderId="5" xfId="0" applyNumberFormat="1" applyFont="1" applyFill="1" applyBorder="1" applyAlignment="1">
      <alignment horizontal="right"/>
    </xf>
    <xf numFmtId="165" fontId="55" fillId="0" borderId="0" xfId="0" applyNumberFormat="1" applyFont="1" applyFill="1" applyBorder="1"/>
    <xf numFmtId="0" fontId="58" fillId="0" borderId="0" xfId="0" applyFont="1" applyAlignment="1"/>
    <xf numFmtId="166" fontId="47" fillId="0" borderId="5" xfId="0" applyNumberFormat="1" applyFont="1" applyBorder="1" applyAlignment="1">
      <alignment horizontal="left" vertical="center" indent="1"/>
    </xf>
    <xf numFmtId="0" fontId="6" fillId="0" borderId="10" xfId="0" applyFont="1" applyBorder="1" applyAlignment="1">
      <alignment horizontal="center" vertical="center"/>
    </xf>
    <xf numFmtId="0" fontId="55" fillId="0" borderId="0" xfId="0" applyFont="1" applyAlignment="1">
      <alignment vertical="top" wrapText="1"/>
    </xf>
    <xf numFmtId="0" fontId="50" fillId="0" borderId="0" xfId="0" applyFont="1"/>
    <xf numFmtId="0" fontId="10" fillId="0" borderId="0" xfId="0" applyFont="1" applyFill="1" applyAlignment="1">
      <alignment vertical="top"/>
    </xf>
    <xf numFmtId="0" fontId="10" fillId="0" borderId="0" xfId="44" applyFont="1" applyFill="1" applyAlignment="1">
      <alignment vertical="top" wrapText="1"/>
    </xf>
    <xf numFmtId="0" fontId="6" fillId="0" borderId="0" xfId="44" applyFont="1" applyFill="1" applyAlignment="1">
      <alignment vertical="top" wrapText="1"/>
    </xf>
    <xf numFmtId="0" fontId="6" fillId="0" borderId="3"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9" xfId="1" applyFont="1" applyFill="1" applyBorder="1" applyAlignment="1">
      <alignment horizontal="center" vertical="center" wrapText="1"/>
    </xf>
    <xf numFmtId="1" fontId="9" fillId="0" borderId="0" xfId="4" applyNumberFormat="1" applyFont="1" applyFill="1" applyBorder="1" applyAlignment="1">
      <alignment horizontal="left" vertical="center" indent="1"/>
    </xf>
    <xf numFmtId="0" fontId="18" fillId="0" borderId="0" xfId="0" applyFont="1" applyAlignment="1">
      <alignment vertical="center"/>
    </xf>
    <xf numFmtId="0" fontId="58" fillId="0" borderId="0" xfId="0" applyFont="1" applyAlignment="1">
      <alignment horizontal="left"/>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5" fillId="0" borderId="0" xfId="0" applyFont="1" applyAlignment="1">
      <alignment wrapText="1"/>
    </xf>
    <xf numFmtId="165" fontId="10" fillId="0" borderId="0" xfId="0" applyNumberFormat="1" applyFont="1" applyFill="1" applyBorder="1" applyAlignment="1">
      <alignment horizontal="left"/>
    </xf>
    <xf numFmtId="166" fontId="48" fillId="0" borderId="5" xfId="0" applyNumberFormat="1" applyFont="1" applyBorder="1" applyAlignment="1">
      <alignment horizontal="left" vertical="center" indent="1"/>
    </xf>
    <xf numFmtId="167" fontId="0" fillId="0" borderId="0" xfId="0" applyNumberFormat="1" applyFont="1"/>
    <xf numFmtId="0" fontId="6" fillId="0" borderId="6" xfId="0" applyFont="1" applyFill="1" applyBorder="1" applyAlignment="1">
      <alignment horizontal="left" vertical="center" wrapText="1" indent="1"/>
    </xf>
    <xf numFmtId="1" fontId="17" fillId="0" borderId="0" xfId="0" applyNumberFormat="1" applyFont="1"/>
    <xf numFmtId="0" fontId="4" fillId="0" borderId="0" xfId="0" applyFont="1" applyFill="1" applyAlignment="1">
      <alignment horizontal="left"/>
    </xf>
    <xf numFmtId="0" fontId="60" fillId="0" borderId="0" xfId="0" applyFont="1"/>
    <xf numFmtId="49" fontId="4" fillId="0" borderId="0" xfId="0" applyNumberFormat="1" applyFont="1" applyFill="1" applyBorder="1" applyAlignment="1"/>
    <xf numFmtId="3" fontId="55" fillId="0" borderId="0" xfId="42" applyNumberFormat="1" applyFont="1" applyFill="1"/>
    <xf numFmtId="0" fontId="6" fillId="0" borderId="6" xfId="0" applyFont="1" applyFill="1" applyBorder="1" applyAlignment="1">
      <alignment horizontal="center" vertical="center" wrapText="1"/>
    </xf>
    <xf numFmtId="0" fontId="0" fillId="0" borderId="0" xfId="0" applyFill="1" applyAlignment="1">
      <alignment vertical="center"/>
    </xf>
    <xf numFmtId="166" fontId="48" fillId="0" borderId="5" xfId="42" applyNumberFormat="1" applyFont="1" applyBorder="1" applyAlignment="1">
      <alignment horizontal="left" indent="1"/>
    </xf>
    <xf numFmtId="0" fontId="7" fillId="0" borderId="0" xfId="6" quotePrefix="1" applyBorder="1" applyAlignment="1"/>
    <xf numFmtId="167" fontId="0" fillId="0" borderId="0" xfId="0" applyNumberFormat="1" applyBorder="1"/>
    <xf numFmtId="166" fontId="8" fillId="0" borderId="5" xfId="0" applyNumberFormat="1" applyFont="1" applyBorder="1" applyAlignment="1">
      <alignment horizontal="left" vertical="center" indent="1"/>
    </xf>
    <xf numFmtId="166" fontId="8" fillId="0" borderId="0" xfId="0" quotePrefix="1" applyNumberFormat="1" applyFont="1" applyBorder="1" applyAlignment="1">
      <alignment horizontal="left" vertical="center" indent="1"/>
    </xf>
    <xf numFmtId="166" fontId="8" fillId="0" borderId="5" xfId="0" applyNumberFormat="1" applyFont="1" applyFill="1" applyBorder="1" applyAlignment="1">
      <alignment horizontal="left" vertical="center" indent="1"/>
    </xf>
    <xf numFmtId="0" fontId="6" fillId="0" borderId="6" xfId="0" applyFont="1" applyFill="1" applyBorder="1" applyAlignment="1">
      <alignment vertical="center" wrapText="1"/>
    </xf>
    <xf numFmtId="0" fontId="48" fillId="0" borderId="5" xfId="0" applyFont="1" applyFill="1" applyBorder="1" applyAlignment="1">
      <alignment horizontal="left" indent="1"/>
    </xf>
    <xf numFmtId="0" fontId="17" fillId="0" borderId="0" xfId="0" applyFont="1" applyBorder="1"/>
    <xf numFmtId="2" fontId="55" fillId="0" borderId="0" xfId="0" applyNumberFormat="1" applyFont="1" applyFill="1" applyAlignment="1">
      <alignment horizontal="left" indent="1"/>
    </xf>
    <xf numFmtId="2" fontId="6" fillId="0" borderId="0" xfId="0" applyNumberFormat="1" applyFont="1" applyFill="1" applyAlignment="1">
      <alignment horizontal="left" vertical="center" indent="1"/>
    </xf>
    <xf numFmtId="167" fontId="54" fillId="0" borderId="0" xfId="0" applyNumberFormat="1" applyFont="1" applyFill="1" applyAlignment="1">
      <alignment horizontal="right" vertical="center" indent="1"/>
    </xf>
    <xf numFmtId="0" fontId="68" fillId="0" borderId="0" xfId="0" applyFont="1"/>
    <xf numFmtId="0" fontId="68" fillId="0" borderId="0" xfId="0" applyFont="1" applyFill="1"/>
    <xf numFmtId="0" fontId="69" fillId="0" borderId="0" xfId="6" applyFont="1"/>
    <xf numFmtId="0" fontId="70" fillId="0" borderId="0" xfId="0" applyFont="1"/>
    <xf numFmtId="0" fontId="71" fillId="0" borderId="0" xfId="0" applyFont="1"/>
    <xf numFmtId="0" fontId="72" fillId="0" borderId="0" xfId="0" applyFont="1" applyAlignment="1">
      <alignment vertical="center"/>
    </xf>
    <xf numFmtId="0" fontId="73" fillId="0" borderId="0" xfId="0" applyFont="1"/>
    <xf numFmtId="0" fontId="74" fillId="0" borderId="0" xfId="6" applyFont="1" applyFill="1"/>
    <xf numFmtId="0" fontId="74" fillId="0" borderId="0" xfId="0" applyFont="1" applyAlignment="1">
      <alignment vertical="center"/>
    </xf>
    <xf numFmtId="0" fontId="1" fillId="0" borderId="0" xfId="0" applyFont="1" applyBorder="1" applyAlignment="1">
      <alignment horizontal="left"/>
    </xf>
    <xf numFmtId="0" fontId="6" fillId="0" borderId="3"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5" fillId="0" borderId="0" xfId="0" applyFont="1" applyAlignment="1">
      <alignment horizontal="left"/>
    </xf>
    <xf numFmtId="0" fontId="24" fillId="0" borderId="0" xfId="0" applyFont="1" applyFill="1" applyAlignment="1">
      <alignment horizontal="left"/>
    </xf>
    <xf numFmtId="0" fontId="75" fillId="0" borderId="0" xfId="0" applyFont="1"/>
    <xf numFmtId="0" fontId="60" fillId="0" borderId="0" xfId="0" applyFont="1" applyFill="1"/>
    <xf numFmtId="0" fontId="55" fillId="0" borderId="0" xfId="6" applyFont="1" applyFill="1"/>
    <xf numFmtId="0" fontId="55" fillId="0" borderId="0" xfId="0" applyFont="1" applyFill="1" applyAlignment="1">
      <alignment wrapText="1"/>
    </xf>
    <xf numFmtId="0" fontId="76" fillId="0" borderId="0" xfId="0" applyFont="1"/>
    <xf numFmtId="0" fontId="77" fillId="0" borderId="0" xfId="0" applyFont="1"/>
    <xf numFmtId="1" fontId="58" fillId="0" borderId="0" xfId="0" applyNumberFormat="1" applyFont="1" applyAlignment="1">
      <alignment horizontal="left"/>
    </xf>
    <xf numFmtId="0" fontId="8" fillId="0" borderId="0" xfId="0" applyFont="1" applyFill="1"/>
    <xf numFmtId="165" fontId="24" fillId="0" borderId="0" xfId="0" applyNumberFormat="1" applyFont="1" applyFill="1" applyBorder="1" applyAlignment="1">
      <alignment horizontal="left"/>
    </xf>
    <xf numFmtId="0" fontId="58" fillId="0" borderId="0" xfId="0" applyFont="1" applyFill="1" applyAlignment="1">
      <alignment horizontal="left"/>
    </xf>
    <xf numFmtId="0" fontId="5" fillId="0" borderId="0" xfId="6" applyFont="1" applyFill="1" applyAlignment="1">
      <alignment horizontal="left" vertical="center" indent="1"/>
    </xf>
    <xf numFmtId="0" fontId="53" fillId="0" borderId="0" xfId="6" applyFont="1" applyFill="1"/>
    <xf numFmtId="1" fontId="40" fillId="0" borderId="0" xfId="4" applyNumberFormat="1" applyFont="1" applyFill="1" applyBorder="1" applyAlignment="1">
      <alignment horizontal="left" vertical="center" indent="1"/>
    </xf>
    <xf numFmtId="0" fontId="5" fillId="0" borderId="0" xfId="0" applyFont="1" applyFill="1" applyAlignment="1">
      <alignment horizontal="left" indent="1"/>
    </xf>
    <xf numFmtId="0" fontId="45" fillId="0" borderId="0" xfId="0" applyFont="1" applyFill="1"/>
    <xf numFmtId="2" fontId="55" fillId="0" borderId="0" xfId="0" applyNumberFormat="1" applyFont="1" applyFill="1" applyAlignment="1">
      <alignment horizontal="left"/>
    </xf>
    <xf numFmtId="2" fontId="6" fillId="0" borderId="0" xfId="0" applyNumberFormat="1" applyFont="1" applyFill="1" applyAlignment="1">
      <alignment horizontal="left"/>
    </xf>
    <xf numFmtId="0" fontId="17" fillId="0" borderId="0" xfId="0" applyFont="1" applyAlignment="1"/>
    <xf numFmtId="0" fontId="0" fillId="0" borderId="0" xfId="0" applyAlignment="1"/>
    <xf numFmtId="3" fontId="6" fillId="0" borderId="0" xfId="0" applyNumberFormat="1" applyFont="1" applyFill="1" applyAlignment="1">
      <alignment horizontal="right" indent="1"/>
    </xf>
    <xf numFmtId="0" fontId="8" fillId="0" borderId="0" xfId="42" applyFont="1" applyFill="1"/>
    <xf numFmtId="166" fontId="8" fillId="0" borderId="5" xfId="42" applyNumberFormat="1" applyFont="1" applyFill="1" applyBorder="1"/>
    <xf numFmtId="0" fontId="6" fillId="0" borderId="0" xfId="42" applyFont="1" applyFill="1"/>
    <xf numFmtId="0" fontId="52" fillId="0" borderId="0" xfId="0" applyFont="1"/>
    <xf numFmtId="168" fontId="48" fillId="0" borderId="0" xfId="0" applyNumberFormat="1" applyFont="1" applyFill="1" applyBorder="1" applyAlignment="1">
      <alignment horizontal="left" indent="1"/>
    </xf>
    <xf numFmtId="197" fontId="56" fillId="0" borderId="0" xfId="0" applyNumberFormat="1" applyFont="1" applyFill="1" applyBorder="1" applyAlignment="1">
      <alignment horizontal="right" indent="1"/>
    </xf>
    <xf numFmtId="0" fontId="11" fillId="0" borderId="5" xfId="0" applyFont="1" applyFill="1" applyBorder="1" applyAlignment="1"/>
    <xf numFmtId="0" fontId="6" fillId="0" borderId="6" xfId="0" applyFont="1" applyFill="1" applyBorder="1" applyAlignment="1">
      <alignment horizontal="right"/>
    </xf>
    <xf numFmtId="166" fontId="8" fillId="0" borderId="5" xfId="0" applyNumberFormat="1" applyFont="1" applyFill="1" applyBorder="1" applyAlignment="1"/>
    <xf numFmtId="165" fontId="6" fillId="0" borderId="6" xfId="0" quotePrefix="1" applyNumberFormat="1" applyFont="1" applyFill="1" applyBorder="1" applyAlignment="1">
      <alignment horizontal="right" indent="1"/>
    </xf>
    <xf numFmtId="165" fontId="6" fillId="0" borderId="0" xfId="0" quotePrefix="1" applyNumberFormat="1" applyFont="1" applyFill="1" applyBorder="1" applyAlignment="1">
      <alignment horizontal="right" indent="1"/>
    </xf>
    <xf numFmtId="165" fontId="6" fillId="0" borderId="5" xfId="0" quotePrefix="1" applyNumberFormat="1" applyFont="1" applyFill="1" applyBorder="1" applyAlignment="1">
      <alignment horizontal="right" indent="1"/>
    </xf>
    <xf numFmtId="0" fontId="6" fillId="0" borderId="5" xfId="1" applyFont="1" applyFill="1" applyBorder="1" applyAlignment="1">
      <alignment horizontal="center" vertical="center" wrapText="1"/>
    </xf>
    <xf numFmtId="49" fontId="10" fillId="0" borderId="0" xfId="0" applyNumberFormat="1" applyFont="1" applyFill="1" applyAlignment="1">
      <alignment horizontal="left"/>
    </xf>
    <xf numFmtId="0" fontId="55" fillId="0" borderId="0" xfId="0" applyFont="1" applyBorder="1" applyAlignment="1">
      <alignment horizontal="center" vertical="center"/>
    </xf>
    <xf numFmtId="0" fontId="5" fillId="0" borderId="0" xfId="6" applyFont="1" applyAlignment="1">
      <alignment horizontal="left"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165" fontId="6" fillId="0" borderId="0" xfId="0" applyNumberFormat="1" applyFont="1" applyFill="1" applyBorder="1" applyAlignment="1">
      <alignment horizontal="right" indent="1"/>
    </xf>
    <xf numFmtId="164" fontId="9" fillId="0" borderId="5" xfId="6" quotePrefix="1" applyNumberFormat="1" applyFont="1" applyBorder="1" applyAlignment="1">
      <alignment horizontal="left" wrapText="1"/>
    </xf>
    <xf numFmtId="0" fontId="5" fillId="0" borderId="0" xfId="6" applyFont="1" applyAlignment="1">
      <alignment vertical="top"/>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8"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7" fillId="0" borderId="1" xfId="42" applyBorder="1"/>
    <xf numFmtId="0" fontId="80" fillId="0" borderId="0" xfId="42" applyFont="1"/>
    <xf numFmtId="0" fontId="6" fillId="0" borderId="0" xfId="42" applyFont="1" applyProtection="1">
      <protection locked="0"/>
    </xf>
    <xf numFmtId="0" fontId="81" fillId="0" borderId="0" xfId="42" applyFont="1" applyProtection="1">
      <protection locked="0"/>
    </xf>
    <xf numFmtId="0" fontId="7" fillId="0" borderId="0" xfId="42" applyProtection="1">
      <protection locked="0"/>
    </xf>
    <xf numFmtId="49" fontId="82" fillId="0" borderId="0" xfId="42" applyNumberFormat="1" applyFont="1" applyProtection="1">
      <protection locked="0"/>
    </xf>
    <xf numFmtId="0" fontId="82" fillId="0" borderId="0" xfId="42" applyFont="1" applyProtection="1">
      <protection locked="0"/>
    </xf>
    <xf numFmtId="0" fontId="83" fillId="0" borderId="0" xfId="42" applyFont="1" applyProtection="1">
      <protection locked="0"/>
    </xf>
    <xf numFmtId="0" fontId="6" fillId="0" borderId="0" xfId="42" applyFont="1" applyAlignment="1"/>
    <xf numFmtId="0" fontId="7" fillId="0" borderId="0" xfId="42" applyAlignment="1"/>
    <xf numFmtId="49" fontId="84" fillId="0" borderId="0" xfId="42" applyNumberFormat="1" applyFont="1" applyAlignment="1" applyProtection="1">
      <alignment horizontal="left"/>
      <protection locked="0"/>
    </xf>
    <xf numFmtId="0" fontId="6" fillId="0" borderId="0" xfId="42" applyFont="1" applyAlignment="1" applyProtection="1">
      <alignment horizontal="left" indent="1"/>
      <protection locked="0"/>
    </xf>
    <xf numFmtId="0" fontId="6" fillId="0" borderId="0" xfId="42" applyFont="1" applyAlignment="1">
      <alignment horizontal="left" indent="1"/>
    </xf>
    <xf numFmtId="0" fontId="6" fillId="0" borderId="0" xfId="42" applyFont="1" applyAlignment="1" applyProtection="1">
      <alignment horizontal="left"/>
      <protection locked="0"/>
    </xf>
    <xf numFmtId="0" fontId="85" fillId="0" borderId="0" xfId="48" applyFont="1" applyAlignment="1" applyProtection="1"/>
    <xf numFmtId="0" fontId="1" fillId="0" borderId="0" xfId="42" applyFont="1" applyAlignment="1">
      <alignment horizontal="left"/>
    </xf>
    <xf numFmtId="0" fontId="6" fillId="0" borderId="0" xfId="42" applyFont="1" applyAlignment="1">
      <alignment horizontal="left"/>
    </xf>
    <xf numFmtId="0" fontId="8" fillId="0" borderId="0" xfId="0" applyFont="1" applyFill="1" applyAlignment="1">
      <alignment horizontal="left"/>
    </xf>
    <xf numFmtId="0" fontId="10" fillId="0" borderId="0" xfId="0" applyFont="1" applyAlignment="1">
      <alignment horizontal="left"/>
    </xf>
    <xf numFmtId="49" fontId="9" fillId="0" borderId="0" xfId="0" applyNumberFormat="1" applyFont="1" applyFill="1" applyAlignment="1">
      <alignment horizontal="left"/>
    </xf>
    <xf numFmtId="49" fontId="8" fillId="0" borderId="0" xfId="0" applyNumberFormat="1" applyFont="1" applyFill="1" applyAlignment="1">
      <alignment horizontal="left"/>
    </xf>
    <xf numFmtId="0" fontId="8" fillId="0" borderId="0" xfId="0" applyFont="1" applyFill="1" applyAlignment="1">
      <alignment horizontal="left" indent="1"/>
    </xf>
    <xf numFmtId="0" fontId="8" fillId="0" borderId="0" xfId="7" applyFont="1" applyFill="1" applyAlignment="1" applyProtection="1">
      <alignment horizontal="left" indent="2"/>
    </xf>
    <xf numFmtId="0" fontId="6" fillId="0" borderId="0" xfId="7" applyFont="1" applyFill="1" applyAlignment="1" applyProtection="1">
      <alignment horizontal="left" indent="2"/>
    </xf>
    <xf numFmtId="49" fontId="86" fillId="0" borderId="0" xfId="0" applyNumberFormat="1" applyFont="1" applyFill="1" applyAlignment="1">
      <alignment horizontal="left" indent="2"/>
    </xf>
    <xf numFmtId="0" fontId="6" fillId="0" borderId="0" xfId="7" applyFont="1" applyFill="1" applyAlignment="1" applyProtection="1">
      <alignment horizontal="left" indent="3"/>
    </xf>
    <xf numFmtId="0" fontId="8" fillId="0" borderId="0" xfId="7" applyFont="1" applyFill="1" applyAlignment="1" applyProtection="1">
      <alignment horizontal="left" indent="3"/>
    </xf>
    <xf numFmtId="0" fontId="9" fillId="0" borderId="0" xfId="0" applyFont="1" applyFill="1" applyAlignment="1">
      <alignment horizontal="left" indent="1"/>
    </xf>
    <xf numFmtId="0" fontId="10" fillId="0" borderId="0" xfId="2" applyFont="1" applyFill="1" applyAlignment="1">
      <alignment horizontal="left"/>
    </xf>
    <xf numFmtId="0" fontId="6" fillId="0" borderId="2" xfId="0" applyFont="1" applyFill="1" applyBorder="1" applyAlignment="1">
      <alignment horizontal="left" vertical="center" wrapText="1" indent="1"/>
    </xf>
    <xf numFmtId="168" fontId="47" fillId="0" borderId="5" xfId="0" applyNumberFormat="1" applyFont="1" applyFill="1" applyBorder="1" applyAlignment="1">
      <alignment horizontal="left" indent="1"/>
    </xf>
    <xf numFmtId="168" fontId="8" fillId="0" borderId="5" xfId="0" applyNumberFormat="1" applyFont="1" applyFill="1" applyBorder="1" applyAlignment="1">
      <alignment horizontal="left" indent="2"/>
    </xf>
    <xf numFmtId="168" fontId="8" fillId="0" borderId="5" xfId="0" applyNumberFormat="1" applyFont="1" applyFill="1" applyBorder="1" applyAlignment="1">
      <alignment horizontal="left" indent="3"/>
    </xf>
    <xf numFmtId="49" fontId="47" fillId="0" borderId="5" xfId="0" applyNumberFormat="1" applyFont="1" applyFill="1" applyBorder="1" applyAlignment="1">
      <alignment horizontal="left" indent="1"/>
    </xf>
    <xf numFmtId="49" fontId="8" fillId="0" borderId="5" xfId="0" applyNumberFormat="1" applyFont="1" applyFill="1" applyBorder="1" applyAlignment="1">
      <alignment horizontal="left" indent="1"/>
    </xf>
    <xf numFmtId="168" fontId="8" fillId="0" borderId="5" xfId="0" applyNumberFormat="1" applyFont="1" applyFill="1" applyBorder="1" applyAlignment="1">
      <alignment horizontal="left" indent="1"/>
    </xf>
    <xf numFmtId="168" fontId="9" fillId="0" borderId="5" xfId="0" applyNumberFormat="1" applyFont="1" applyFill="1" applyBorder="1" applyAlignment="1">
      <alignment horizontal="left" indent="2"/>
    </xf>
    <xf numFmtId="198" fontId="10" fillId="0" borderId="0" xfId="3" applyNumberFormat="1" applyFont="1" applyFill="1" applyBorder="1" applyAlignment="1">
      <alignment horizontal="right" indent="2"/>
    </xf>
    <xf numFmtId="198" fontId="10" fillId="0" borderId="5" xfId="3" applyNumberFormat="1" applyFont="1" applyFill="1" applyBorder="1" applyAlignment="1">
      <alignment horizontal="right" indent="2"/>
    </xf>
    <xf numFmtId="198" fontId="10" fillId="0" borderId="0" xfId="3" applyNumberFormat="1" applyFont="1" applyFill="1" applyBorder="1" applyAlignment="1">
      <alignment horizontal="right" vertical="center" indent="2"/>
    </xf>
    <xf numFmtId="198" fontId="6" fillId="0" borderId="0" xfId="3" applyNumberFormat="1" applyFont="1" applyFill="1" applyBorder="1" applyAlignment="1">
      <alignment horizontal="right" indent="2"/>
    </xf>
    <xf numFmtId="202" fontId="54" fillId="0" borderId="0" xfId="3" applyNumberFormat="1" applyFont="1" applyFill="1" applyBorder="1" applyAlignment="1">
      <alignment horizontal="right" indent="1"/>
    </xf>
    <xf numFmtId="204" fontId="10" fillId="0" borderId="0" xfId="3" applyNumberFormat="1" applyFont="1" applyFill="1" applyBorder="1" applyAlignment="1">
      <alignment horizontal="right" indent="2"/>
    </xf>
    <xf numFmtId="204" fontId="6" fillId="0" borderId="0" xfId="3" applyNumberFormat="1" applyFont="1" applyFill="1" applyBorder="1" applyAlignment="1">
      <alignment horizontal="right" indent="2"/>
    </xf>
    <xf numFmtId="204" fontId="54" fillId="0" borderId="0" xfId="0" applyNumberFormat="1" applyFont="1" applyFill="1" applyAlignment="1">
      <alignment horizontal="right" indent="2"/>
    </xf>
    <xf numFmtId="204" fontId="55" fillId="0" borderId="0" xfId="0" applyNumberFormat="1" applyFont="1" applyFill="1" applyAlignment="1">
      <alignment horizontal="right" indent="2"/>
    </xf>
    <xf numFmtId="204" fontId="6" fillId="0" borderId="0" xfId="0" applyNumberFormat="1" applyFont="1" applyFill="1" applyAlignment="1">
      <alignment horizontal="right" indent="2"/>
    </xf>
    <xf numFmtId="204" fontId="6" fillId="0" borderId="5" xfId="0" applyNumberFormat="1" applyFont="1" applyFill="1" applyBorder="1" applyAlignment="1">
      <alignment horizontal="right" indent="2"/>
    </xf>
    <xf numFmtId="1" fontId="41" fillId="0" borderId="0" xfId="0" applyNumberFormat="1" applyFont="1" applyFill="1" applyAlignment="1">
      <alignment horizontal="right" indent="2"/>
    </xf>
    <xf numFmtId="1" fontId="41" fillId="0" borderId="5" xfId="0" applyNumberFormat="1" applyFont="1" applyFill="1" applyBorder="1" applyAlignment="1">
      <alignment horizontal="right" indent="2"/>
    </xf>
    <xf numFmtId="1" fontId="41" fillId="0" borderId="0" xfId="0" applyNumberFormat="1" applyFont="1" applyFill="1" applyBorder="1" applyAlignment="1">
      <alignment horizontal="right" indent="2"/>
    </xf>
    <xf numFmtId="167" fontId="54" fillId="0" borderId="0" xfId="0" applyNumberFormat="1" applyFont="1" applyFill="1" applyAlignment="1">
      <alignment horizontal="right" indent="1"/>
    </xf>
    <xf numFmtId="167" fontId="54" fillId="0" borderId="5" xfId="0" applyNumberFormat="1" applyFont="1" applyFill="1" applyBorder="1" applyAlignment="1">
      <alignment horizontal="right" indent="1"/>
    </xf>
    <xf numFmtId="202" fontId="54" fillId="0" borderId="5" xfId="3" applyNumberFormat="1" applyFont="1" applyFill="1" applyBorder="1" applyAlignment="1">
      <alignment horizontal="right" indent="1"/>
    </xf>
    <xf numFmtId="167" fontId="54" fillId="0" borderId="0" xfId="0" applyNumberFormat="1" applyFont="1" applyFill="1" applyAlignment="1">
      <alignment horizontal="right" indent="2"/>
    </xf>
    <xf numFmtId="167" fontId="54" fillId="0" borderId="0" xfId="0" applyNumberFormat="1" applyFont="1" applyFill="1" applyAlignment="1">
      <alignment horizontal="right" vertical="center" indent="2"/>
    </xf>
    <xf numFmtId="0" fontId="5" fillId="0" borderId="0" xfId="0" applyFont="1" applyFill="1" applyBorder="1" applyAlignment="1">
      <alignment horizontal="left" indent="1"/>
    </xf>
    <xf numFmtId="0" fontId="6" fillId="0" borderId="11" xfId="6" applyFont="1" applyBorder="1" applyAlignment="1">
      <alignment horizontal="center" vertical="center"/>
    </xf>
    <xf numFmtId="0" fontId="6" fillId="0" borderId="0" xfId="2" applyFont="1" applyFill="1" applyAlignment="1">
      <alignment horizontal="left"/>
    </xf>
    <xf numFmtId="0" fontId="55" fillId="0" borderId="7" xfId="0" applyFont="1" applyBorder="1" applyAlignment="1">
      <alignment horizontal="left" indent="1"/>
    </xf>
    <xf numFmtId="0" fontId="6" fillId="0" borderId="11" xfId="6" applyFont="1" applyBorder="1" applyAlignment="1">
      <alignment horizontal="left" vertical="center" indent="1"/>
    </xf>
    <xf numFmtId="0" fontId="9" fillId="0" borderId="8" xfId="2" applyFont="1" applyFill="1" applyBorder="1" applyAlignment="1">
      <alignment horizontal="left" indent="1"/>
    </xf>
    <xf numFmtId="0" fontId="9" fillId="0" borderId="5" xfId="2" applyFont="1" applyFill="1" applyBorder="1" applyAlignment="1">
      <alignment horizontal="left" indent="1"/>
    </xf>
    <xf numFmtId="164" fontId="48" fillId="0" borderId="5" xfId="0" applyNumberFormat="1" applyFont="1" applyBorder="1" applyAlignment="1">
      <alignment horizontal="left" indent="2"/>
    </xf>
    <xf numFmtId="0" fontId="55" fillId="0" borderId="0" xfId="0" applyFont="1" applyBorder="1" applyAlignment="1">
      <alignment horizontal="left" indent="1"/>
    </xf>
    <xf numFmtId="0" fontId="8" fillId="0" borderId="5" xfId="2" applyFont="1" applyFill="1" applyBorder="1" applyAlignment="1">
      <alignment horizontal="left" indent="2"/>
    </xf>
    <xf numFmtId="164" fontId="48" fillId="0" borderId="5" xfId="0" applyNumberFormat="1" applyFont="1" applyFill="1" applyBorder="1" applyAlignment="1">
      <alignment horizontal="left" wrapText="1" indent="3"/>
    </xf>
    <xf numFmtId="164" fontId="48" fillId="0" borderId="5" xfId="0" applyNumberFormat="1" applyFont="1" applyFill="1" applyBorder="1" applyAlignment="1">
      <alignment horizontal="left" indent="3"/>
    </xf>
    <xf numFmtId="0" fontId="5" fillId="0" borderId="0" xfId="6" applyFont="1" applyAlignment="1"/>
    <xf numFmtId="201" fontId="8" fillId="0" borderId="0" xfId="3" applyNumberFormat="1" applyFont="1" applyFill="1" applyBorder="1" applyAlignment="1">
      <alignment horizontal="right" indent="2"/>
    </xf>
    <xf numFmtId="172" fontId="22" fillId="0" borderId="0" xfId="3" applyNumberFormat="1" applyFont="1" applyFill="1" applyBorder="1" applyAlignment="1">
      <alignment horizontal="right" vertical="center" indent="1"/>
    </xf>
    <xf numFmtId="172" fontId="8" fillId="0" borderId="0" xfId="3" applyNumberFormat="1" applyFont="1" applyFill="1" applyBorder="1" applyAlignment="1">
      <alignment horizontal="right" indent="1"/>
    </xf>
    <xf numFmtId="172" fontId="8" fillId="0" borderId="0" xfId="3" applyNumberFormat="1" applyFont="1" applyFill="1" applyBorder="1" applyAlignment="1">
      <alignment horizontal="right" vertical="center" indent="1"/>
    </xf>
    <xf numFmtId="0" fontId="6" fillId="0" borderId="11" xfId="0" applyFont="1" applyFill="1" applyBorder="1" applyAlignment="1">
      <alignment horizontal="center" vertical="center" wrapText="1"/>
    </xf>
    <xf numFmtId="0" fontId="48" fillId="0" borderId="0" xfId="0" applyFont="1" applyBorder="1" applyAlignment="1">
      <alignment horizontal="left" indent="1"/>
    </xf>
    <xf numFmtId="201" fontId="8" fillId="0" borderId="0" xfId="3" applyNumberFormat="1" applyFont="1" applyFill="1" applyBorder="1" applyAlignment="1">
      <alignment horizontal="right" vertical="center" indent="3"/>
    </xf>
    <xf numFmtId="172" fontId="8" fillId="0" borderId="0" xfId="3" applyNumberFormat="1" applyFont="1" applyFill="1" applyBorder="1" applyAlignment="1">
      <alignment horizontal="right" vertical="center" indent="2"/>
    </xf>
    <xf numFmtId="205" fontId="8" fillId="0" borderId="0" xfId="3" applyNumberFormat="1" applyFont="1" applyFill="1" applyBorder="1" applyAlignment="1">
      <alignment horizontal="right" indent="2"/>
    </xf>
    <xf numFmtId="170" fontId="8" fillId="0" borderId="0" xfId="3" applyNumberFormat="1" applyFont="1" applyFill="1" applyBorder="1" applyAlignment="1">
      <alignment horizontal="right" indent="1"/>
    </xf>
    <xf numFmtId="172" fontId="22" fillId="0" borderId="0" xfId="3" applyNumberFormat="1" applyFont="1" applyFill="1" applyBorder="1" applyAlignment="1">
      <alignment horizontal="right" indent="2"/>
    </xf>
    <xf numFmtId="0" fontId="58" fillId="0" borderId="0" xfId="6" applyFont="1" applyAlignment="1">
      <alignment horizontal="left"/>
    </xf>
    <xf numFmtId="0" fontId="5" fillId="0" borderId="0" xfId="6" applyFont="1" applyAlignment="1">
      <alignment horizontal="left"/>
    </xf>
    <xf numFmtId="164" fontId="9" fillId="0" borderId="0" xfId="6" quotePrefix="1" applyNumberFormat="1" applyFont="1" applyBorder="1" applyAlignment="1">
      <alignment horizontal="left" wrapText="1"/>
    </xf>
    <xf numFmtId="164" fontId="9" fillId="0" borderId="0" xfId="6" quotePrefix="1" applyNumberFormat="1" applyFont="1" applyBorder="1" applyAlignment="1">
      <alignment horizontal="left" vertical="center" wrapText="1"/>
    </xf>
    <xf numFmtId="164" fontId="8" fillId="0" borderId="0" xfId="6" quotePrefix="1" applyNumberFormat="1" applyFont="1" applyBorder="1" applyAlignment="1">
      <alignment horizontal="left" vertical="center" wrapText="1"/>
    </xf>
    <xf numFmtId="0" fontId="55" fillId="0" borderId="11" xfId="6" applyFont="1" applyBorder="1" applyAlignment="1">
      <alignment horizontal="left" vertical="center" indent="1"/>
    </xf>
    <xf numFmtId="0" fontId="6" fillId="0" borderId="8" xfId="1" applyFont="1" applyFill="1" applyBorder="1" applyAlignment="1">
      <alignment horizontal="center" vertical="center" wrapText="1"/>
    </xf>
    <xf numFmtId="0" fontId="5" fillId="0" borderId="0" xfId="0" applyFont="1" applyAlignment="1">
      <alignment horizontal="left" wrapText="1"/>
    </xf>
    <xf numFmtId="0" fontId="6" fillId="0" borderId="2" xfId="1" applyFont="1" applyFill="1" applyBorder="1" applyAlignment="1">
      <alignment horizontal="center" vertical="center" wrapText="1"/>
    </xf>
    <xf numFmtId="0" fontId="55" fillId="0" borderId="2" xfId="6" applyFont="1" applyBorder="1" applyAlignment="1">
      <alignment horizontal="center" vertical="center"/>
    </xf>
    <xf numFmtId="164" fontId="9" fillId="0" borderId="5" xfId="6" quotePrefix="1" applyNumberFormat="1" applyFont="1" applyBorder="1" applyAlignment="1"/>
    <xf numFmtId="49" fontId="9" fillId="0" borderId="0" xfId="6" quotePrefix="1" applyNumberFormat="1" applyFont="1" applyBorder="1" applyAlignment="1">
      <alignment horizontal="left"/>
    </xf>
    <xf numFmtId="49" fontId="8" fillId="0" borderId="0" xfId="6" quotePrefix="1" applyNumberFormat="1" applyFont="1" applyBorder="1" applyAlignment="1">
      <alignment horizontal="center" vertical="center"/>
    </xf>
    <xf numFmtId="49" fontId="9" fillId="0" borderId="0" xfId="6" quotePrefix="1" applyNumberFormat="1" applyFont="1" applyBorder="1" applyAlignment="1">
      <alignment horizontal="center"/>
    </xf>
    <xf numFmtId="49" fontId="8" fillId="0" borderId="0" xfId="6" quotePrefix="1" applyNumberFormat="1" applyFont="1" applyFill="1" applyBorder="1" applyAlignment="1">
      <alignment horizontal="center" vertical="center"/>
    </xf>
    <xf numFmtId="49" fontId="9" fillId="0" borderId="0" xfId="6" quotePrefix="1" applyNumberFormat="1" applyFont="1" applyBorder="1" applyAlignment="1">
      <alignment horizontal="center" vertical="center"/>
    </xf>
    <xf numFmtId="49" fontId="6" fillId="0" borderId="0" xfId="6" applyNumberFormat="1" applyFont="1" applyFill="1" applyBorder="1" applyAlignment="1">
      <alignment horizontal="center" vertical="center"/>
    </xf>
    <xf numFmtId="164" fontId="8" fillId="0" borderId="5" xfId="6" quotePrefix="1" applyNumberFormat="1" applyFont="1" applyBorder="1" applyAlignment="1">
      <alignment horizontal="left"/>
    </xf>
    <xf numFmtId="0" fontId="55" fillId="0" borderId="0" xfId="6" applyFont="1" applyBorder="1" applyAlignment="1">
      <alignment horizontal="left" vertical="center" indent="1"/>
    </xf>
    <xf numFmtId="164" fontId="8" fillId="0" borderId="5" xfId="6" quotePrefix="1" applyNumberFormat="1" applyFont="1" applyBorder="1" applyAlignment="1">
      <alignment horizontal="left" indent="1"/>
    </xf>
    <xf numFmtId="164" fontId="9" fillId="0" borderId="5" xfId="6" quotePrefix="1" applyNumberFormat="1" applyFont="1" applyBorder="1" applyAlignment="1">
      <alignment horizontal="left" indent="1"/>
    </xf>
    <xf numFmtId="164" fontId="8" fillId="0" borderId="5" xfId="6" quotePrefix="1" applyNumberFormat="1" applyFont="1" applyFill="1" applyBorder="1" applyAlignment="1">
      <alignment horizontal="left" indent="2"/>
    </xf>
    <xf numFmtId="164" fontId="9" fillId="0" borderId="5" xfId="6" quotePrefix="1" applyNumberFormat="1" applyFont="1" applyBorder="1" applyAlignment="1">
      <alignment horizontal="left" indent="2"/>
    </xf>
    <xf numFmtId="164" fontId="8" fillId="0" borderId="5" xfId="6" quotePrefix="1" applyNumberFormat="1" applyFont="1" applyFill="1" applyBorder="1" applyAlignment="1">
      <alignment horizontal="left" indent="1"/>
    </xf>
    <xf numFmtId="198" fontId="9" fillId="0" borderId="0" xfId="6" applyNumberFormat="1" applyFont="1" applyFill="1" applyBorder="1" applyAlignment="1">
      <alignment horizontal="right" indent="2"/>
    </xf>
    <xf numFmtId="198" fontId="8" fillId="0" borderId="0" xfId="6" applyNumberFormat="1" applyFont="1" applyFill="1" applyBorder="1" applyAlignment="1">
      <alignment horizontal="right" vertical="center" indent="2"/>
    </xf>
    <xf numFmtId="198" fontId="8" fillId="0" borderId="5" xfId="6" applyNumberFormat="1" applyFont="1" applyFill="1" applyBorder="1" applyAlignment="1">
      <alignment horizontal="right" vertical="center" indent="2"/>
    </xf>
    <xf numFmtId="198" fontId="9" fillId="0" borderId="5" xfId="6" applyNumberFormat="1" applyFont="1" applyFill="1" applyBorder="1" applyAlignment="1">
      <alignment horizontal="right" indent="2"/>
    </xf>
    <xf numFmtId="198" fontId="9" fillId="0" borderId="0" xfId="6" applyNumberFormat="1" applyFont="1" applyFill="1" applyBorder="1" applyAlignment="1">
      <alignment horizontal="right" vertical="center" indent="2"/>
    </xf>
    <xf numFmtId="198" fontId="9" fillId="0" borderId="5" xfId="6" applyNumberFormat="1" applyFont="1" applyFill="1" applyBorder="1" applyAlignment="1">
      <alignment horizontal="right" vertical="center" indent="2"/>
    </xf>
    <xf numFmtId="198" fontId="8" fillId="0" borderId="0" xfId="6" applyNumberFormat="1" applyFont="1" applyFill="1" applyBorder="1" applyAlignment="1">
      <alignment horizontal="right" indent="2"/>
    </xf>
    <xf numFmtId="198" fontId="8" fillId="0" borderId="5" xfId="6" applyNumberFormat="1" applyFont="1" applyFill="1" applyBorder="1" applyAlignment="1">
      <alignment horizontal="right" indent="2"/>
    </xf>
    <xf numFmtId="164" fontId="8" fillId="0" borderId="5" xfId="6" quotePrefix="1" applyNumberFormat="1" applyFont="1" applyBorder="1" applyAlignment="1">
      <alignment horizontal="left" indent="3"/>
    </xf>
    <xf numFmtId="164" fontId="8" fillId="0" borderId="5" xfId="6" quotePrefix="1" applyNumberFormat="1" applyFont="1" applyBorder="1" applyAlignment="1">
      <alignment horizontal="left" indent="4"/>
    </xf>
    <xf numFmtId="198" fontId="7" fillId="0" borderId="0" xfId="6" applyNumberFormat="1"/>
    <xf numFmtId="3" fontId="9" fillId="0" borderId="0" xfId="6" applyNumberFormat="1" applyFont="1" applyFill="1" applyBorder="1" applyAlignment="1">
      <alignment horizontal="right" indent="2"/>
    </xf>
    <xf numFmtId="3" fontId="8" fillId="0" borderId="0" xfId="6" applyNumberFormat="1" applyFont="1" applyFill="1" applyBorder="1" applyAlignment="1">
      <alignment horizontal="right" indent="2"/>
    </xf>
    <xf numFmtId="196" fontId="9" fillId="0" borderId="0" xfId="6" applyNumberFormat="1" applyFont="1" applyFill="1" applyBorder="1" applyAlignment="1">
      <alignment horizontal="right" indent="2"/>
    </xf>
    <xf numFmtId="0" fontId="9" fillId="0" borderId="0" xfId="6" applyFont="1" applyFill="1" applyBorder="1" applyAlignment="1">
      <alignment horizontal="left" indent="1"/>
    </xf>
    <xf numFmtId="0" fontId="8" fillId="0" borderId="0" xfId="6" applyFont="1" applyFill="1" applyBorder="1" applyAlignment="1">
      <alignment horizontal="left" indent="1"/>
    </xf>
    <xf numFmtId="164" fontId="8" fillId="0" borderId="5" xfId="6" quotePrefix="1" applyNumberFormat="1" applyFont="1" applyBorder="1" applyAlignment="1">
      <alignment horizontal="left" wrapText="1"/>
    </xf>
    <xf numFmtId="1" fontId="21" fillId="0" borderId="0" xfId="6" applyNumberFormat="1" applyFont="1" applyAlignment="1">
      <alignment horizontal="right" indent="2"/>
    </xf>
    <xf numFmtId="167" fontId="22" fillId="0" borderId="0" xfId="6" applyNumberFormat="1" applyFont="1" applyAlignment="1">
      <alignment horizontal="right" indent="1"/>
    </xf>
    <xf numFmtId="0" fontId="13" fillId="0" borderId="0" xfId="6" applyFont="1"/>
    <xf numFmtId="0" fontId="5" fillId="0" borderId="0" xfId="6" quotePrefix="1" applyNumberFormat="1" applyFont="1" applyBorder="1" applyAlignment="1">
      <alignment horizontal="left"/>
    </xf>
    <xf numFmtId="0" fontId="5" fillId="0" borderId="0" xfId="6" quotePrefix="1" applyNumberFormat="1" applyFont="1" applyBorder="1" applyAlignment="1">
      <alignment horizontal="left" indent="1"/>
    </xf>
    <xf numFmtId="0" fontId="6" fillId="0" borderId="2" xfId="42" applyFont="1" applyBorder="1" applyAlignment="1">
      <alignment horizontal="center" vertical="center"/>
    </xf>
    <xf numFmtId="0" fontId="6" fillId="0" borderId="3" xfId="42" applyFont="1" applyBorder="1" applyAlignment="1">
      <alignment horizontal="left" vertical="center" indent="1"/>
    </xf>
    <xf numFmtId="198" fontId="48" fillId="0" borderId="0" xfId="42" applyNumberFormat="1" applyFont="1" applyFill="1" applyBorder="1" applyAlignment="1">
      <alignment horizontal="right" indent="1"/>
    </xf>
    <xf numFmtId="198" fontId="48" fillId="0" borderId="0" xfId="42" applyNumberFormat="1" applyFont="1" applyFill="1" applyAlignment="1">
      <alignment horizontal="right" indent="1"/>
    </xf>
    <xf numFmtId="168" fontId="8" fillId="0" borderId="5" xfId="0" applyNumberFormat="1" applyFont="1" applyBorder="1" applyAlignment="1">
      <alignment horizontal="left" indent="1"/>
    </xf>
    <xf numFmtId="168" fontId="8" fillId="0" borderId="5" xfId="0" applyNumberFormat="1" applyFont="1" applyBorder="1" applyAlignment="1">
      <alignment horizontal="left" indent="2"/>
    </xf>
    <xf numFmtId="168" fontId="9" fillId="0" borderId="5" xfId="0" applyNumberFormat="1" applyFont="1" applyBorder="1" applyAlignment="1">
      <alignment horizontal="left" indent="1"/>
    </xf>
    <xf numFmtId="0" fontId="47" fillId="0" borderId="5" xfId="0" applyFont="1" applyBorder="1" applyAlignment="1">
      <alignment horizontal="left" indent="1"/>
    </xf>
    <xf numFmtId="168" fontId="9" fillId="0" borderId="5" xfId="0" applyNumberFormat="1" applyFont="1" applyBorder="1" applyAlignment="1">
      <alignment horizontal="left" indent="2"/>
    </xf>
    <xf numFmtId="168" fontId="8" fillId="0" borderId="5" xfId="0" applyNumberFormat="1" applyFont="1" applyBorder="1" applyAlignment="1">
      <alignment horizontal="left" indent="3"/>
    </xf>
    <xf numFmtId="168" fontId="8" fillId="0" borderId="5" xfId="0" applyNumberFormat="1" applyFont="1" applyBorder="1" applyAlignment="1">
      <alignment horizontal="left" indent="4"/>
    </xf>
    <xf numFmtId="168" fontId="8" fillId="0" borderId="0" xfId="0" applyNumberFormat="1" applyFont="1" applyBorder="1" applyAlignment="1">
      <alignment horizontal="left" indent="2"/>
    </xf>
    <xf numFmtId="168" fontId="9" fillId="0" borderId="0" xfId="0" applyNumberFormat="1" applyFont="1" applyBorder="1" applyAlignment="1">
      <alignment horizontal="left" indent="1"/>
    </xf>
    <xf numFmtId="0" fontId="47" fillId="0" borderId="8" xfId="0" applyFont="1" applyBorder="1" applyAlignment="1">
      <alignment horizontal="left" indent="1"/>
    </xf>
    <xf numFmtId="204" fontId="48" fillId="0" borderId="0" xfId="0" applyNumberFormat="1" applyFont="1" applyBorder="1" applyAlignment="1">
      <alignment horizontal="right" indent="2"/>
    </xf>
    <xf numFmtId="204" fontId="47" fillId="0" borderId="0" xfId="0" applyNumberFormat="1" applyFont="1" applyBorder="1" applyAlignment="1">
      <alignment horizontal="right" indent="2"/>
    </xf>
    <xf numFmtId="204" fontId="48" fillId="0" borderId="0" xfId="0" applyNumberFormat="1" applyFont="1" applyFill="1" applyBorder="1" applyAlignment="1">
      <alignment horizontal="right" indent="2"/>
    </xf>
    <xf numFmtId="197" fontId="92" fillId="0" borderId="0" xfId="0" applyNumberFormat="1" applyFont="1" applyBorder="1" applyAlignment="1">
      <alignment horizontal="right" indent="1"/>
    </xf>
    <xf numFmtId="197" fontId="92" fillId="0" borderId="0" xfId="0" applyNumberFormat="1" applyFont="1" applyAlignment="1">
      <alignment horizontal="right" indent="1"/>
    </xf>
    <xf numFmtId="197" fontId="93" fillId="0" borderId="0" xfId="0" applyNumberFormat="1" applyFont="1" applyAlignment="1">
      <alignment horizontal="right" indent="1"/>
    </xf>
    <xf numFmtId="168" fontId="9" fillId="0" borderId="0" xfId="0" applyNumberFormat="1" applyFont="1" applyBorder="1" applyAlignment="1">
      <alignment horizontal="left" wrapText="1" indent="1"/>
    </xf>
    <xf numFmtId="0" fontId="6" fillId="0" borderId="2" xfId="0" applyFont="1" applyFill="1" applyBorder="1" applyAlignment="1">
      <alignment horizontal="left" vertical="center" indent="1"/>
    </xf>
    <xf numFmtId="0" fontId="6" fillId="0" borderId="3" xfId="0" applyFont="1" applyFill="1" applyBorder="1" applyAlignment="1">
      <alignment horizontal="center" vertical="center"/>
    </xf>
    <xf numFmtId="0" fontId="9" fillId="0" borderId="0" xfId="0" applyFont="1" applyFill="1" applyBorder="1" applyAlignment="1">
      <alignment horizontal="left" vertical="center" indent="1"/>
    </xf>
    <xf numFmtId="0" fontId="9" fillId="0" borderId="5" xfId="0" applyFont="1" applyFill="1" applyBorder="1" applyAlignment="1">
      <alignment horizontal="left" vertical="center" indent="1"/>
    </xf>
    <xf numFmtId="198" fontId="9" fillId="0" borderId="5" xfId="0" applyNumberFormat="1" applyFont="1" applyFill="1" applyBorder="1" applyAlignment="1">
      <alignment horizontal="right" indent="1"/>
    </xf>
    <xf numFmtId="198" fontId="8" fillId="0" borderId="6" xfId="0" applyNumberFormat="1" applyFont="1" applyFill="1" applyBorder="1" applyAlignment="1">
      <alignment horizontal="right" indent="1"/>
    </xf>
    <xf numFmtId="198" fontId="8" fillId="0" borderId="0" xfId="0" applyNumberFormat="1" applyFont="1" applyFill="1" applyBorder="1" applyAlignment="1">
      <alignment horizontal="right" indent="1"/>
    </xf>
    <xf numFmtId="198" fontId="8" fillId="0" borderId="5" xfId="0" applyNumberFormat="1" applyFont="1" applyFill="1" applyBorder="1" applyAlignment="1">
      <alignment horizontal="right" indent="1"/>
    </xf>
    <xf numFmtId="198" fontId="9" fillId="0" borderId="6" xfId="0" applyNumberFormat="1" applyFont="1" applyFill="1" applyBorder="1" applyAlignment="1">
      <alignment horizontal="right" indent="2"/>
    </xf>
    <xf numFmtId="198" fontId="9" fillId="0" borderId="0" xfId="0" applyNumberFormat="1" applyFont="1" applyFill="1" applyBorder="1" applyAlignment="1">
      <alignment horizontal="right" indent="2"/>
    </xf>
    <xf numFmtId="198" fontId="9" fillId="0" borderId="5" xfId="0" applyNumberFormat="1" applyFont="1" applyFill="1" applyBorder="1" applyAlignment="1">
      <alignment horizontal="right" indent="2"/>
    </xf>
    <xf numFmtId="198" fontId="8" fillId="0" borderId="6" xfId="0" applyNumberFormat="1" applyFont="1" applyFill="1" applyBorder="1" applyAlignment="1">
      <alignment horizontal="right" indent="2"/>
    </xf>
    <xf numFmtId="198" fontId="8" fillId="0" borderId="0" xfId="0" applyNumberFormat="1" applyFont="1" applyFill="1" applyBorder="1" applyAlignment="1">
      <alignment horizontal="right" indent="2"/>
    </xf>
    <xf numFmtId="198" fontId="8" fillId="0" borderId="5" xfId="0" applyNumberFormat="1" applyFont="1" applyFill="1" applyBorder="1" applyAlignment="1">
      <alignment horizontal="right" indent="2"/>
    </xf>
    <xf numFmtId="0" fontId="9" fillId="0" borderId="0" xfId="0" applyFont="1" applyBorder="1" applyAlignment="1">
      <alignment horizontal="left" indent="1"/>
    </xf>
    <xf numFmtId="197" fontId="8" fillId="0" borderId="6" xfId="0" applyNumberFormat="1" applyFont="1" applyFill="1" applyBorder="1" applyAlignment="1">
      <alignment horizontal="right" indent="1"/>
    </xf>
    <xf numFmtId="197" fontId="8" fillId="0" borderId="0" xfId="0" applyNumberFormat="1" applyFont="1" applyFill="1" applyBorder="1" applyAlignment="1">
      <alignment horizontal="right" indent="1"/>
    </xf>
    <xf numFmtId="197" fontId="8" fillId="0" borderId="5" xfId="0" applyNumberFormat="1" applyFont="1" applyFill="1" applyBorder="1" applyAlignment="1">
      <alignment horizontal="right" indent="1"/>
    </xf>
    <xf numFmtId="197" fontId="22" fillId="0" borderId="0" xfId="0" applyNumberFormat="1" applyFont="1" applyFill="1" applyBorder="1" applyAlignment="1">
      <alignment horizontal="right" indent="1"/>
    </xf>
    <xf numFmtId="0" fontId="10" fillId="0" borderId="7" xfId="0" applyFont="1" applyBorder="1" applyAlignment="1">
      <alignment horizontal="left" indent="1"/>
    </xf>
    <xf numFmtId="164" fontId="9" fillId="0" borderId="0" xfId="0" applyNumberFormat="1" applyFont="1" applyBorder="1" applyAlignment="1">
      <alignment horizontal="left" indent="1"/>
    </xf>
    <xf numFmtId="204" fontId="9" fillId="0" borderId="6" xfId="0" applyNumberFormat="1" applyFont="1" applyFill="1" applyBorder="1" applyAlignment="1">
      <alignment horizontal="right" indent="2"/>
    </xf>
    <xf numFmtId="204" fontId="9" fillId="0" borderId="0" xfId="0" applyNumberFormat="1" applyFont="1" applyFill="1" applyBorder="1" applyAlignment="1">
      <alignment horizontal="right" indent="2"/>
    </xf>
    <xf numFmtId="204" fontId="9" fillId="0" borderId="5" xfId="0" applyNumberFormat="1" applyFont="1" applyFill="1" applyBorder="1" applyAlignment="1">
      <alignment horizontal="right" indent="2"/>
    </xf>
    <xf numFmtId="204" fontId="8" fillId="0" borderId="6" xfId="0" applyNumberFormat="1" applyFont="1" applyFill="1" applyBorder="1" applyAlignment="1">
      <alignment horizontal="right" indent="2"/>
    </xf>
    <xf numFmtId="204" fontId="8" fillId="0" borderId="0" xfId="0" applyNumberFormat="1" applyFont="1" applyFill="1" applyBorder="1" applyAlignment="1">
      <alignment horizontal="right" indent="2"/>
    </xf>
    <xf numFmtId="204" fontId="8" fillId="0" borderId="5" xfId="0" applyNumberFormat="1" applyFont="1" applyFill="1" applyBorder="1" applyAlignment="1">
      <alignment horizontal="right" indent="2"/>
    </xf>
    <xf numFmtId="0" fontId="8" fillId="0" borderId="5" xfId="0" applyFont="1" applyBorder="1"/>
    <xf numFmtId="0" fontId="9" fillId="0" borderId="5" xfId="0" applyFont="1" applyBorder="1" applyAlignment="1">
      <alignment horizontal="left" indent="1"/>
    </xf>
    <xf numFmtId="197" fontId="22" fillId="0" borderId="6" xfId="0" applyNumberFormat="1" applyFont="1" applyFill="1" applyBorder="1" applyAlignment="1">
      <alignment horizontal="right" indent="1"/>
    </xf>
    <xf numFmtId="168" fontId="9" fillId="0" borderId="0" xfId="0" applyNumberFormat="1" applyFont="1" applyFill="1" applyBorder="1" applyAlignment="1">
      <alignment horizontal="left" indent="1"/>
    </xf>
    <xf numFmtId="0" fontId="8" fillId="0" borderId="6" xfId="0" applyFont="1" applyFill="1" applyBorder="1" applyAlignment="1">
      <alignment horizontal="left" indent="1"/>
    </xf>
    <xf numFmtId="0" fontId="58" fillId="0" borderId="0" xfId="0" applyFont="1" applyFill="1" applyBorder="1" applyAlignment="1"/>
    <xf numFmtId="0" fontId="6" fillId="0" borderId="2" xfId="0" applyFont="1" applyFill="1" applyBorder="1" applyAlignment="1">
      <alignment horizontal="center" vertical="center"/>
    </xf>
    <xf numFmtId="3" fontId="8" fillId="0" borderId="6" xfId="0" applyNumberFormat="1" applyFont="1" applyFill="1" applyBorder="1" applyAlignment="1">
      <alignment horizontal="right" indent="2"/>
    </xf>
    <xf numFmtId="3" fontId="8" fillId="0" borderId="5" xfId="0" applyNumberFormat="1" applyFont="1" applyFill="1" applyBorder="1" applyAlignment="1">
      <alignment horizontal="right" indent="2"/>
    </xf>
    <xf numFmtId="0" fontId="8" fillId="0" borderId="6" xfId="0" applyFont="1" applyFill="1" applyBorder="1" applyAlignment="1">
      <alignment horizontal="right" vertical="center" indent="2"/>
    </xf>
    <xf numFmtId="0" fontId="8" fillId="0" borderId="0" xfId="0" applyFont="1" applyFill="1" applyBorder="1" applyAlignment="1">
      <alignment horizontal="right" vertical="center" indent="2"/>
    </xf>
    <xf numFmtId="0" fontId="8" fillId="0" borderId="5" xfId="0" applyFont="1" applyFill="1" applyBorder="1" applyAlignment="1">
      <alignment horizontal="right" vertical="center" indent="2"/>
    </xf>
    <xf numFmtId="0" fontId="58" fillId="0" borderId="0" xfId="0" applyFont="1" applyFill="1" applyBorder="1" applyAlignment="1">
      <alignment horizontal="left"/>
    </xf>
    <xf numFmtId="3" fontId="6" fillId="0" borderId="0" xfId="0" applyNumberFormat="1" applyFont="1" applyFill="1" applyBorder="1" applyAlignment="1">
      <alignment horizontal="left" indent="1"/>
    </xf>
    <xf numFmtId="0" fontId="6" fillId="0" borderId="0" xfId="0" applyFont="1" applyFill="1" applyBorder="1" applyAlignment="1">
      <alignment horizontal="left" indent="1"/>
    </xf>
    <xf numFmtId="0" fontId="8" fillId="0" borderId="0" xfId="0" applyFont="1" applyFill="1" applyBorder="1" applyAlignment="1">
      <alignment horizontal="left" indent="1"/>
    </xf>
    <xf numFmtId="2" fontId="9" fillId="0" borderId="5" xfId="0" applyNumberFormat="1" applyFont="1" applyFill="1" applyBorder="1" applyAlignment="1">
      <alignment horizontal="left" wrapText="1" indent="1"/>
    </xf>
    <xf numFmtId="2" fontId="9" fillId="0" borderId="5" xfId="0" applyNumberFormat="1" applyFont="1" applyFill="1" applyBorder="1" applyAlignment="1">
      <alignment horizontal="left" indent="1"/>
    </xf>
    <xf numFmtId="49" fontId="8" fillId="0" borderId="0" xfId="0" applyNumberFormat="1" applyFont="1" applyFill="1" applyBorder="1" applyAlignment="1">
      <alignment horizontal="center" vertical="center"/>
    </xf>
    <xf numFmtId="0" fontId="6" fillId="0" borderId="3" xfId="1" applyFont="1" applyFill="1" applyBorder="1" applyAlignment="1">
      <alignment horizontal="left" vertical="center" indent="1"/>
    </xf>
    <xf numFmtId="165" fontId="8" fillId="0" borderId="7" xfId="0" applyNumberFormat="1" applyFont="1" applyFill="1" applyBorder="1" applyAlignment="1">
      <alignment horizontal="right"/>
    </xf>
    <xf numFmtId="165" fontId="8" fillId="0" borderId="6" xfId="0" applyNumberFormat="1" applyFont="1" applyFill="1" applyBorder="1" applyAlignment="1">
      <alignment horizontal="right"/>
    </xf>
    <xf numFmtId="165" fontId="9" fillId="0" borderId="0" xfId="0" applyNumberFormat="1" applyFont="1" applyFill="1" applyBorder="1" applyAlignment="1">
      <alignment horizontal="right"/>
    </xf>
    <xf numFmtId="165" fontId="9" fillId="0" borderId="6" xfId="0" applyNumberFormat="1" applyFont="1" applyFill="1" applyBorder="1" applyAlignment="1">
      <alignment horizontal="right"/>
    </xf>
    <xf numFmtId="0" fontId="58" fillId="0" borderId="0" xfId="0" applyFont="1" applyFill="1" applyAlignment="1"/>
    <xf numFmtId="0" fontId="58" fillId="0" borderId="0" xfId="0" applyFont="1" applyFill="1" applyAlignment="1">
      <alignment horizontal="left" indent="1"/>
    </xf>
    <xf numFmtId="0" fontId="55" fillId="0" borderId="0" xfId="2" applyFont="1" applyFill="1" applyAlignment="1">
      <alignment horizontal="left"/>
    </xf>
    <xf numFmtId="0" fontId="6" fillId="0" borderId="2" xfId="1" applyFont="1" applyFill="1" applyBorder="1" applyAlignment="1">
      <alignment horizontal="center" vertical="center"/>
    </xf>
    <xf numFmtId="165" fontId="9" fillId="0" borderId="7" xfId="0" applyNumberFormat="1" applyFont="1" applyFill="1" applyBorder="1" applyAlignment="1">
      <alignment horizontal="right"/>
    </xf>
    <xf numFmtId="204" fontId="95" fillId="0" borderId="0" xfId="0" applyNumberFormat="1" applyFont="1" applyFill="1" applyAlignment="1">
      <alignment horizontal="right" indent="1"/>
    </xf>
    <xf numFmtId="204" fontId="95" fillId="0" borderId="0" xfId="0" applyNumberFormat="1" applyFont="1" applyFill="1" applyBorder="1" applyAlignment="1">
      <alignment horizontal="right" indent="1"/>
    </xf>
    <xf numFmtId="204" fontId="96" fillId="0" borderId="0" xfId="0" applyNumberFormat="1" applyFont="1" applyFill="1" applyAlignment="1">
      <alignment horizontal="right" indent="1"/>
    </xf>
    <xf numFmtId="204" fontId="96" fillId="0" borderId="0" xfId="0" applyNumberFormat="1" applyFont="1" applyFill="1" applyBorder="1" applyAlignment="1">
      <alignment horizontal="right" indent="1"/>
    </xf>
    <xf numFmtId="0" fontId="5" fillId="0" borderId="0" xfId="6" quotePrefix="1" applyFont="1" applyAlignment="1"/>
    <xf numFmtId="164" fontId="8" fillId="0" borderId="0" xfId="0" applyNumberFormat="1" applyFont="1" applyBorder="1" applyAlignment="1">
      <alignment horizontal="left" indent="2"/>
    </xf>
    <xf numFmtId="164" fontId="8" fillId="0" borderId="0" xfId="0" applyNumberFormat="1" applyFont="1" applyBorder="1" applyAlignment="1">
      <alignment horizontal="left" indent="1"/>
    </xf>
    <xf numFmtId="164" fontId="8" fillId="0" borderId="5" xfId="0" applyNumberFormat="1" applyFont="1" applyBorder="1" applyAlignment="1">
      <alignment horizontal="left" indent="1"/>
    </xf>
    <xf numFmtId="0" fontId="8" fillId="0" borderId="0" xfId="0" applyFont="1" applyFill="1" applyBorder="1" applyAlignment="1">
      <alignment horizontal="right"/>
    </xf>
    <xf numFmtId="172" fontId="22" fillId="0" borderId="0" xfId="0" applyNumberFormat="1" applyFont="1" applyFill="1" applyBorder="1" applyAlignment="1">
      <alignment horizontal="right" indent="1"/>
    </xf>
    <xf numFmtId="170" fontId="22" fillId="0" borderId="0" xfId="0" applyNumberFormat="1" applyFont="1" applyFill="1" applyBorder="1" applyAlignment="1">
      <alignment horizontal="right" indent="1"/>
    </xf>
    <xf numFmtId="172" fontId="21" fillId="0" borderId="0" xfId="0" applyNumberFormat="1" applyFont="1" applyFill="1" applyBorder="1" applyAlignment="1">
      <alignment horizontal="right" indent="1"/>
    </xf>
    <xf numFmtId="201" fontId="21" fillId="0" borderId="0" xfId="0" applyNumberFormat="1" applyFont="1" applyFill="1" applyBorder="1" applyAlignment="1">
      <alignment horizontal="right" indent="2"/>
    </xf>
    <xf numFmtId="201" fontId="22" fillId="0" borderId="0" xfId="0" applyNumberFormat="1" applyFont="1" applyFill="1" applyBorder="1" applyAlignment="1">
      <alignment horizontal="right" indent="2"/>
    </xf>
    <xf numFmtId="0" fontId="5" fillId="0" borderId="0" xfId="0" quotePrefix="1" applyFont="1" applyAlignment="1">
      <alignment horizontal="left"/>
    </xf>
    <xf numFmtId="165" fontId="8" fillId="0" borderId="8" xfId="0" applyNumberFormat="1" applyFont="1" applyFill="1" applyBorder="1" applyAlignment="1">
      <alignment horizontal="right"/>
    </xf>
    <xf numFmtId="165" fontId="8" fillId="0" borderId="5" xfId="0" applyNumberFormat="1" applyFont="1" applyFill="1" applyBorder="1" applyAlignment="1">
      <alignment horizontal="right"/>
    </xf>
    <xf numFmtId="0" fontId="8" fillId="0" borderId="5" xfId="0" applyFont="1" applyFill="1" applyBorder="1" applyAlignment="1">
      <alignment horizontal="right"/>
    </xf>
    <xf numFmtId="165" fontId="9" fillId="0" borderId="5" xfId="0" applyNumberFormat="1" applyFont="1" applyFill="1" applyBorder="1" applyAlignment="1">
      <alignment horizontal="right"/>
    </xf>
    <xf numFmtId="0" fontId="58" fillId="0" borderId="0" xfId="0" applyFont="1" applyAlignment="1">
      <alignment horizontal="left" indent="1"/>
    </xf>
    <xf numFmtId="204" fontId="8" fillId="0" borderId="7" xfId="0" applyNumberFormat="1" applyFont="1" applyFill="1" applyBorder="1" applyAlignment="1">
      <alignment horizontal="right" indent="1"/>
    </xf>
    <xf numFmtId="204" fontId="8" fillId="0" borderId="8" xfId="0" applyNumberFormat="1" applyFont="1" applyFill="1" applyBorder="1" applyAlignment="1">
      <alignment horizontal="right" indent="1"/>
    </xf>
    <xf numFmtId="204" fontId="8" fillId="0" borderId="0" xfId="0" applyNumberFormat="1" applyFont="1" applyFill="1" applyBorder="1" applyAlignment="1">
      <alignment horizontal="right" indent="1"/>
    </xf>
    <xf numFmtId="204" fontId="8" fillId="0" borderId="5" xfId="0" applyNumberFormat="1" applyFont="1" applyFill="1" applyBorder="1" applyAlignment="1">
      <alignment horizontal="right" indent="1"/>
    </xf>
    <xf numFmtId="204" fontId="9" fillId="0" borderId="0" xfId="0" applyNumberFormat="1" applyFont="1" applyFill="1" applyBorder="1" applyAlignment="1">
      <alignment horizontal="right" indent="1"/>
    </xf>
    <xf numFmtId="204" fontId="9" fillId="0" borderId="5" xfId="0" applyNumberFormat="1" applyFont="1" applyFill="1" applyBorder="1" applyAlignment="1">
      <alignment horizontal="right" indent="1"/>
    </xf>
    <xf numFmtId="0" fontId="5" fillId="0" borderId="0" xfId="0" quotePrefix="1" applyFont="1"/>
    <xf numFmtId="165" fontId="8" fillId="0" borderId="10" xfId="0" applyNumberFormat="1" applyFont="1" applyFill="1" applyBorder="1" applyAlignment="1">
      <alignment horizontal="right"/>
    </xf>
    <xf numFmtId="204" fontId="9" fillId="0" borderId="6" xfId="0" applyNumberFormat="1" applyFont="1" applyFill="1" applyBorder="1" applyAlignment="1">
      <alignment horizontal="right" indent="1"/>
    </xf>
    <xf numFmtId="204" fontId="8" fillId="0" borderId="6" xfId="0" applyNumberFormat="1" applyFont="1" applyFill="1" applyBorder="1" applyAlignment="1">
      <alignment horizontal="right" indent="1"/>
    </xf>
    <xf numFmtId="204" fontId="8" fillId="0" borderId="0" xfId="0" applyNumberFormat="1" applyFont="1" applyFill="1" applyAlignment="1">
      <alignment horizontal="right" indent="1"/>
    </xf>
    <xf numFmtId="204" fontId="8" fillId="0" borderId="6" xfId="0" applyNumberFormat="1" applyFont="1" applyBorder="1" applyAlignment="1">
      <alignment horizontal="right" indent="1"/>
    </xf>
    <xf numFmtId="204" fontId="8" fillId="0" borderId="0" xfId="0" applyNumberFormat="1" applyFont="1" applyAlignment="1">
      <alignment horizontal="right" indent="1"/>
    </xf>
    <xf numFmtId="204" fontId="8" fillId="0" borderId="0" xfId="0" applyNumberFormat="1" applyFont="1" applyBorder="1" applyAlignment="1">
      <alignment horizontal="right" indent="1"/>
    </xf>
    <xf numFmtId="204" fontId="8" fillId="0" borderId="5" xfId="0" applyNumberFormat="1" applyFont="1" applyBorder="1" applyAlignment="1">
      <alignment horizontal="right" indent="1"/>
    </xf>
    <xf numFmtId="0" fontId="6" fillId="0" borderId="2" xfId="1" applyFont="1" applyFill="1" applyBorder="1" applyAlignment="1">
      <alignment horizontal="left" vertical="center" indent="1"/>
    </xf>
    <xf numFmtId="198" fontId="8" fillId="0" borderId="7" xfId="0" applyNumberFormat="1" applyFont="1" applyFill="1" applyBorder="1" applyAlignment="1">
      <alignment horizontal="right" indent="1"/>
    </xf>
    <xf numFmtId="198" fontId="95" fillId="0" borderId="0" xfId="0" applyNumberFormat="1" applyFont="1" applyAlignment="1">
      <alignment horizontal="right" indent="1"/>
    </xf>
    <xf numFmtId="198" fontId="95" fillId="0" borderId="0" xfId="0" applyNumberFormat="1" applyFont="1" applyBorder="1" applyAlignment="1">
      <alignment horizontal="right" indent="1"/>
    </xf>
    <xf numFmtId="198" fontId="96" fillId="0" borderId="0" xfId="0" applyNumberFormat="1" applyFont="1" applyAlignment="1">
      <alignment horizontal="right" indent="1"/>
    </xf>
    <xf numFmtId="198" fontId="96" fillId="0" borderId="0" xfId="0" applyNumberFormat="1" applyFont="1" applyBorder="1" applyAlignment="1">
      <alignment horizontal="right" indent="1"/>
    </xf>
    <xf numFmtId="0" fontId="8" fillId="0" borderId="0" xfId="0" quotePrefix="1" applyFont="1" applyBorder="1" applyAlignment="1"/>
    <xf numFmtId="198" fontId="8" fillId="0" borderId="8" xfId="0" applyNumberFormat="1" applyFont="1" applyFill="1" applyBorder="1" applyAlignment="1">
      <alignment horizontal="right" indent="1"/>
    </xf>
    <xf numFmtId="165" fontId="8" fillId="0" borderId="0" xfId="0" applyNumberFormat="1" applyFont="1" applyFill="1" applyBorder="1" applyAlignment="1">
      <alignment horizontal="right" indent="1"/>
    </xf>
    <xf numFmtId="167" fontId="21" fillId="0" borderId="0" xfId="0" applyNumberFormat="1" applyFont="1" applyFill="1" applyBorder="1" applyAlignment="1">
      <alignment horizontal="right" indent="1"/>
    </xf>
    <xf numFmtId="167" fontId="22" fillId="0" borderId="0" xfId="0" applyNumberFormat="1" applyFont="1" applyFill="1" applyBorder="1" applyAlignment="1">
      <alignment horizontal="right" indent="1"/>
    </xf>
    <xf numFmtId="0" fontId="6" fillId="0" borderId="8" xfId="6" applyFont="1" applyFill="1" applyBorder="1" applyAlignment="1">
      <alignment vertical="center" wrapText="1"/>
    </xf>
    <xf numFmtId="0" fontId="6" fillId="0" borderId="5" xfId="6" applyFont="1" applyFill="1" applyBorder="1" applyAlignment="1">
      <alignment vertical="center" wrapText="1"/>
    </xf>
    <xf numFmtId="0" fontId="6" fillId="0" borderId="7" xfId="6" applyFont="1" applyFill="1" applyBorder="1" applyAlignment="1">
      <alignment horizontal="left" indent="1"/>
    </xf>
    <xf numFmtId="0" fontId="6" fillId="0" borderId="0" xfId="6" applyFont="1" applyFill="1" applyBorder="1" applyAlignment="1">
      <alignment horizontal="left" indent="1"/>
    </xf>
    <xf numFmtId="0" fontId="6" fillId="0" borderId="0" xfId="0" applyFont="1" applyFill="1" applyAlignment="1"/>
    <xf numFmtId="204" fontId="8" fillId="0" borderId="1" xfId="0" applyNumberFormat="1" applyFont="1" applyFill="1" applyBorder="1" applyAlignment="1">
      <alignment horizontal="right" indent="1"/>
    </xf>
    <xf numFmtId="0" fontId="8" fillId="0" borderId="7" xfId="6" applyFont="1" applyFill="1" applyBorder="1" applyAlignment="1">
      <alignment horizontal="left" indent="1"/>
    </xf>
    <xf numFmtId="198" fontId="8" fillId="0" borderId="1" xfId="0" applyNumberFormat="1" applyFont="1" applyFill="1" applyBorder="1" applyAlignment="1">
      <alignment horizontal="right" indent="1"/>
    </xf>
    <xf numFmtId="0" fontId="17" fillId="0" borderId="0" xfId="0" applyFont="1" applyBorder="1" applyAlignment="1"/>
    <xf numFmtId="204" fontId="47" fillId="0" borderId="0" xfId="0" applyNumberFormat="1" applyFont="1" applyAlignment="1">
      <alignment horizontal="right" indent="1"/>
    </xf>
    <xf numFmtId="204" fontId="47" fillId="0" borderId="0" xfId="0" applyNumberFormat="1" applyFont="1" applyFill="1" applyAlignment="1">
      <alignment horizontal="right" indent="1"/>
    </xf>
    <xf numFmtId="204" fontId="47" fillId="0" borderId="0" xfId="0" applyNumberFormat="1" applyFont="1" applyFill="1" applyBorder="1" applyAlignment="1">
      <alignment horizontal="right" indent="1"/>
    </xf>
    <xf numFmtId="204" fontId="47" fillId="0" borderId="5" xfId="0" applyNumberFormat="1" applyFont="1" applyFill="1" applyBorder="1" applyAlignment="1">
      <alignment horizontal="right" indent="1"/>
    </xf>
    <xf numFmtId="0" fontId="5" fillId="0" borderId="0" xfId="0" quotePrefix="1" applyFont="1" applyAlignment="1"/>
    <xf numFmtId="0" fontId="5" fillId="0" borderId="0" xfId="0" applyFont="1" applyBorder="1" applyAlignment="1"/>
    <xf numFmtId="0" fontId="50" fillId="0" borderId="0" xfId="6" applyFont="1"/>
    <xf numFmtId="0" fontId="6" fillId="0" borderId="10"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2" xfId="1" applyFont="1" applyFill="1" applyBorder="1" applyAlignment="1">
      <alignment horizontal="center" vertical="center" wrapText="1"/>
    </xf>
    <xf numFmtId="1" fontId="48" fillId="0" borderId="0" xfId="0" applyNumberFormat="1" applyFont="1" applyFill="1" applyBorder="1" applyAlignment="1">
      <alignment horizontal="right" indent="1"/>
    </xf>
    <xf numFmtId="165" fontId="8" fillId="0" borderId="13" xfId="0" applyNumberFormat="1" applyFont="1" applyFill="1" applyBorder="1" applyAlignment="1">
      <alignment horizontal="right"/>
    </xf>
    <xf numFmtId="165" fontId="8" fillId="0" borderId="1" xfId="0" applyNumberFormat="1" applyFont="1" applyFill="1" applyBorder="1" applyAlignment="1">
      <alignment horizontal="right"/>
    </xf>
    <xf numFmtId="3" fontId="8" fillId="0" borderId="0" xfId="0" applyNumberFormat="1" applyFont="1" applyFill="1" applyBorder="1" applyAlignment="1">
      <alignment horizontal="right" indent="1"/>
    </xf>
    <xf numFmtId="3" fontId="48" fillId="0" borderId="0" xfId="0" applyNumberFormat="1" applyFont="1" applyFill="1" applyBorder="1" applyAlignment="1">
      <alignment horizontal="right" indent="1"/>
    </xf>
    <xf numFmtId="1" fontId="48" fillId="0" borderId="0" xfId="0" applyNumberFormat="1" applyFont="1" applyFill="1" applyAlignment="1">
      <alignment horizontal="right" indent="1"/>
    </xf>
    <xf numFmtId="0" fontId="6" fillId="0" borderId="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58" fillId="0" borderId="0" xfId="0" applyFont="1" applyFill="1" applyBorder="1" applyAlignment="1">
      <alignment wrapText="1"/>
    </xf>
    <xf numFmtId="0" fontId="48" fillId="0" borderId="8" xfId="6" applyFont="1" applyBorder="1" applyAlignment="1">
      <alignment horizontal="center" vertical="center"/>
    </xf>
    <xf numFmtId="0" fontId="8" fillId="0" borderId="0" xfId="6" applyFont="1" applyAlignment="1">
      <alignment horizontal="left" indent="1"/>
    </xf>
    <xf numFmtId="195" fontId="8" fillId="0" borderId="0" xfId="6" applyNumberFormat="1" applyFont="1" applyBorder="1" applyAlignment="1">
      <alignment horizontal="center" vertical="center"/>
    </xf>
    <xf numFmtId="49" fontId="8" fillId="0" borderId="0" xfId="6" applyNumberFormat="1" applyFont="1" applyBorder="1" applyAlignment="1">
      <alignment horizontal="center" vertical="center"/>
    </xf>
    <xf numFmtId="49" fontId="8" fillId="0" borderId="7" xfId="6" applyNumberFormat="1" applyFont="1" applyBorder="1" applyAlignment="1">
      <alignment horizontal="center" vertical="center"/>
    </xf>
    <xf numFmtId="0" fontId="8" fillId="0" borderId="5" xfId="6" applyFont="1" applyFill="1" applyBorder="1" applyAlignment="1">
      <alignment horizontal="left"/>
    </xf>
    <xf numFmtId="0" fontId="36" fillId="0" borderId="0" xfId="6" applyFont="1" applyFill="1" applyAlignment="1">
      <alignment vertical="center"/>
    </xf>
    <xf numFmtId="0" fontId="36" fillId="0" borderId="0" xfId="6" applyFont="1" applyFill="1"/>
    <xf numFmtId="0" fontId="36" fillId="0" borderId="0" xfId="6" applyFont="1" applyAlignment="1">
      <alignment horizontal="center" vertical="center"/>
    </xf>
    <xf numFmtId="0" fontId="6" fillId="0" borderId="3" xfId="6" applyFont="1" applyBorder="1" applyAlignment="1">
      <alignment horizontal="center" vertical="center"/>
    </xf>
    <xf numFmtId="0" fontId="6" fillId="0" borderId="11" xfId="6" applyFont="1" applyBorder="1" applyAlignment="1">
      <alignment horizontal="center" vertical="center" wrapText="1"/>
    </xf>
    <xf numFmtId="0" fontId="55" fillId="0" borderId="3" xfId="0" applyFont="1" applyBorder="1" applyAlignment="1">
      <alignment horizontal="center" vertical="center" wrapText="1"/>
    </xf>
    <xf numFmtId="0" fontId="55" fillId="0" borderId="4" xfId="0" applyFont="1" applyBorder="1" applyAlignment="1">
      <alignment horizontal="center" vertical="center" wrapText="1"/>
    </xf>
    <xf numFmtId="0" fontId="8" fillId="0" borderId="7" xfId="1" applyFont="1" applyFill="1" applyBorder="1" applyAlignment="1">
      <alignment horizontal="left" indent="1"/>
    </xf>
    <xf numFmtId="0" fontId="8" fillId="0" borderId="0" xfId="1" applyFont="1" applyFill="1" applyBorder="1" applyAlignment="1">
      <alignment horizontal="left" indent="1"/>
    </xf>
    <xf numFmtId="0" fontId="8" fillId="0" borderId="6" xfId="1" applyFont="1" applyFill="1" applyBorder="1" applyAlignment="1">
      <alignment horizontal="left" indent="1"/>
    </xf>
    <xf numFmtId="0" fontId="8" fillId="0" borderId="10" xfId="0" applyFont="1" applyFill="1" applyBorder="1" applyAlignment="1">
      <alignment horizontal="left" indent="1"/>
    </xf>
    <xf numFmtId="0" fontId="8" fillId="0" borderId="7" xfId="0" applyFont="1" applyFill="1" applyBorder="1" applyAlignment="1">
      <alignment horizontal="left" vertical="center" indent="1"/>
    </xf>
    <xf numFmtId="0" fontId="96" fillId="0" borderId="0" xfId="0" applyFont="1" applyFill="1"/>
    <xf numFmtId="0" fontId="8" fillId="0" borderId="7" xfId="1" applyFont="1" applyFill="1" applyBorder="1" applyAlignment="1">
      <alignment horizontal="left" vertical="center" indent="1"/>
    </xf>
    <xf numFmtId="0" fontId="8" fillId="0" borderId="0" xfId="1" applyFont="1" applyFill="1" applyBorder="1" applyAlignment="1">
      <alignment horizontal="left" vertical="center" indent="1"/>
    </xf>
    <xf numFmtId="0" fontId="8" fillId="0" borderId="10" xfId="1" applyFont="1" applyFill="1" applyBorder="1" applyAlignment="1">
      <alignment horizontal="left" indent="1"/>
    </xf>
    <xf numFmtId="0" fontId="78" fillId="0" borderId="1" xfId="42" applyFont="1" applyBorder="1" applyAlignment="1"/>
    <xf numFmtId="0" fontId="79" fillId="0" borderId="1" xfId="42" applyFont="1" applyBorder="1" applyAlignment="1"/>
    <xf numFmtId="0" fontId="80" fillId="0" borderId="0" xfId="42" applyFont="1" applyAlignment="1" applyProtection="1">
      <alignment vertical="center"/>
      <protection locked="0"/>
    </xf>
    <xf numFmtId="0" fontId="6" fillId="0" borderId="0" xfId="42" applyFont="1" applyAlignment="1" applyProtection="1">
      <alignment vertical="center"/>
      <protection locked="0"/>
    </xf>
    <xf numFmtId="0" fontId="6" fillId="0" borderId="0" xfId="42" applyFont="1" applyAlignment="1"/>
    <xf numFmtId="0" fontId="7" fillId="0" borderId="0" xfId="42" applyAlignment="1"/>
    <xf numFmtId="0" fontId="6" fillId="0" borderId="6"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6" fillId="0" borderId="0" xfId="0" applyFont="1" applyFill="1" applyBorder="1" applyAlignment="1">
      <alignment horizontal="left" vertical="center" wrapText="1" indent="2"/>
    </xf>
    <xf numFmtId="0" fontId="5" fillId="0" borderId="0" xfId="6" applyFont="1" applyAlignment="1">
      <alignment horizontal="left" wrapText="1"/>
    </xf>
    <xf numFmtId="0" fontId="5" fillId="0" borderId="0" xfId="0" applyFont="1" applyAlignment="1">
      <alignment horizontal="left" wrapText="1"/>
    </xf>
    <xf numFmtId="0" fontId="6" fillId="0" borderId="10" xfId="1" applyFont="1" applyFill="1" applyBorder="1" applyAlignment="1">
      <alignment horizontal="center" vertical="center" wrapText="1"/>
    </xf>
    <xf numFmtId="0" fontId="6" fillId="0" borderId="13"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11" xfId="0" applyFont="1" applyBorder="1" applyAlignment="1">
      <alignment horizontal="center" vertical="center"/>
    </xf>
  </cellXfs>
  <cellStyles count="52">
    <cellStyle name="0mitP" xfId="8"/>
    <cellStyle name="0ohneP" xfId="9"/>
    <cellStyle name="10mitP" xfId="10"/>
    <cellStyle name="12mitP" xfId="11"/>
    <cellStyle name="12ohneP" xfId="12"/>
    <cellStyle name="13mitP" xfId="13"/>
    <cellStyle name="1mitP" xfId="14"/>
    <cellStyle name="1ohneP" xfId="15"/>
    <cellStyle name="2mitP" xfId="16"/>
    <cellStyle name="2ohneP" xfId="17"/>
    <cellStyle name="3mitP" xfId="18"/>
    <cellStyle name="3ohneP" xfId="19"/>
    <cellStyle name="4mitP" xfId="20"/>
    <cellStyle name="4ohneP" xfId="21"/>
    <cellStyle name="5x indented GHG Textfiels" xfId="22"/>
    <cellStyle name="6mitP" xfId="23"/>
    <cellStyle name="6ohneP" xfId="24"/>
    <cellStyle name="7mitP" xfId="25"/>
    <cellStyle name="9mitP" xfId="26"/>
    <cellStyle name="9ohneP" xfId="27"/>
    <cellStyle name="Comma [0]" xfId="28"/>
    <cellStyle name="Comma [0] 2" xfId="46"/>
    <cellStyle name="Comma [0] 3" xfId="47"/>
    <cellStyle name="Currency [0]" xfId="29"/>
    <cellStyle name="CustomizationCells" xfId="30"/>
    <cellStyle name="Eine_Nachkommastelle" xfId="3"/>
    <cellStyle name="FEST" xfId="31"/>
    <cellStyle name="Fuss" xfId="32"/>
    <cellStyle name="Hyperlink 2" xfId="33"/>
    <cellStyle name="Hyperlink 2 2" xfId="34"/>
    <cellStyle name="Komma 2" xfId="35"/>
    <cellStyle name="Komma 3" xfId="36"/>
    <cellStyle name="Link" xfId="7" builtinId="8"/>
    <cellStyle name="Link 2" xfId="48"/>
    <cellStyle name="mitP" xfId="37"/>
    <cellStyle name="Ohne_Nachkomma" xfId="4"/>
    <cellStyle name="ohneP" xfId="38"/>
    <cellStyle name="Prozent 2" xfId="49"/>
    <cellStyle name="Standard" xfId="0" builtinId="0"/>
    <cellStyle name="Standard 2" xfId="6"/>
    <cellStyle name="Standard 2 2" xfId="5"/>
    <cellStyle name="Standard 2 2 2" xfId="44"/>
    <cellStyle name="Standard 2 3" xfId="42"/>
    <cellStyle name="Standard 2 3 2" xfId="45"/>
    <cellStyle name="Standard 3" xfId="39"/>
    <cellStyle name="Standard 4" xfId="40"/>
    <cellStyle name="Standard 5" xfId="41"/>
    <cellStyle name="Standard 5 2" xfId="50"/>
    <cellStyle name="Standard 5 3" xfId="51"/>
    <cellStyle name="Standard 6" xfId="43"/>
    <cellStyle name="Standard_pres98t1" xfId="1"/>
    <cellStyle name="Standard_Tabelle1 (2)" xfId="2"/>
  </cellStyles>
  <dxfs count="0"/>
  <tableStyles count="0" defaultTableStyle="TableStyleMedium2" defaultPivotStyle="PivotStyleLight16"/>
  <colors>
    <mruColors>
      <color rgb="FFCCFFCC"/>
      <color rgb="FF99FFCC"/>
      <color rgb="FF339966"/>
      <color rgb="FF66FF99"/>
      <color rgb="FF33CC33"/>
      <color rgb="FF00CC00"/>
      <color rgb="FF00CC66"/>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7</xdr:col>
      <xdr:colOff>355601</xdr:colOff>
      <xdr:row>0</xdr:row>
      <xdr:rowOff>88900</xdr:rowOff>
    </xdr:from>
    <xdr:to>
      <xdr:col>7</xdr:col>
      <xdr:colOff>2299601</xdr:colOff>
      <xdr:row>1</xdr:row>
      <xdr:rowOff>2267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70501" y="88900"/>
          <a:ext cx="1944000" cy="54201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3" name="Textfeld 2">
          <a:extLst>
            <a:ext uri="{FF2B5EF4-FFF2-40B4-BE49-F238E27FC236}">
              <a16:creationId xmlns:a16="http://schemas.microsoft.com/office/drawing/2014/main" id="{00000000-0008-0000-0000-000003000000}"/>
            </a:ext>
          </a:extLst>
        </xdr:cNvPr>
        <xdr:cNvSpPr txBox="1"/>
      </xdr:nvSpPr>
      <xdr:spPr>
        <a:xfrm>
          <a:off x="542925"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60324</xdr:colOff>
      <xdr:row>19</xdr:row>
      <xdr:rowOff>73024</xdr:rowOff>
    </xdr:from>
    <xdr:to>
      <xdr:col>4</xdr:col>
      <xdr:colOff>736599</xdr:colOff>
      <xdr:row>37</xdr:row>
      <xdr:rowOff>63499</xdr:rowOff>
    </xdr:to>
    <xdr:pic>
      <xdr:nvPicPr>
        <xdr:cNvPr id="4" name="Picture 3" descr="19__Umwelt__RGB,property=imag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7999" y="4473574"/>
          <a:ext cx="2962275" cy="2905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0</xdr:colOff>
      <xdr:row>51</xdr:row>
      <xdr:rowOff>0</xdr:rowOff>
    </xdr:from>
    <xdr:to>
      <xdr:col>7</xdr:col>
      <xdr:colOff>2513249</xdr:colOff>
      <xdr:row>57</xdr:row>
      <xdr:rowOff>12700</xdr:rowOff>
    </xdr:to>
    <xdr:pic>
      <xdr:nvPicPr>
        <xdr:cNvPr id="5" name="Grafik 4" descr="Bildergebnis für SEEA Central Framework research agenda">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257675" y="9839325"/>
          <a:ext cx="3170474" cy="101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4</xdr:row>
          <xdr:rowOff>190500</xdr:rowOff>
        </xdr:from>
        <xdr:to>
          <xdr:col>3</xdr:col>
          <xdr:colOff>180975</xdr:colOff>
          <xdr:row>9</xdr:row>
          <xdr:rowOff>180975</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16</xdr:col>
      <xdr:colOff>9524</xdr:colOff>
      <xdr:row>24</xdr:row>
      <xdr:rowOff>28575</xdr:rowOff>
    </xdr:from>
    <xdr:to>
      <xdr:col>16</xdr:col>
      <xdr:colOff>152399</xdr:colOff>
      <xdr:row>31</xdr:row>
      <xdr:rowOff>0</xdr:rowOff>
    </xdr:to>
    <xdr:sp macro="" textlink="">
      <xdr:nvSpPr>
        <xdr:cNvPr id="2" name="Geschweifte Klammer rechts 1">
          <a:extLst>
            <a:ext uri="{FF2B5EF4-FFF2-40B4-BE49-F238E27FC236}">
              <a16:creationId xmlns:a16="http://schemas.microsoft.com/office/drawing/2014/main" id="{00000000-0008-0000-0400-000002000000}"/>
            </a:ext>
          </a:extLst>
        </xdr:cNvPr>
        <xdr:cNvSpPr/>
      </xdr:nvSpPr>
      <xdr:spPr>
        <a:xfrm>
          <a:off x="9420224" y="3962400"/>
          <a:ext cx="142875" cy="2381250"/>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p>
      </xdr:txBody>
    </xdr:sp>
    <xdr:clientData/>
  </xdr:twoCellAnchor>
  <xdr:twoCellAnchor>
    <xdr:from>
      <xdr:col>16</xdr:col>
      <xdr:colOff>19049</xdr:colOff>
      <xdr:row>6</xdr:row>
      <xdr:rowOff>38100</xdr:rowOff>
    </xdr:from>
    <xdr:to>
      <xdr:col>16</xdr:col>
      <xdr:colOff>142874</xdr:colOff>
      <xdr:row>11</xdr:row>
      <xdr:rowOff>180975</xdr:rowOff>
    </xdr:to>
    <xdr:sp macro="" textlink="">
      <xdr:nvSpPr>
        <xdr:cNvPr id="3" name="Geschweifte Klammer rechts 2">
          <a:extLst>
            <a:ext uri="{FF2B5EF4-FFF2-40B4-BE49-F238E27FC236}">
              <a16:creationId xmlns:a16="http://schemas.microsoft.com/office/drawing/2014/main" id="{00000000-0008-0000-0400-000003000000}"/>
            </a:ext>
          </a:extLst>
        </xdr:cNvPr>
        <xdr:cNvSpPr/>
      </xdr:nvSpPr>
      <xdr:spPr>
        <a:xfrm>
          <a:off x="9429749" y="1485900"/>
          <a:ext cx="123825" cy="981075"/>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p>
      </xdr:txBody>
    </xdr:sp>
    <xdr:clientData/>
  </xdr:twoCellAnchor>
  <xdr:twoCellAnchor>
    <xdr:from>
      <xdr:col>16</xdr:col>
      <xdr:colOff>0</xdr:colOff>
      <xdr:row>14</xdr:row>
      <xdr:rowOff>0</xdr:rowOff>
    </xdr:from>
    <xdr:to>
      <xdr:col>16</xdr:col>
      <xdr:colOff>123825</xdr:colOff>
      <xdr:row>19</xdr:row>
      <xdr:rowOff>9525</xdr:rowOff>
    </xdr:to>
    <xdr:sp macro="" textlink="">
      <xdr:nvSpPr>
        <xdr:cNvPr id="4" name="Geschweifte Klammer rechts 3">
          <a:extLst>
            <a:ext uri="{FF2B5EF4-FFF2-40B4-BE49-F238E27FC236}">
              <a16:creationId xmlns:a16="http://schemas.microsoft.com/office/drawing/2014/main" id="{00000000-0008-0000-0400-000004000000}"/>
            </a:ext>
          </a:extLst>
        </xdr:cNvPr>
        <xdr:cNvSpPr/>
      </xdr:nvSpPr>
      <xdr:spPr>
        <a:xfrm>
          <a:off x="9591675" y="2981325"/>
          <a:ext cx="123825" cy="962025"/>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p>
      </xdr:txBody>
    </xdr:sp>
    <xdr:clientData/>
  </xdr:twoCellAnchor>
  <xdr:twoCellAnchor>
    <xdr:from>
      <xdr:col>16</xdr:col>
      <xdr:colOff>0</xdr:colOff>
      <xdr:row>31</xdr:row>
      <xdr:rowOff>0</xdr:rowOff>
    </xdr:from>
    <xdr:to>
      <xdr:col>16</xdr:col>
      <xdr:colOff>123825</xdr:colOff>
      <xdr:row>34</xdr:row>
      <xdr:rowOff>180975</xdr:rowOff>
    </xdr:to>
    <xdr:sp macro="" textlink="">
      <xdr:nvSpPr>
        <xdr:cNvPr id="5" name="Geschweifte Klammer rechts 4">
          <a:extLst>
            <a:ext uri="{FF2B5EF4-FFF2-40B4-BE49-F238E27FC236}">
              <a16:creationId xmlns:a16="http://schemas.microsoft.com/office/drawing/2014/main" id="{00000000-0008-0000-0400-000005000000}"/>
            </a:ext>
          </a:extLst>
        </xdr:cNvPr>
        <xdr:cNvSpPr/>
      </xdr:nvSpPr>
      <xdr:spPr>
        <a:xfrm>
          <a:off x="9410700" y="6534150"/>
          <a:ext cx="123825" cy="809625"/>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19050</xdr:colOff>
      <xdr:row>8</xdr:row>
      <xdr:rowOff>19050</xdr:rowOff>
    </xdr:from>
    <xdr:to>
      <xdr:col>9</xdr:col>
      <xdr:colOff>742950</xdr:colOff>
      <xdr:row>21</xdr:row>
      <xdr:rowOff>180975</xdr:rowOff>
    </xdr:to>
    <xdr:cxnSp macro="">
      <xdr:nvCxnSpPr>
        <xdr:cNvPr id="3" name="Gerade Verbindung 2">
          <a:extLst>
            <a:ext uri="{FF2B5EF4-FFF2-40B4-BE49-F238E27FC236}">
              <a16:creationId xmlns:a16="http://schemas.microsoft.com/office/drawing/2014/main" id="{00000000-0008-0000-2800-000003000000}"/>
            </a:ext>
          </a:extLst>
        </xdr:cNvPr>
        <xdr:cNvCxnSpPr/>
      </xdr:nvCxnSpPr>
      <xdr:spPr>
        <a:xfrm>
          <a:off x="7620000" y="2219325"/>
          <a:ext cx="723900" cy="27146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9525</xdr:colOff>
      <xdr:row>8</xdr:row>
      <xdr:rowOff>0</xdr:rowOff>
    </xdr:from>
    <xdr:to>
      <xdr:col>10</xdr:col>
      <xdr:colOff>9525</xdr:colOff>
      <xdr:row>22</xdr:row>
      <xdr:rowOff>9525</xdr:rowOff>
    </xdr:to>
    <xdr:cxnSp macro="">
      <xdr:nvCxnSpPr>
        <xdr:cNvPr id="5" name="Gerade Verbindung 4">
          <a:extLst>
            <a:ext uri="{FF2B5EF4-FFF2-40B4-BE49-F238E27FC236}">
              <a16:creationId xmlns:a16="http://schemas.microsoft.com/office/drawing/2014/main" id="{00000000-0008-0000-2800-000005000000}"/>
            </a:ext>
          </a:extLst>
        </xdr:cNvPr>
        <xdr:cNvCxnSpPr/>
      </xdr:nvCxnSpPr>
      <xdr:spPr>
        <a:xfrm flipH="1">
          <a:off x="7610475" y="2200275"/>
          <a:ext cx="762000" cy="27527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9525</xdr:colOff>
      <xdr:row>23</xdr:row>
      <xdr:rowOff>28575</xdr:rowOff>
    </xdr:from>
    <xdr:to>
      <xdr:col>10</xdr:col>
      <xdr:colOff>0</xdr:colOff>
      <xdr:row>37</xdr:row>
      <xdr:rowOff>19050</xdr:rowOff>
    </xdr:to>
    <xdr:cxnSp macro="">
      <xdr:nvCxnSpPr>
        <xdr:cNvPr id="6" name="Gerade Verbindung 5">
          <a:extLst>
            <a:ext uri="{FF2B5EF4-FFF2-40B4-BE49-F238E27FC236}">
              <a16:creationId xmlns:a16="http://schemas.microsoft.com/office/drawing/2014/main" id="{00000000-0008-0000-2800-000006000000}"/>
            </a:ext>
          </a:extLst>
        </xdr:cNvPr>
        <xdr:cNvCxnSpPr/>
      </xdr:nvCxnSpPr>
      <xdr:spPr>
        <a:xfrm>
          <a:off x="7829550" y="4914900"/>
          <a:ext cx="752475" cy="26574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0</xdr:colOff>
      <xdr:row>23</xdr:row>
      <xdr:rowOff>0</xdr:rowOff>
    </xdr:from>
    <xdr:to>
      <xdr:col>9</xdr:col>
      <xdr:colOff>742951</xdr:colOff>
      <xdr:row>37</xdr:row>
      <xdr:rowOff>0</xdr:rowOff>
    </xdr:to>
    <xdr:cxnSp macro="">
      <xdr:nvCxnSpPr>
        <xdr:cNvPr id="7" name="Gerade Verbindung 6">
          <a:extLst>
            <a:ext uri="{FF2B5EF4-FFF2-40B4-BE49-F238E27FC236}">
              <a16:creationId xmlns:a16="http://schemas.microsoft.com/office/drawing/2014/main" id="{00000000-0008-0000-2800-000007000000}"/>
            </a:ext>
          </a:extLst>
        </xdr:cNvPr>
        <xdr:cNvCxnSpPr/>
      </xdr:nvCxnSpPr>
      <xdr:spPr>
        <a:xfrm flipH="1">
          <a:off x="7820025" y="4886325"/>
          <a:ext cx="742951" cy="26670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4.emf"/><Relationship Id="rId4" Type="http://schemas.openxmlformats.org/officeDocument/2006/relationships/oleObject" Target="../embeddings/oleObject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tabSelected="1" zoomScale="75" zoomScaleNormal="75" workbookViewId="0">
      <selection activeCell="A10" sqref="A10"/>
    </sheetView>
  </sheetViews>
  <sheetFormatPr baseColWidth="10" defaultRowHeight="12.75"/>
  <cols>
    <col min="1" max="1" width="6.7109375" style="249" customWidth="1"/>
    <col min="2" max="6" width="11.42578125" style="249"/>
    <col min="7" max="7" width="9.85546875" style="249" customWidth="1"/>
    <col min="8" max="8" width="38" style="249" customWidth="1"/>
    <col min="9" max="16384" width="11.42578125" style="249"/>
  </cols>
  <sheetData>
    <row r="1" spans="1:9" ht="50.1" customHeight="1">
      <c r="A1" s="395"/>
      <c r="B1" s="694"/>
      <c r="C1" s="695"/>
      <c r="D1" s="695"/>
      <c r="E1" s="695"/>
      <c r="F1" s="695"/>
      <c r="G1" s="695"/>
      <c r="H1" s="695"/>
    </row>
    <row r="2" spans="1:9" ht="14.25" customHeight="1">
      <c r="A2" s="234"/>
      <c r="B2" s="234"/>
      <c r="C2" s="234"/>
      <c r="D2" s="234"/>
      <c r="E2" s="234"/>
      <c r="F2" s="234"/>
      <c r="G2" s="234"/>
      <c r="H2" s="234"/>
    </row>
    <row r="3" spans="1:9" ht="11.25" customHeight="1">
      <c r="A3" s="234"/>
      <c r="B3" s="234"/>
      <c r="C3" s="234"/>
      <c r="D3" s="234"/>
      <c r="E3" s="234"/>
      <c r="F3" s="234"/>
      <c r="G3" s="234"/>
      <c r="H3" s="696" t="s">
        <v>445</v>
      </c>
      <c r="I3" s="396"/>
    </row>
    <row r="4" spans="1:9">
      <c r="A4" s="234"/>
      <c r="B4" s="234"/>
      <c r="C4" s="234"/>
      <c r="D4" s="234"/>
      <c r="E4" s="234"/>
      <c r="F4" s="234"/>
      <c r="G4" s="234"/>
      <c r="H4" s="697"/>
    </row>
    <row r="5" spans="1:9">
      <c r="A5" s="234"/>
      <c r="B5" s="234"/>
      <c r="C5" s="234"/>
      <c r="D5" s="234"/>
      <c r="E5" s="234"/>
      <c r="F5" s="234"/>
      <c r="G5" s="234"/>
      <c r="H5" s="234"/>
    </row>
    <row r="6" spans="1:9">
      <c r="A6" s="234"/>
      <c r="B6" s="234"/>
      <c r="C6" s="234"/>
      <c r="D6" s="234"/>
      <c r="E6" s="234"/>
      <c r="F6" s="234"/>
      <c r="G6" s="234"/>
      <c r="H6" s="234"/>
    </row>
    <row r="7" spans="1:9">
      <c r="A7" s="234"/>
      <c r="B7" s="234"/>
      <c r="C7" s="234"/>
      <c r="D7" s="234"/>
      <c r="E7" s="234"/>
      <c r="F7" s="234"/>
      <c r="G7" s="234"/>
      <c r="H7" s="234"/>
    </row>
    <row r="8" spans="1:9">
      <c r="A8" s="234"/>
      <c r="B8" s="234"/>
      <c r="C8" s="234"/>
      <c r="D8" s="234"/>
      <c r="E8" s="234"/>
      <c r="F8" s="234"/>
      <c r="G8" s="234"/>
      <c r="H8" s="234"/>
    </row>
    <row r="9" spans="1:9">
      <c r="A9" s="234"/>
      <c r="B9" s="234"/>
      <c r="C9" s="234"/>
      <c r="D9" s="234"/>
      <c r="E9" s="234"/>
      <c r="F9" s="234"/>
      <c r="G9" s="234"/>
      <c r="H9" s="234"/>
    </row>
    <row r="10" spans="1:9" s="399" customFormat="1" ht="34.5">
      <c r="A10" s="397"/>
      <c r="B10" s="398" t="s">
        <v>446</v>
      </c>
      <c r="C10" s="398"/>
      <c r="D10" s="397"/>
      <c r="E10" s="397"/>
      <c r="F10" s="397"/>
      <c r="G10" s="397"/>
      <c r="H10" s="397"/>
    </row>
    <row r="11" spans="1:9">
      <c r="A11" s="234"/>
      <c r="B11" s="234"/>
      <c r="C11" s="234"/>
      <c r="D11" s="234"/>
      <c r="E11" s="234"/>
      <c r="F11" s="234"/>
      <c r="G11" s="234"/>
      <c r="H11" s="234"/>
    </row>
    <row r="12" spans="1:9">
      <c r="A12" s="234"/>
      <c r="B12" s="234"/>
      <c r="C12" s="234"/>
      <c r="D12" s="234"/>
      <c r="E12" s="234"/>
      <c r="F12" s="234"/>
      <c r="G12" s="234"/>
      <c r="H12" s="234"/>
    </row>
    <row r="13" spans="1:9">
      <c r="A13" s="234"/>
      <c r="B13" s="234"/>
      <c r="C13" s="234"/>
      <c r="D13" s="234"/>
      <c r="E13" s="234"/>
      <c r="F13" s="234"/>
      <c r="G13" s="234"/>
      <c r="H13" s="234"/>
    </row>
    <row r="14" spans="1:9" s="399" customFormat="1" ht="27">
      <c r="A14" s="397"/>
      <c r="B14" s="400" t="s">
        <v>453</v>
      </c>
      <c r="C14" s="401"/>
      <c r="D14" s="401"/>
      <c r="E14" s="402"/>
      <c r="F14" s="397"/>
      <c r="G14" s="397"/>
      <c r="H14" s="397"/>
    </row>
    <row r="15" spans="1:9" s="399" customFormat="1" ht="27">
      <c r="A15" s="397"/>
      <c r="B15" s="400"/>
      <c r="C15" s="401"/>
      <c r="D15" s="401"/>
      <c r="E15" s="402"/>
      <c r="F15" s="397"/>
      <c r="G15" s="397"/>
      <c r="H15" s="397"/>
    </row>
    <row r="16" spans="1:9" s="399" customFormat="1" ht="27">
      <c r="A16" s="397"/>
      <c r="B16" s="400"/>
      <c r="C16" s="401"/>
      <c r="D16" s="401"/>
      <c r="E16" s="402"/>
      <c r="F16" s="397"/>
      <c r="G16" s="397"/>
      <c r="H16" s="397"/>
    </row>
    <row r="17" spans="1:8">
      <c r="A17" s="234"/>
      <c r="B17" s="234"/>
      <c r="C17" s="234"/>
      <c r="D17" s="234"/>
      <c r="E17" s="234"/>
      <c r="F17" s="234"/>
      <c r="G17" s="234"/>
      <c r="H17" s="234"/>
    </row>
    <row r="18" spans="1:8">
      <c r="A18" s="234"/>
      <c r="B18" s="403"/>
      <c r="C18" s="403"/>
      <c r="D18" s="403"/>
      <c r="E18" s="403"/>
      <c r="F18" s="234"/>
      <c r="G18" s="234"/>
      <c r="H18" s="234"/>
    </row>
    <row r="19" spans="1:8">
      <c r="A19" s="234"/>
      <c r="B19" s="403"/>
      <c r="C19" s="403"/>
      <c r="D19" s="403"/>
      <c r="E19" s="403"/>
      <c r="F19" s="234"/>
      <c r="G19" s="234"/>
      <c r="H19" s="234"/>
    </row>
    <row r="20" spans="1:8">
      <c r="A20" s="234"/>
      <c r="B20" s="698"/>
      <c r="C20" s="699"/>
      <c r="D20" s="699"/>
      <c r="E20" s="699"/>
      <c r="F20" s="404"/>
      <c r="G20" s="234"/>
      <c r="H20" s="234"/>
    </row>
    <row r="21" spans="1:8">
      <c r="A21" s="234"/>
      <c r="B21" s="699"/>
      <c r="C21" s="699"/>
      <c r="D21" s="699"/>
      <c r="E21" s="699"/>
      <c r="F21" s="404"/>
      <c r="G21" s="234"/>
      <c r="H21" s="234"/>
    </row>
    <row r="22" spans="1:8">
      <c r="A22" s="234"/>
      <c r="B22" s="699"/>
      <c r="C22" s="699"/>
      <c r="D22" s="699"/>
      <c r="E22" s="699"/>
      <c r="F22" s="404"/>
      <c r="G22" s="234"/>
      <c r="H22" s="234"/>
    </row>
    <row r="23" spans="1:8">
      <c r="A23" s="234"/>
      <c r="B23" s="699"/>
      <c r="C23" s="699"/>
      <c r="D23" s="699"/>
      <c r="E23" s="699"/>
      <c r="F23" s="404"/>
      <c r="G23" s="234"/>
      <c r="H23" s="234"/>
    </row>
    <row r="24" spans="1:8">
      <c r="A24" s="234"/>
      <c r="B24" s="699"/>
      <c r="C24" s="699"/>
      <c r="D24" s="699"/>
      <c r="E24" s="699"/>
      <c r="F24" s="404"/>
      <c r="G24" s="234"/>
      <c r="H24" s="234"/>
    </row>
    <row r="25" spans="1:8">
      <c r="A25" s="234"/>
      <c r="B25" s="699"/>
      <c r="C25" s="699"/>
      <c r="D25" s="699"/>
      <c r="E25" s="699"/>
      <c r="F25" s="404"/>
      <c r="G25" s="234"/>
      <c r="H25" s="234"/>
    </row>
    <row r="26" spans="1:8">
      <c r="A26" s="234"/>
      <c r="B26" s="699"/>
      <c r="C26" s="699"/>
      <c r="D26" s="699"/>
      <c r="E26" s="699"/>
      <c r="F26" s="404"/>
      <c r="G26" s="234"/>
      <c r="H26" s="234"/>
    </row>
    <row r="27" spans="1:8">
      <c r="A27" s="234"/>
      <c r="B27" s="699"/>
      <c r="C27" s="699"/>
      <c r="D27" s="699"/>
      <c r="E27" s="699"/>
      <c r="F27" s="404"/>
      <c r="G27" s="234"/>
      <c r="H27" s="234"/>
    </row>
    <row r="28" spans="1:8">
      <c r="A28" s="234"/>
      <c r="B28" s="699"/>
      <c r="C28" s="699"/>
      <c r="D28" s="699"/>
      <c r="E28" s="699"/>
      <c r="F28" s="404"/>
      <c r="G28" s="234"/>
      <c r="H28" s="234"/>
    </row>
    <row r="29" spans="1:8">
      <c r="A29" s="234"/>
      <c r="B29" s="699"/>
      <c r="C29" s="699"/>
      <c r="D29" s="699"/>
      <c r="E29" s="699"/>
      <c r="F29" s="404"/>
      <c r="G29" s="234"/>
      <c r="H29" s="234"/>
    </row>
    <row r="30" spans="1:8">
      <c r="A30" s="234"/>
      <c r="B30" s="699"/>
      <c r="C30" s="699"/>
      <c r="D30" s="699"/>
      <c r="E30" s="699"/>
      <c r="F30" s="404"/>
      <c r="G30" s="234"/>
      <c r="H30" s="234"/>
    </row>
    <row r="31" spans="1:8">
      <c r="A31" s="234"/>
      <c r="B31" s="699"/>
      <c r="C31" s="699"/>
      <c r="D31" s="699"/>
      <c r="E31" s="699"/>
      <c r="F31" s="404"/>
      <c r="G31" s="234"/>
      <c r="H31" s="234"/>
    </row>
    <row r="32" spans="1:8">
      <c r="A32" s="234"/>
      <c r="B32" s="699"/>
      <c r="C32" s="699"/>
      <c r="D32" s="699"/>
      <c r="E32" s="699"/>
      <c r="F32" s="404"/>
      <c r="G32" s="234"/>
      <c r="H32" s="234"/>
    </row>
    <row r="33" spans="1:8">
      <c r="A33" s="234"/>
      <c r="B33" s="699"/>
      <c r="C33" s="699"/>
      <c r="D33" s="699"/>
      <c r="E33" s="699"/>
      <c r="F33" s="404"/>
      <c r="G33" s="234"/>
      <c r="H33" s="234"/>
    </row>
    <row r="34" spans="1:8">
      <c r="A34" s="234"/>
      <c r="B34" s="699"/>
      <c r="C34" s="699"/>
      <c r="D34" s="699"/>
      <c r="E34" s="699"/>
      <c r="F34" s="404"/>
      <c r="G34" s="234"/>
      <c r="H34" s="234"/>
    </row>
    <row r="35" spans="1:8">
      <c r="A35" s="234"/>
      <c r="B35" s="699"/>
      <c r="C35" s="699"/>
      <c r="D35" s="699"/>
      <c r="E35" s="699"/>
      <c r="F35" s="404"/>
      <c r="G35" s="234"/>
      <c r="H35" s="234"/>
    </row>
    <row r="36" spans="1:8">
      <c r="A36" s="234"/>
      <c r="B36" s="699"/>
      <c r="C36" s="699"/>
      <c r="D36" s="699"/>
      <c r="E36" s="699"/>
      <c r="F36" s="404"/>
      <c r="G36" s="234"/>
      <c r="H36" s="234"/>
    </row>
    <row r="37" spans="1:8">
      <c r="A37" s="234"/>
      <c r="B37" s="699"/>
      <c r="C37" s="699"/>
      <c r="D37" s="699"/>
      <c r="E37" s="699"/>
      <c r="F37" s="404"/>
      <c r="G37" s="234"/>
      <c r="H37" s="234"/>
    </row>
    <row r="38" spans="1:8">
      <c r="A38" s="234"/>
      <c r="B38" s="699"/>
      <c r="C38" s="699"/>
      <c r="D38" s="699"/>
      <c r="E38" s="699"/>
      <c r="F38" s="404"/>
      <c r="G38" s="234"/>
      <c r="H38" s="234"/>
    </row>
    <row r="39" spans="1:8">
      <c r="A39" s="234"/>
      <c r="B39" s="404"/>
      <c r="C39" s="404"/>
      <c r="D39" s="404"/>
      <c r="E39" s="404"/>
      <c r="F39" s="404"/>
      <c r="G39" s="234"/>
      <c r="H39" s="234"/>
    </row>
    <row r="40" spans="1:8">
      <c r="A40" s="234"/>
      <c r="B40" s="404"/>
      <c r="C40" s="404"/>
      <c r="D40" s="404"/>
      <c r="E40" s="404"/>
      <c r="F40" s="404"/>
      <c r="G40" s="234"/>
      <c r="H40" s="234"/>
    </row>
    <row r="41" spans="1:8">
      <c r="A41" s="234"/>
      <c r="B41" s="234"/>
      <c r="C41" s="234"/>
      <c r="D41" s="234"/>
      <c r="E41" s="234"/>
      <c r="F41" s="234"/>
      <c r="G41" s="234"/>
      <c r="H41" s="234"/>
    </row>
    <row r="42" spans="1:8">
      <c r="A42" s="234"/>
      <c r="B42" s="234"/>
      <c r="C42" s="234"/>
      <c r="D42" s="234"/>
      <c r="E42" s="234"/>
      <c r="F42" s="234"/>
      <c r="G42" s="234"/>
      <c r="H42" s="234"/>
    </row>
    <row r="43" spans="1:8">
      <c r="A43" s="234"/>
      <c r="B43" s="234"/>
      <c r="C43" s="234"/>
      <c r="D43" s="234"/>
      <c r="E43" s="234"/>
      <c r="F43" s="234"/>
      <c r="G43" s="234"/>
      <c r="H43" s="234"/>
    </row>
    <row r="44" spans="1:8">
      <c r="A44" s="234"/>
      <c r="B44" s="234"/>
      <c r="C44" s="234"/>
      <c r="D44" s="234"/>
      <c r="E44" s="234"/>
      <c r="F44" s="234"/>
      <c r="G44" s="234"/>
      <c r="H44" s="234"/>
    </row>
    <row r="45" spans="1:8">
      <c r="A45" s="234"/>
      <c r="B45" s="234"/>
      <c r="C45" s="234"/>
      <c r="D45" s="234"/>
      <c r="E45" s="234"/>
      <c r="F45" s="234"/>
      <c r="G45" s="234"/>
      <c r="H45" s="234"/>
    </row>
    <row r="46" spans="1:8">
      <c r="A46" s="234"/>
      <c r="B46" s="234"/>
      <c r="C46" s="234"/>
      <c r="D46" s="234"/>
      <c r="E46" s="234"/>
      <c r="F46" s="234"/>
      <c r="G46" s="234"/>
      <c r="H46" s="234"/>
    </row>
    <row r="47" spans="1:8">
      <c r="A47" s="234"/>
      <c r="B47" s="234"/>
      <c r="C47" s="234"/>
      <c r="D47" s="234"/>
      <c r="E47" s="234"/>
      <c r="F47" s="234"/>
      <c r="G47" s="234"/>
      <c r="H47" s="234"/>
    </row>
    <row r="48" spans="1:8" s="399" customFormat="1" ht="33">
      <c r="A48" s="397"/>
      <c r="B48" s="405" t="s">
        <v>454</v>
      </c>
      <c r="C48" s="406"/>
      <c r="D48" s="406"/>
      <c r="E48" s="406"/>
      <c r="F48" s="406"/>
      <c r="G48" s="406"/>
      <c r="H48" s="406"/>
    </row>
    <row r="49" spans="1:8">
      <c r="A49" s="234"/>
      <c r="B49" s="407"/>
      <c r="C49" s="407"/>
      <c r="D49" s="407"/>
      <c r="E49" s="407"/>
      <c r="F49" s="407"/>
      <c r="G49" s="407"/>
      <c r="H49" s="407"/>
    </row>
    <row r="50" spans="1:8">
      <c r="A50" s="234"/>
      <c r="B50" s="407"/>
      <c r="C50" s="407"/>
      <c r="D50" s="407"/>
      <c r="E50" s="407"/>
      <c r="F50" s="407"/>
      <c r="G50" s="407"/>
      <c r="H50" s="407"/>
    </row>
    <row r="51" spans="1:8">
      <c r="A51" s="234"/>
      <c r="B51" s="407"/>
      <c r="C51" s="407"/>
      <c r="D51" s="407"/>
      <c r="E51" s="407"/>
      <c r="F51" s="407"/>
      <c r="G51" s="407"/>
      <c r="H51" s="407"/>
    </row>
    <row r="52" spans="1:8" s="399" customFormat="1">
      <c r="A52" s="397"/>
      <c r="B52" s="408" t="s">
        <v>447</v>
      </c>
      <c r="C52" s="406"/>
      <c r="D52" s="406"/>
      <c r="E52" s="406"/>
      <c r="F52" s="406"/>
      <c r="G52" s="406"/>
      <c r="H52" s="406"/>
    </row>
    <row r="53" spans="1:8" s="399" customFormat="1">
      <c r="A53" s="397"/>
      <c r="B53" s="408" t="s">
        <v>455</v>
      </c>
      <c r="C53" s="406"/>
      <c r="D53" s="406"/>
      <c r="E53" s="406"/>
      <c r="F53" s="406"/>
      <c r="G53" s="406"/>
      <c r="H53" s="406"/>
    </row>
    <row r="54" spans="1:8" s="399" customFormat="1">
      <c r="A54" s="397"/>
      <c r="B54" s="408" t="s">
        <v>689</v>
      </c>
      <c r="C54" s="406"/>
      <c r="D54" s="406"/>
      <c r="E54" s="406"/>
      <c r="F54" s="406"/>
      <c r="G54" s="406"/>
      <c r="H54" s="406"/>
    </row>
    <row r="55" spans="1:8" ht="15" customHeight="1">
      <c r="A55" s="234"/>
      <c r="B55" s="407"/>
      <c r="C55" s="407"/>
      <c r="D55" s="407"/>
      <c r="E55" s="407"/>
      <c r="F55" s="407"/>
      <c r="G55" s="407"/>
      <c r="H55" s="407"/>
    </row>
    <row r="56" spans="1:8" s="399" customFormat="1">
      <c r="A56" s="397"/>
      <c r="B56" s="234" t="s">
        <v>448</v>
      </c>
      <c r="C56" s="406"/>
      <c r="D56" s="406"/>
      <c r="E56" s="406"/>
      <c r="F56" s="406"/>
      <c r="G56" s="406"/>
      <c r="H56" s="406"/>
    </row>
    <row r="57" spans="1:8" s="399" customFormat="1">
      <c r="A57" s="397"/>
      <c r="B57" s="409" t="s">
        <v>449</v>
      </c>
      <c r="C57" s="406"/>
      <c r="D57" s="406"/>
      <c r="E57" s="406"/>
      <c r="F57" s="406"/>
      <c r="G57" s="406"/>
      <c r="H57" s="406"/>
    </row>
    <row r="58" spans="1:8" s="399" customFormat="1">
      <c r="A58" s="397"/>
      <c r="B58" s="234" t="s">
        <v>450</v>
      </c>
      <c r="C58" s="406"/>
      <c r="D58" s="406"/>
      <c r="E58" s="406"/>
      <c r="F58" s="406"/>
      <c r="G58" s="406"/>
      <c r="H58" s="406"/>
    </row>
    <row r="59" spans="1:8" ht="15" customHeight="1">
      <c r="A59" s="234"/>
      <c r="B59" s="407"/>
      <c r="C59" s="407"/>
      <c r="D59" s="407"/>
      <c r="E59" s="407"/>
      <c r="F59" s="407"/>
      <c r="G59" s="407"/>
      <c r="H59" s="407"/>
    </row>
    <row r="60" spans="1:8" ht="18">
      <c r="A60" s="234"/>
      <c r="B60" s="410" t="s">
        <v>451</v>
      </c>
      <c r="C60" s="407"/>
      <c r="D60" s="407"/>
      <c r="E60" s="407"/>
      <c r="F60" s="407"/>
      <c r="G60" s="407"/>
      <c r="H60" s="407"/>
    </row>
    <row r="61" spans="1:8">
      <c r="A61" s="234"/>
      <c r="B61" s="411" t="s">
        <v>452</v>
      </c>
      <c r="C61" s="407"/>
      <c r="D61" s="407"/>
      <c r="E61" s="407"/>
      <c r="F61" s="407"/>
      <c r="G61" s="407"/>
      <c r="H61" s="407"/>
    </row>
    <row r="62" spans="1:8">
      <c r="A62" s="234"/>
      <c r="B62" s="407"/>
      <c r="C62" s="407"/>
      <c r="D62" s="407"/>
      <c r="E62" s="407"/>
      <c r="F62" s="407"/>
      <c r="G62" s="407"/>
      <c r="H62" s="407"/>
    </row>
    <row r="63" spans="1:8">
      <c r="A63" s="234"/>
      <c r="B63" s="234"/>
      <c r="C63" s="234"/>
      <c r="D63" s="234"/>
      <c r="E63" s="234"/>
      <c r="F63" s="234"/>
      <c r="G63" s="234"/>
      <c r="H63" s="234"/>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workbookViewId="0"/>
  </sheetViews>
  <sheetFormatPr baseColWidth="10" defaultRowHeight="15"/>
  <cols>
    <col min="1" max="1" width="50.7109375" style="173" customWidth="1"/>
    <col min="2" max="4" width="12.7109375" style="20" customWidth="1"/>
    <col min="5" max="5" width="11.42578125" style="20"/>
    <col min="6" max="6" width="13.5703125" style="20" bestFit="1" customWidth="1"/>
    <col min="7" max="16384" width="11.42578125" style="20"/>
  </cols>
  <sheetData>
    <row r="1" spans="1:8" ht="21" customHeight="1">
      <c r="A1" s="123" t="s">
        <v>203</v>
      </c>
    </row>
    <row r="2" spans="1:8" ht="21" customHeight="1">
      <c r="A2" s="423" t="s">
        <v>204</v>
      </c>
    </row>
    <row r="3" spans="1:8" ht="21" customHeight="1">
      <c r="A3" s="453" t="s">
        <v>562</v>
      </c>
    </row>
    <row r="4" spans="1:8" ht="21" customHeight="1">
      <c r="A4" s="196"/>
    </row>
    <row r="6" spans="1:8" ht="30" customHeight="1">
      <c r="A6" s="455" t="s">
        <v>146</v>
      </c>
      <c r="B6" s="681">
        <v>2017</v>
      </c>
      <c r="C6" s="681">
        <v>2018</v>
      </c>
      <c r="D6" s="682" t="s">
        <v>139</v>
      </c>
      <c r="E6" s="69"/>
      <c r="F6" s="197"/>
    </row>
    <row r="7" spans="1:8" ht="20.100000000000001" customHeight="1">
      <c r="A7" s="534" t="s">
        <v>529</v>
      </c>
      <c r="B7" s="459" t="s">
        <v>134</v>
      </c>
      <c r="C7" s="459"/>
      <c r="D7" s="202" t="s">
        <v>100</v>
      </c>
    </row>
    <row r="8" spans="1:8" ht="15" customHeight="1">
      <c r="A8" s="526" t="s">
        <v>140</v>
      </c>
      <c r="B8" s="535">
        <v>339146.50372284593</v>
      </c>
      <c r="C8" s="535">
        <v>343337.70838035602</v>
      </c>
      <c r="D8" s="539">
        <f>C8/B8*100-100</f>
        <v>1.235809483955407</v>
      </c>
    </row>
    <row r="9" spans="1:8" ht="15" customHeight="1">
      <c r="A9" s="530" t="s">
        <v>526</v>
      </c>
      <c r="B9" s="535">
        <v>13719.773791279795</v>
      </c>
      <c r="C9" s="535">
        <v>14773.415413138238</v>
      </c>
      <c r="D9" s="539">
        <f t="shared" ref="D9:D19" si="0">C9/B9*100-100</f>
        <v>7.6797302775365921</v>
      </c>
    </row>
    <row r="10" spans="1:8" ht="15" customHeight="1">
      <c r="A10" s="526" t="s">
        <v>141</v>
      </c>
      <c r="B10" s="535">
        <v>401111.75150564522</v>
      </c>
      <c r="C10" s="535">
        <v>398007.81108954316</v>
      </c>
      <c r="D10" s="539">
        <f t="shared" si="0"/>
        <v>-0.77383432533474661</v>
      </c>
    </row>
    <row r="11" spans="1:8" ht="15" customHeight="1">
      <c r="A11" s="530" t="s">
        <v>527</v>
      </c>
      <c r="B11" s="535">
        <v>20202.050586935271</v>
      </c>
      <c r="C11" s="535">
        <v>21717.209303339743</v>
      </c>
      <c r="D11" s="539">
        <f t="shared" si="0"/>
        <v>7.5000243657657819</v>
      </c>
    </row>
    <row r="12" spans="1:8" ht="15" customHeight="1">
      <c r="A12" s="526" t="s">
        <v>66</v>
      </c>
      <c r="B12" s="535">
        <v>1295.6446999512011</v>
      </c>
      <c r="C12" s="535">
        <v>1385.3662732543696</v>
      </c>
      <c r="D12" s="539">
        <f t="shared" si="0"/>
        <v>6.9248593620263108</v>
      </c>
    </row>
    <row r="13" spans="1:8" ht="15" customHeight="1">
      <c r="A13" s="526" t="s">
        <v>142</v>
      </c>
      <c r="B13" s="535">
        <v>7405.5491395254576</v>
      </c>
      <c r="C13" s="535">
        <v>6883.8097372047105</v>
      </c>
      <c r="D13" s="539">
        <f t="shared" si="0"/>
        <v>-7.04524934600839</v>
      </c>
    </row>
    <row r="14" spans="1:8" ht="15" customHeight="1">
      <c r="A14" s="526" t="s">
        <v>143</v>
      </c>
      <c r="B14" s="535">
        <v>400.17645608087082</v>
      </c>
      <c r="C14" s="535">
        <v>320.3420515792032</v>
      </c>
      <c r="D14" s="539">
        <f t="shared" si="0"/>
        <v>-19.949800466405762</v>
      </c>
    </row>
    <row r="15" spans="1:8" ht="15" customHeight="1">
      <c r="A15" s="526" t="s">
        <v>93</v>
      </c>
      <c r="B15" s="535">
        <v>774.65673948191613</v>
      </c>
      <c r="C15" s="535">
        <v>1202.592083258718</v>
      </c>
      <c r="D15" s="539">
        <f t="shared" si="0"/>
        <v>55.241931292433009</v>
      </c>
      <c r="G15" s="91"/>
      <c r="H15" s="91"/>
    </row>
    <row r="16" spans="1:8" ht="15" customHeight="1">
      <c r="A16" s="529" t="s">
        <v>144</v>
      </c>
      <c r="B16" s="536">
        <f>SUM(B8,B10,B12:B15)</f>
        <v>750134.28226353065</v>
      </c>
      <c r="C16" s="536">
        <f>SUM(C8,C10,C12:C15)</f>
        <v>751137.62961519603</v>
      </c>
      <c r="D16" s="540">
        <f t="shared" si="0"/>
        <v>0.13375569886471794</v>
      </c>
      <c r="G16" s="201"/>
      <c r="H16" s="201"/>
    </row>
    <row r="17" spans="1:8" ht="15" customHeight="1">
      <c r="A17" s="427" t="s">
        <v>528</v>
      </c>
      <c r="B17" s="537">
        <f>SUM(B9,B11,B14,B15)</f>
        <v>35096.657573777855</v>
      </c>
      <c r="C17" s="537">
        <f>SUM(C9,C11,C14,C15)</f>
        <v>38013.558851315902</v>
      </c>
      <c r="D17" s="539">
        <f t="shared" si="0"/>
        <v>8.311051476643712</v>
      </c>
      <c r="F17" s="332"/>
      <c r="G17" s="91"/>
      <c r="H17" s="91"/>
    </row>
    <row r="18" spans="1:8" ht="15" customHeight="1">
      <c r="A18" s="427" t="s">
        <v>432</v>
      </c>
      <c r="B18" s="538">
        <f>B17/B16*100</f>
        <v>4.6787166516205163</v>
      </c>
      <c r="C18" s="538">
        <f>C17/C16*100</f>
        <v>5.0607980951227347</v>
      </c>
      <c r="D18" s="539">
        <f t="shared" si="0"/>
        <v>8.1663727887834483</v>
      </c>
      <c r="G18" s="91"/>
      <c r="H18" s="91"/>
    </row>
    <row r="19" spans="1:8" ht="15" customHeight="1">
      <c r="A19" s="531" t="s">
        <v>530</v>
      </c>
      <c r="B19" s="535">
        <v>609904.66858873283</v>
      </c>
      <c r="C19" s="535">
        <v>606706.97231374809</v>
      </c>
      <c r="D19" s="539">
        <f t="shared" si="0"/>
        <v>-0.52429444135654535</v>
      </c>
      <c r="G19" s="91"/>
      <c r="H19" s="91"/>
    </row>
    <row r="20" spans="1:8" ht="20.100000000000001" customHeight="1">
      <c r="A20" s="528" t="s">
        <v>531</v>
      </c>
      <c r="B20" s="459" t="s">
        <v>136</v>
      </c>
      <c r="C20" s="459"/>
      <c r="D20" s="216"/>
      <c r="G20" s="91"/>
      <c r="H20" s="91"/>
    </row>
    <row r="21" spans="1:8" ht="15" customHeight="1">
      <c r="A21" s="526" t="s">
        <v>140</v>
      </c>
      <c r="B21" s="535">
        <v>26348.159663372193</v>
      </c>
      <c r="C21" s="535">
        <v>26460.396932802734</v>
      </c>
      <c r="D21" s="539">
        <f>C21/B21*100-100</f>
        <v>0.42597764270635707</v>
      </c>
      <c r="G21" s="91"/>
      <c r="H21" s="91"/>
    </row>
    <row r="22" spans="1:8" ht="15" customHeight="1">
      <c r="A22" s="530" t="s">
        <v>526</v>
      </c>
      <c r="B22" s="535">
        <v>1614.4843506597992</v>
      </c>
      <c r="C22" s="535">
        <v>1722.4839490338175</v>
      </c>
      <c r="D22" s="539">
        <f t="shared" ref="D22:D31" si="1">C22/B22*100-100</f>
        <v>6.689417480564714</v>
      </c>
      <c r="G22" s="91"/>
      <c r="H22" s="91"/>
    </row>
    <row r="23" spans="1:8" ht="15" customHeight="1">
      <c r="A23" s="526" t="s">
        <v>141</v>
      </c>
      <c r="B23" s="535">
        <v>39300.380155301158</v>
      </c>
      <c r="C23" s="535">
        <v>39028.026362827688</v>
      </c>
      <c r="D23" s="539">
        <f t="shared" si="1"/>
        <v>-0.69300549103400044</v>
      </c>
      <c r="G23" s="91"/>
      <c r="H23" s="91"/>
    </row>
    <row r="24" spans="1:8" ht="15" customHeight="1">
      <c r="A24" s="530" t="s">
        <v>527</v>
      </c>
      <c r="B24" s="535">
        <v>2161.3551248302829</v>
      </c>
      <c r="C24" s="535">
        <v>2324.4546796642599</v>
      </c>
      <c r="D24" s="539">
        <f t="shared" si="1"/>
        <v>7.5461710553828709</v>
      </c>
      <c r="G24" s="91"/>
      <c r="H24" s="91"/>
    </row>
    <row r="25" spans="1:8" ht="15" customHeight="1">
      <c r="A25" s="526" t="s">
        <v>66</v>
      </c>
      <c r="B25" s="535">
        <v>150.17485872029027</v>
      </c>
      <c r="C25" s="535">
        <v>156.14384449710178</v>
      </c>
      <c r="D25" s="539">
        <f t="shared" si="1"/>
        <v>3.9746904559631417</v>
      </c>
      <c r="G25" s="91"/>
      <c r="H25" s="91"/>
    </row>
    <row r="26" spans="1:8" ht="15" customHeight="1">
      <c r="A26" s="526" t="s">
        <v>142</v>
      </c>
      <c r="B26" s="535">
        <v>835.54737727922293</v>
      </c>
      <c r="C26" s="535">
        <v>758.70452477554238</v>
      </c>
      <c r="D26" s="539">
        <f t="shared" si="1"/>
        <v>-9.1967080016339082</v>
      </c>
      <c r="G26" s="91"/>
      <c r="H26" s="91"/>
    </row>
    <row r="27" spans="1:8" ht="15" customHeight="1">
      <c r="A27" s="526" t="s">
        <v>143</v>
      </c>
      <c r="B27" s="535">
        <v>32.528203676416709</v>
      </c>
      <c r="C27" s="535">
        <v>48.146033650206604</v>
      </c>
      <c r="D27" s="539">
        <f t="shared" si="1"/>
        <v>48.013195346268049</v>
      </c>
      <c r="G27" s="91"/>
      <c r="H27" s="91"/>
    </row>
    <row r="28" spans="1:8" ht="15" customHeight="1">
      <c r="A28" s="527" t="s">
        <v>135</v>
      </c>
      <c r="B28" s="536">
        <f>SUM(B21,B23,B25,B26,B27)</f>
        <v>66666.790258349269</v>
      </c>
      <c r="C28" s="536">
        <f>SUM(C21,C23,C25,C26,C27)</f>
        <v>66451.417698553269</v>
      </c>
      <c r="D28" s="540">
        <f t="shared" si="1"/>
        <v>-0.32305824078432011</v>
      </c>
      <c r="G28" s="201"/>
      <c r="H28" s="201"/>
    </row>
    <row r="29" spans="1:8" ht="15" customHeight="1">
      <c r="A29" s="526" t="s">
        <v>533</v>
      </c>
      <c r="B29" s="535">
        <f>B22+B24+B27</f>
        <v>3808.3676791664984</v>
      </c>
      <c r="C29" s="535">
        <f>C22+C24+C27</f>
        <v>4095.0846623482835</v>
      </c>
      <c r="D29" s="539">
        <f t="shared" si="1"/>
        <v>7.5286056215175137</v>
      </c>
      <c r="G29" s="91"/>
      <c r="H29" s="91"/>
    </row>
    <row r="30" spans="1:8" ht="15" customHeight="1">
      <c r="A30" s="526" t="s">
        <v>206</v>
      </c>
      <c r="B30" s="538">
        <f>B29/B28*100</f>
        <v>5.7125409284115687</v>
      </c>
      <c r="C30" s="538">
        <f>C29/C28*100</f>
        <v>6.1625241479798234</v>
      </c>
      <c r="D30" s="539">
        <f t="shared" si="1"/>
        <v>7.877111520203627</v>
      </c>
    </row>
    <row r="31" spans="1:8" ht="15" customHeight="1">
      <c r="A31" s="525" t="s">
        <v>207</v>
      </c>
      <c r="B31" s="535">
        <v>45944.239750061344</v>
      </c>
      <c r="C31" s="535">
        <v>45422.151826037618</v>
      </c>
      <c r="D31" s="539">
        <f t="shared" si="1"/>
        <v>-1.1363512093439994</v>
      </c>
    </row>
    <row r="32" spans="1:8" ht="20.100000000000001" customHeight="1">
      <c r="A32" s="528" t="s">
        <v>532</v>
      </c>
      <c r="B32" s="459" t="s">
        <v>145</v>
      </c>
      <c r="C32" s="459"/>
      <c r="D32" s="220"/>
    </row>
    <row r="33" spans="1:6" ht="15" customHeight="1">
      <c r="A33" s="526" t="s">
        <v>140</v>
      </c>
      <c r="B33" s="535">
        <v>818379.37906222488</v>
      </c>
      <c r="C33" s="535">
        <v>820791.1798836434</v>
      </c>
      <c r="D33" s="539">
        <f>C33/B33*100-100</f>
        <v>0.29470449563162049</v>
      </c>
    </row>
    <row r="34" spans="1:6" ht="15" customHeight="1">
      <c r="A34" s="530" t="s">
        <v>526</v>
      </c>
      <c r="B34" s="535">
        <v>34054.393328132464</v>
      </c>
      <c r="C34" s="535">
        <v>36332.433868324821</v>
      </c>
      <c r="D34" s="539">
        <f t="shared" ref="D34:D44" si="2">C34/B34*100-100</f>
        <v>6.689417480564714</v>
      </c>
    </row>
    <row r="35" spans="1:6" ht="15" customHeight="1">
      <c r="A35" s="526" t="s">
        <v>141</v>
      </c>
      <c r="B35" s="535">
        <v>1401051.2865606206</v>
      </c>
      <c r="C35" s="535">
        <v>1390781.4286133733</v>
      </c>
      <c r="D35" s="539">
        <f t="shared" si="2"/>
        <v>-0.73301085019224388</v>
      </c>
    </row>
    <row r="36" spans="1:6" ht="15" customHeight="1">
      <c r="A36" s="530" t="s">
        <v>527</v>
      </c>
      <c r="B36" s="535">
        <v>70564.147920732416</v>
      </c>
      <c r="C36" s="535">
        <v>75894.017692992027</v>
      </c>
      <c r="D36" s="539">
        <f t="shared" si="2"/>
        <v>7.5532262902782747</v>
      </c>
    </row>
    <row r="37" spans="1:6" ht="15" customHeight="1">
      <c r="A37" s="526" t="s">
        <v>66</v>
      </c>
      <c r="B37" s="535">
        <v>3860.1438551077399</v>
      </c>
      <c r="C37" s="535">
        <v>4013.5726245031551</v>
      </c>
      <c r="D37" s="539">
        <f t="shared" si="2"/>
        <v>3.9746904559631417</v>
      </c>
    </row>
    <row r="38" spans="1:6" ht="15" customHeight="1">
      <c r="A38" s="526" t="s">
        <v>142</v>
      </c>
      <c r="B38" s="535">
        <v>19074.3763888627</v>
      </c>
      <c r="C38" s="535">
        <v>17646.172276270056</v>
      </c>
      <c r="D38" s="539">
        <f t="shared" si="2"/>
        <v>-7.4875533725262784</v>
      </c>
    </row>
    <row r="39" spans="1:6" ht="15" customHeight="1">
      <c r="A39" s="526" t="s">
        <v>143</v>
      </c>
      <c r="B39" s="535">
        <v>1171.0153323510019</v>
      </c>
      <c r="C39" s="535">
        <v>914.77463935392541</v>
      </c>
      <c r="D39" s="539">
        <f t="shared" si="2"/>
        <v>-21.881924678358573</v>
      </c>
    </row>
    <row r="40" spans="1:6" ht="15" customHeight="1">
      <c r="A40" s="526" t="s">
        <v>93</v>
      </c>
      <c r="B40" s="535">
        <v>704.56681089264248</v>
      </c>
      <c r="C40" s="535">
        <v>1085.812905270345</v>
      </c>
      <c r="D40" s="539">
        <f t="shared" si="2"/>
        <v>54.110708662914078</v>
      </c>
    </row>
    <row r="41" spans="1:6" ht="15" customHeight="1">
      <c r="A41" s="529" t="s">
        <v>135</v>
      </c>
      <c r="B41" s="536">
        <f>SUM(B33,B35,B37:B40)</f>
        <v>2244240.7680100594</v>
      </c>
      <c r="C41" s="536">
        <f>SUM(C33,C35,C37:C40)</f>
        <v>2235232.9409424141</v>
      </c>
      <c r="D41" s="540">
        <f t="shared" si="2"/>
        <v>-0.40137525331707025</v>
      </c>
      <c r="E41" s="372"/>
    </row>
    <row r="42" spans="1:6" ht="15" customHeight="1">
      <c r="A42" s="427" t="s">
        <v>528</v>
      </c>
      <c r="B42" s="535">
        <f>SUM(B34,B36,B39,B40)</f>
        <v>106494.12339210852</v>
      </c>
      <c r="C42" s="535">
        <f>SUM(C34,C36,C39,C40)</f>
        <v>114227.03910594112</v>
      </c>
      <c r="D42" s="539">
        <f t="shared" si="2"/>
        <v>7.2613543992096368</v>
      </c>
      <c r="F42" s="332"/>
    </row>
    <row r="43" spans="1:6" ht="15" customHeight="1">
      <c r="A43" s="427" t="s">
        <v>432</v>
      </c>
      <c r="B43" s="538">
        <f>B42/B41*100</f>
        <v>4.7452182898600297</v>
      </c>
      <c r="C43" s="538">
        <f>C42/C41*100</f>
        <v>5.1102968739258543</v>
      </c>
      <c r="D43" s="539">
        <f t="shared" si="2"/>
        <v>7.6936098987470132</v>
      </c>
    </row>
    <row r="44" spans="1:6" ht="15" customHeight="1">
      <c r="A44" s="531" t="s">
        <v>207</v>
      </c>
      <c r="B44" s="535">
        <v>1511180.3892899838</v>
      </c>
      <c r="C44" s="535">
        <v>1492107.5447693167</v>
      </c>
      <c r="D44" s="539">
        <f t="shared" si="2"/>
        <v>-1.2621156716855211</v>
      </c>
    </row>
    <row r="45" spans="1:6">
      <c r="D45" s="219"/>
    </row>
    <row r="46" spans="1:6">
      <c r="D46" s="219"/>
    </row>
    <row r="47" spans="1:6">
      <c r="D47" s="219"/>
    </row>
  </sheetData>
  <pageMargins left="0.59055118110236227" right="0.19685039370078741" top="0.59055118110236227" bottom="0.39370078740157483" header="0.31496062992125984" footer="0.11811023622047245"/>
  <pageSetup paperSize="9" scale="75" orientation="portrait" r:id="rId1"/>
  <headerFooter>
    <oddFooter>&amp;L&amp;"MetaNormalLF-Roman,Standard"&amp;10Statistisches Bundesamt, Verkehr und Umwelt, 2020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workbookViewId="0"/>
  </sheetViews>
  <sheetFormatPr baseColWidth="10" defaultRowHeight="15"/>
  <cols>
    <col min="1" max="1" width="40.7109375" style="20" customWidth="1"/>
    <col min="2" max="3" width="11.7109375" style="20" customWidth="1"/>
    <col min="4" max="7" width="11.7109375" style="20" hidden="1" customWidth="1"/>
    <col min="8" max="11" width="11.7109375" style="20" customWidth="1"/>
    <col min="12" max="13" width="10.7109375" style="20" customWidth="1"/>
    <col min="14" max="14" width="11.42578125" style="69"/>
    <col min="15" max="16384" width="11.42578125" style="20"/>
  </cols>
  <sheetData>
    <row r="1" spans="1:15" s="5" customFormat="1" ht="21" customHeight="1">
      <c r="A1" s="123" t="s">
        <v>203</v>
      </c>
      <c r="C1" s="138"/>
      <c r="D1" s="139"/>
      <c r="E1" s="139"/>
      <c r="F1" s="139"/>
      <c r="G1" s="139"/>
      <c r="H1" s="139"/>
      <c r="I1" s="139"/>
      <c r="J1" s="139"/>
      <c r="K1" s="139"/>
      <c r="L1" s="139"/>
      <c r="M1" s="137"/>
      <c r="N1" s="197"/>
    </row>
    <row r="2" spans="1:15" s="5" customFormat="1" ht="21" customHeight="1">
      <c r="A2" s="423" t="s">
        <v>204</v>
      </c>
      <c r="B2" s="138"/>
      <c r="C2" s="138"/>
      <c r="D2" s="139"/>
      <c r="E2" s="139"/>
      <c r="F2" s="139"/>
      <c r="G2" s="139"/>
      <c r="H2" s="139"/>
      <c r="I2" s="139"/>
      <c r="J2" s="139"/>
      <c r="K2" s="139"/>
      <c r="L2" s="139"/>
      <c r="M2" s="137"/>
      <c r="N2" s="200"/>
    </row>
    <row r="3" spans="1:15" s="5" customFormat="1" ht="21" customHeight="1">
      <c r="A3" s="453" t="s">
        <v>534</v>
      </c>
      <c r="D3" s="141"/>
      <c r="E3" s="141"/>
      <c r="F3" s="141"/>
      <c r="G3" s="141"/>
      <c r="H3" s="141"/>
      <c r="I3" s="141"/>
      <c r="J3" s="141"/>
      <c r="K3" s="141"/>
      <c r="L3" s="70"/>
      <c r="M3" s="70"/>
      <c r="N3" s="142"/>
    </row>
    <row r="4" spans="1:15" s="5" customFormat="1" ht="21" customHeight="1">
      <c r="A4" s="196"/>
      <c r="D4" s="141"/>
      <c r="E4" s="141"/>
      <c r="F4" s="141"/>
      <c r="G4" s="141"/>
      <c r="H4" s="141"/>
      <c r="I4" s="141"/>
      <c r="J4" s="141"/>
      <c r="K4" s="141"/>
      <c r="L4" s="70"/>
      <c r="M4" s="70"/>
      <c r="N4" s="142"/>
    </row>
    <row r="5" spans="1:15" s="5" customFormat="1" ht="15" customHeight="1">
      <c r="D5" s="70"/>
      <c r="E5" s="70"/>
      <c r="F5" s="70"/>
      <c r="G5" s="70"/>
      <c r="H5" s="70"/>
      <c r="I5" s="70"/>
      <c r="J5" s="70"/>
      <c r="K5" s="70"/>
      <c r="L5" s="70"/>
      <c r="M5" s="70"/>
      <c r="N5" s="61"/>
    </row>
    <row r="6" spans="1:15" s="143" customFormat="1" ht="30" customHeight="1">
      <c r="A6" s="542" t="s">
        <v>94</v>
      </c>
      <c r="B6" s="543">
        <v>2005</v>
      </c>
      <c r="C6" s="543">
        <v>2010</v>
      </c>
      <c r="D6" s="543">
        <v>2011</v>
      </c>
      <c r="E6" s="543">
        <v>2012</v>
      </c>
      <c r="F6" s="543">
        <v>2013</v>
      </c>
      <c r="G6" s="543">
        <v>2014</v>
      </c>
      <c r="H6" s="543">
        <v>2015</v>
      </c>
      <c r="I6" s="543">
        <v>2016</v>
      </c>
      <c r="J6" s="543">
        <v>2017</v>
      </c>
      <c r="K6" s="543">
        <v>2018</v>
      </c>
      <c r="L6" s="391" t="s">
        <v>133</v>
      </c>
      <c r="M6" s="390" t="s">
        <v>139</v>
      </c>
      <c r="N6" s="56"/>
    </row>
    <row r="7" spans="1:15" s="147" customFormat="1" ht="20.100000000000001" customHeight="1">
      <c r="A7" s="98"/>
      <c r="B7" s="573" t="s">
        <v>134</v>
      </c>
      <c r="C7" s="544"/>
      <c r="D7" s="544"/>
      <c r="E7" s="544"/>
      <c r="F7" s="544"/>
      <c r="G7" s="544"/>
      <c r="H7" s="544"/>
      <c r="I7" s="544"/>
      <c r="J7" s="544"/>
      <c r="K7" s="544"/>
      <c r="L7" s="561" t="s">
        <v>100</v>
      </c>
      <c r="M7" s="561"/>
      <c r="N7" s="98"/>
      <c r="O7" s="335"/>
    </row>
    <row r="8" spans="1:15" s="150" customFormat="1" ht="15" customHeight="1">
      <c r="A8" s="541" t="s">
        <v>315</v>
      </c>
      <c r="B8" s="550">
        <f t="shared" ref="B8:F8" si="0">SUM(B9:B10)</f>
        <v>577778.16644016223</v>
      </c>
      <c r="C8" s="551">
        <f t="shared" si="0"/>
        <v>587116.02052270819</v>
      </c>
      <c r="D8" s="551">
        <f t="shared" si="0"/>
        <v>595881.00540897227</v>
      </c>
      <c r="E8" s="551">
        <f t="shared" si="0"/>
        <v>596203.17710105446</v>
      </c>
      <c r="F8" s="551">
        <f t="shared" si="0"/>
        <v>601070.44268772448</v>
      </c>
      <c r="G8" s="551">
        <f t="shared" ref="G8:H8" si="1">SUM(G9:G10)</f>
        <v>613257.35169736308</v>
      </c>
      <c r="H8" s="551">
        <f t="shared" si="1"/>
        <v>622312.9338493112</v>
      </c>
      <c r="I8" s="551">
        <f>SUM(I9:I10)</f>
        <v>636894.4852303681</v>
      </c>
      <c r="J8" s="550">
        <f>SUM(J9:J11)</f>
        <v>644133.77580561978</v>
      </c>
      <c r="K8" s="552">
        <f>SUM(K9:K11)</f>
        <v>643033.76501287566</v>
      </c>
      <c r="L8" s="217">
        <f>I8/B8*100-100</f>
        <v>10.231663677157712</v>
      </c>
      <c r="M8" s="217">
        <f>K8/J8*100-100</f>
        <v>-0.17077365511043752</v>
      </c>
      <c r="N8" s="148"/>
    </row>
    <row r="9" spans="1:15" s="150" customFormat="1" ht="15" customHeight="1">
      <c r="A9" s="532" t="s">
        <v>313</v>
      </c>
      <c r="B9" s="553">
        <v>186720.62013719056</v>
      </c>
      <c r="C9" s="554">
        <v>237699.94549420878</v>
      </c>
      <c r="D9" s="554">
        <v>246579.98931436893</v>
      </c>
      <c r="E9" s="554">
        <v>259697.62263387948</v>
      </c>
      <c r="F9" s="554">
        <v>271143.14667534549</v>
      </c>
      <c r="G9" s="554">
        <v>283675.14994449867</v>
      </c>
      <c r="H9" s="554">
        <v>294335.73161228379</v>
      </c>
      <c r="I9" s="554">
        <v>306730.81475448405</v>
      </c>
      <c r="J9" s="553">
        <v>311768.70178699336</v>
      </c>
      <c r="K9" s="555">
        <v>306703.83489578136</v>
      </c>
      <c r="L9" s="217">
        <f t="shared" ref="L9:L14" si="2">I9/B9*100-100</f>
        <v>64.272598564163701</v>
      </c>
      <c r="M9" s="217">
        <f t="shared" ref="M9:M14" si="3">K9/J9*100-100</f>
        <v>-1.6245591241780346</v>
      </c>
      <c r="N9" s="303"/>
    </row>
    <row r="10" spans="1:15" s="150" customFormat="1" ht="15" customHeight="1">
      <c r="A10" s="532" t="s">
        <v>314</v>
      </c>
      <c r="B10" s="553">
        <v>391057.54630297166</v>
      </c>
      <c r="C10" s="554">
        <v>349416.07502849941</v>
      </c>
      <c r="D10" s="554">
        <v>349301.01609460328</v>
      </c>
      <c r="E10" s="554">
        <v>336505.55446717504</v>
      </c>
      <c r="F10" s="554">
        <v>329927.296012379</v>
      </c>
      <c r="G10" s="554">
        <v>329582.20175286441</v>
      </c>
      <c r="H10" s="554">
        <v>327977.20223702735</v>
      </c>
      <c r="I10" s="554">
        <v>330163.67047588411</v>
      </c>
      <c r="J10" s="553">
        <v>322941.16540362302</v>
      </c>
      <c r="K10" s="555">
        <v>327039.25654981338</v>
      </c>
      <c r="L10" s="217">
        <f t="shared" si="2"/>
        <v>-15.571589502049918</v>
      </c>
      <c r="M10" s="217">
        <f t="shared" si="3"/>
        <v>1.2689900158960654</v>
      </c>
      <c r="N10" s="148"/>
    </row>
    <row r="11" spans="1:15" s="150" customFormat="1" ht="15" customHeight="1">
      <c r="A11" s="532" t="s">
        <v>536</v>
      </c>
      <c r="B11" s="553" t="s">
        <v>360</v>
      </c>
      <c r="C11" s="554" t="s">
        <v>360</v>
      </c>
      <c r="D11" s="554"/>
      <c r="E11" s="554"/>
      <c r="F11" s="554"/>
      <c r="G11" s="554"/>
      <c r="H11" s="554" t="s">
        <v>360</v>
      </c>
      <c r="I11" s="555" t="s">
        <v>360</v>
      </c>
      <c r="J11" s="553">
        <v>9423.9086150033891</v>
      </c>
      <c r="K11" s="555">
        <v>9290.6735672808372</v>
      </c>
      <c r="L11" s="217" t="s">
        <v>360</v>
      </c>
      <c r="M11" s="217">
        <f t="shared" ref="M11" si="4">K11/J11*100-100</f>
        <v>-1.413798171922366</v>
      </c>
      <c r="N11" s="148"/>
      <c r="O11" s="335"/>
    </row>
    <row r="12" spans="1:15" s="150" customFormat="1" ht="15" customHeight="1">
      <c r="A12" s="533" t="s">
        <v>537</v>
      </c>
      <c r="B12" s="550">
        <f t="shared" ref="B12:F12" si="5">SUM(B13:B14)</f>
        <v>493913.15944464406</v>
      </c>
      <c r="C12" s="551">
        <f t="shared" si="5"/>
        <v>500015.25572538155</v>
      </c>
      <c r="D12" s="551">
        <f t="shared" si="5"/>
        <v>505873.11710627034</v>
      </c>
      <c r="E12" s="551">
        <f t="shared" si="5"/>
        <v>503453.68580502702</v>
      </c>
      <c r="F12" s="551">
        <f t="shared" si="5"/>
        <v>510354.80859388289</v>
      </c>
      <c r="G12" s="551">
        <f t="shared" ref="G12:I12" si="6">SUM(G13:G14)</f>
        <v>527661.28721891157</v>
      </c>
      <c r="H12" s="551">
        <f t="shared" si="6"/>
        <v>534762.89340389043</v>
      </c>
      <c r="I12" s="551">
        <f t="shared" si="6"/>
        <v>544854.05251543515</v>
      </c>
      <c r="J12" s="550">
        <f>SUM(J13:J15)</f>
        <v>582117.76680231758</v>
      </c>
      <c r="K12" s="552">
        <f>SUM(K13:K15)</f>
        <v>578505.73580699915</v>
      </c>
      <c r="L12" s="217">
        <f t="shared" si="2"/>
        <v>10.313734731844164</v>
      </c>
      <c r="M12" s="217">
        <f t="shared" si="3"/>
        <v>-0.62049832547802453</v>
      </c>
      <c r="N12" s="151"/>
    </row>
    <row r="13" spans="1:15" s="150" customFormat="1" ht="15" customHeight="1">
      <c r="A13" s="532" t="s">
        <v>313</v>
      </c>
      <c r="B13" s="553">
        <v>132217.43297151604</v>
      </c>
      <c r="C13" s="554">
        <v>173113.01395441234</v>
      </c>
      <c r="D13" s="554">
        <v>179112.83987258642</v>
      </c>
      <c r="E13" s="554">
        <v>189669.29363355605</v>
      </c>
      <c r="F13" s="554">
        <v>202766.81349073071</v>
      </c>
      <c r="G13" s="554">
        <v>216604.01684516156</v>
      </c>
      <c r="H13" s="554">
        <v>225072.46785987131</v>
      </c>
      <c r="I13" s="554">
        <v>233689.45239400212</v>
      </c>
      <c r="J13" s="553">
        <v>263626.9609741054</v>
      </c>
      <c r="K13" s="555">
        <v>257483.60424848809</v>
      </c>
      <c r="L13" s="217">
        <f t="shared" si="2"/>
        <v>76.74632394681754</v>
      </c>
      <c r="M13" s="217">
        <f t="shared" si="3"/>
        <v>-2.3303218695529182</v>
      </c>
      <c r="N13" s="99"/>
    </row>
    <row r="14" spans="1:15" s="150" customFormat="1" ht="15" customHeight="1">
      <c r="A14" s="532" t="s">
        <v>314</v>
      </c>
      <c r="B14" s="553">
        <v>361695.72647312802</v>
      </c>
      <c r="C14" s="554">
        <v>326902.24177096918</v>
      </c>
      <c r="D14" s="554">
        <v>326760.27723368391</v>
      </c>
      <c r="E14" s="554">
        <v>313784.39217147097</v>
      </c>
      <c r="F14" s="554">
        <v>307587.99510315218</v>
      </c>
      <c r="G14" s="554">
        <v>311057.27037375001</v>
      </c>
      <c r="H14" s="554">
        <v>309690.42554401909</v>
      </c>
      <c r="I14" s="554">
        <v>311164.60012143303</v>
      </c>
      <c r="J14" s="553">
        <v>309941.79898284189</v>
      </c>
      <c r="K14" s="555">
        <v>312680.061093834</v>
      </c>
      <c r="L14" s="217">
        <f t="shared" si="2"/>
        <v>-13.970617470220276</v>
      </c>
      <c r="M14" s="217">
        <f t="shared" si="3"/>
        <v>0.88347622682015015</v>
      </c>
      <c r="N14" s="99"/>
    </row>
    <row r="15" spans="1:15" s="150" customFormat="1" ht="15" customHeight="1">
      <c r="A15" s="532" t="s">
        <v>536</v>
      </c>
      <c r="B15" s="553" t="s">
        <v>360</v>
      </c>
      <c r="C15" s="554" t="s">
        <v>360</v>
      </c>
      <c r="D15" s="554"/>
      <c r="E15" s="554"/>
      <c r="F15" s="554"/>
      <c r="G15" s="554"/>
      <c r="H15" s="554" t="s">
        <v>360</v>
      </c>
      <c r="I15" s="555" t="s">
        <v>360</v>
      </c>
      <c r="J15" s="553">
        <v>8549.0068453702461</v>
      </c>
      <c r="K15" s="555">
        <v>8342.0704646770737</v>
      </c>
      <c r="L15" s="217" t="s">
        <v>360</v>
      </c>
      <c r="M15" s="217">
        <f t="shared" ref="M15:M51" si="7">K15/J15*100-100</f>
        <v>-2.420589718035373</v>
      </c>
      <c r="N15" s="99"/>
    </row>
    <row r="16" spans="1:15" s="150" customFormat="1" ht="20.100000000000001" customHeight="1">
      <c r="A16" s="152"/>
      <c r="B16" s="573" t="s">
        <v>535</v>
      </c>
      <c r="C16" s="544"/>
      <c r="D16" s="544"/>
      <c r="E16" s="544"/>
      <c r="F16" s="544"/>
      <c r="G16" s="544"/>
      <c r="H16" s="544"/>
      <c r="I16" s="544"/>
      <c r="J16" s="544"/>
      <c r="K16" s="545"/>
      <c r="L16" s="145"/>
      <c r="M16" s="145"/>
      <c r="N16" s="153"/>
    </row>
    <row r="17" spans="1:15" s="150" customFormat="1" ht="15" customHeight="1">
      <c r="A17" s="556" t="s">
        <v>406</v>
      </c>
      <c r="B17" s="557">
        <f t="shared" ref="B17:K18" si="8">B21/B8*100</f>
        <v>7.8334298128654893</v>
      </c>
      <c r="C17" s="558">
        <f t="shared" si="8"/>
        <v>7.4726494735319617</v>
      </c>
      <c r="D17" s="558">
        <f t="shared" si="8"/>
        <v>7.4374270319821534</v>
      </c>
      <c r="E17" s="558">
        <f t="shared" si="8"/>
        <v>7.3433723488153042</v>
      </c>
      <c r="F17" s="558">
        <f t="shared" si="8"/>
        <v>7.3496945319517675</v>
      </c>
      <c r="G17" s="558">
        <f t="shared" si="8"/>
        <v>7.3387978772781057</v>
      </c>
      <c r="H17" s="558">
        <f t="shared" si="8"/>
        <v>7.2831623379356785</v>
      </c>
      <c r="I17" s="559">
        <f t="shared" si="8"/>
        <v>7.2480227266046251</v>
      </c>
      <c r="J17" s="558">
        <f t="shared" si="8"/>
        <v>7.4804450151815649</v>
      </c>
      <c r="K17" s="559">
        <f t="shared" si="8"/>
        <v>7.4345165871015357</v>
      </c>
      <c r="L17" s="560">
        <f t="shared" ref="L17" si="9">I17/B17*100-100</f>
        <v>-7.4731899084536622</v>
      </c>
      <c r="M17" s="560">
        <f t="shared" ref="M17" si="10">K17/J17*100-100</f>
        <v>-0.61397989005757836</v>
      </c>
      <c r="N17" s="153"/>
      <c r="O17" s="335"/>
    </row>
    <row r="18" spans="1:15" s="150" customFormat="1" ht="15" customHeight="1">
      <c r="A18" s="532" t="s">
        <v>313</v>
      </c>
      <c r="B18" s="557">
        <f t="shared" si="8"/>
        <v>6.8228821243000972</v>
      </c>
      <c r="C18" s="558">
        <f t="shared" si="8"/>
        <v>6.7939998609646572</v>
      </c>
      <c r="D18" s="558">
        <f t="shared" si="8"/>
        <v>6.7373649984541482</v>
      </c>
      <c r="E18" s="558">
        <f t="shared" si="8"/>
        <v>6.7381044566633204</v>
      </c>
      <c r="F18" s="558">
        <f t="shared" si="8"/>
        <v>6.8002837743467044</v>
      </c>
      <c r="G18" s="558">
        <f t="shared" si="8"/>
        <v>6.8012468564494624</v>
      </c>
      <c r="H18" s="558">
        <f t="shared" si="8"/>
        <v>6.801732205565628</v>
      </c>
      <c r="I18" s="559">
        <f t="shared" si="8"/>
        <v>6.7986274094196402</v>
      </c>
      <c r="J18" s="558">
        <f t="shared" si="8"/>
        <v>6.9706235406354775</v>
      </c>
      <c r="K18" s="559">
        <f t="shared" si="8"/>
        <v>6.9425691301333563</v>
      </c>
      <c r="L18" s="560">
        <f t="shared" ref="L18:L19" si="11">I18/B18*100-100</f>
        <v>-0.35549075066198554</v>
      </c>
      <c r="M18" s="560">
        <f t="shared" si="7"/>
        <v>-0.40246629786527421</v>
      </c>
      <c r="N18" s="99"/>
    </row>
    <row r="19" spans="1:15" s="150" customFormat="1" ht="15" customHeight="1">
      <c r="A19" s="532" t="s">
        <v>314</v>
      </c>
      <c r="B19" s="557">
        <f t="shared" ref="B19:K19" si="12">B23/B10*100</f>
        <v>8.3159421511926634</v>
      </c>
      <c r="C19" s="558">
        <f t="shared" si="12"/>
        <v>7.9343196353977445</v>
      </c>
      <c r="D19" s="558">
        <f t="shared" si="12"/>
        <v>7.9316176606746822</v>
      </c>
      <c r="E19" s="558">
        <f t="shared" si="12"/>
        <v>7.8104868750446821</v>
      </c>
      <c r="F19" s="558">
        <f t="shared" si="12"/>
        <v>7.8012151046197937</v>
      </c>
      <c r="G19" s="558">
        <f t="shared" si="12"/>
        <v>7.8014741553822473</v>
      </c>
      <c r="H19" s="558">
        <f t="shared" si="12"/>
        <v>7.7152109354138965</v>
      </c>
      <c r="I19" s="559">
        <f t="shared" si="12"/>
        <v>7.6655229064042913</v>
      </c>
      <c r="J19" s="558">
        <f t="shared" si="12"/>
        <v>7.8969914869820013</v>
      </c>
      <c r="K19" s="559">
        <f t="shared" si="12"/>
        <v>7.8307069920062604</v>
      </c>
      <c r="L19" s="560">
        <f t="shared" si="11"/>
        <v>-7.8213536477654486</v>
      </c>
      <c r="M19" s="560">
        <f t="shared" si="7"/>
        <v>-0.83936389047664761</v>
      </c>
      <c r="N19" s="154"/>
    </row>
    <row r="20" spans="1:15" s="150" customFormat="1" ht="20.100000000000001" customHeight="1">
      <c r="A20" s="155"/>
      <c r="B20" s="573" t="s">
        <v>136</v>
      </c>
      <c r="C20" s="544"/>
      <c r="D20" s="544"/>
      <c r="E20" s="544"/>
      <c r="F20" s="544"/>
      <c r="G20" s="544"/>
      <c r="H20" s="544"/>
      <c r="I20" s="544"/>
      <c r="J20" s="544"/>
      <c r="K20" s="545"/>
      <c r="L20" s="145"/>
      <c r="M20" s="145"/>
      <c r="N20" s="99"/>
    </row>
    <row r="21" spans="1:15" s="150" customFormat="1" ht="15" customHeight="1">
      <c r="A21" s="533" t="s">
        <v>135</v>
      </c>
      <c r="B21" s="550">
        <f t="shared" ref="B21:F21" si="13">SUM(B22:B23)</f>
        <v>45259.847142151251</v>
      </c>
      <c r="C21" s="551">
        <f t="shared" si="13"/>
        <v>43873.122216611955</v>
      </c>
      <c r="D21" s="551">
        <f t="shared" si="13"/>
        <v>44318.214974733943</v>
      </c>
      <c r="E21" s="551">
        <f t="shared" si="13"/>
        <v>43781.419249997169</v>
      </c>
      <c r="F21" s="551">
        <f t="shared" si="13"/>
        <v>44176.841459397969</v>
      </c>
      <c r="G21" s="551">
        <f>SUM(G22:G23)</f>
        <v>45005.717508618007</v>
      </c>
      <c r="H21" s="551">
        <f t="shared" ref="H21:I21" si="14">SUM(H22:H23)</f>
        <v>45324.061222215605</v>
      </c>
      <c r="I21" s="551">
        <f t="shared" si="14"/>
        <v>46162.257033988615</v>
      </c>
      <c r="J21" s="550">
        <f>SUM(J22:J24)</f>
        <v>48184.07292335228</v>
      </c>
      <c r="K21" s="552">
        <f>SUM(K22:K24)</f>
        <v>47806.451920545755</v>
      </c>
      <c r="L21" s="560">
        <f t="shared" ref="L21:L27" si="15">I21/B21*100-100</f>
        <v>1.9938421113157858</v>
      </c>
      <c r="M21" s="560">
        <f t="shared" si="7"/>
        <v>-0.78370502926810559</v>
      </c>
      <c r="N21" s="156"/>
    </row>
    <row r="22" spans="1:15" s="150" customFormat="1" ht="15" customHeight="1">
      <c r="A22" s="532" t="s">
        <v>313</v>
      </c>
      <c r="B22" s="553">
        <v>12739.727813722664</v>
      </c>
      <c r="C22" s="554">
        <v>16149.333966389611</v>
      </c>
      <c r="D22" s="554">
        <v>16612.99389325827</v>
      </c>
      <c r="E22" s="554">
        <v>17498.697084542124</v>
      </c>
      <c r="F22" s="554">
        <v>18438.503408616605</v>
      </c>
      <c r="G22" s="554">
        <v>19293.447218128516</v>
      </c>
      <c r="H22" s="554">
        <v>20019.928249559918</v>
      </c>
      <c r="I22" s="554">
        <v>20853.485245034535</v>
      </c>
      <c r="J22" s="553">
        <v>21732.222519097781</v>
      </c>
      <c r="K22" s="555">
        <v>21293.125762409694</v>
      </c>
      <c r="L22" s="560">
        <f t="shared" si="15"/>
        <v>63.688624670395967</v>
      </c>
      <c r="M22" s="560">
        <f t="shared" si="7"/>
        <v>-2.0204871190795899</v>
      </c>
      <c r="N22" s="156"/>
    </row>
    <row r="23" spans="1:15" s="150" customFormat="1" ht="15" customHeight="1">
      <c r="A23" s="532" t="s">
        <v>314</v>
      </c>
      <c r="B23" s="553">
        <v>32520.119328428591</v>
      </c>
      <c r="C23" s="554">
        <v>27723.788250222344</v>
      </c>
      <c r="D23" s="554">
        <v>27705.221081475669</v>
      </c>
      <c r="E23" s="554">
        <v>26282.722165455041</v>
      </c>
      <c r="F23" s="554">
        <v>25738.338050781367</v>
      </c>
      <c r="G23" s="554">
        <v>25712.27029048949</v>
      </c>
      <c r="H23" s="554">
        <v>25304.132972655683</v>
      </c>
      <c r="I23" s="554">
        <v>25308.77178895408</v>
      </c>
      <c r="J23" s="553">
        <v>25502.636339884571</v>
      </c>
      <c r="K23" s="555">
        <v>25609.485929251528</v>
      </c>
      <c r="L23" s="560">
        <f t="shared" si="15"/>
        <v>-22.175034066281739</v>
      </c>
      <c r="M23" s="560">
        <f t="shared" si="7"/>
        <v>0.41897468145224082</v>
      </c>
      <c r="N23" s="156"/>
    </row>
    <row r="24" spans="1:15" s="150" customFormat="1" ht="15" customHeight="1">
      <c r="A24" s="532" t="s">
        <v>538</v>
      </c>
      <c r="B24" s="553" t="s">
        <v>360</v>
      </c>
      <c r="C24" s="554" t="s">
        <v>360</v>
      </c>
      <c r="D24" s="554"/>
      <c r="E24" s="554"/>
      <c r="F24" s="554"/>
      <c r="G24" s="554"/>
      <c r="H24" s="554" t="s">
        <v>360</v>
      </c>
      <c r="I24" s="555" t="s">
        <v>360</v>
      </c>
      <c r="J24" s="553">
        <v>949.21406436993436</v>
      </c>
      <c r="K24" s="555">
        <v>903.84022888453057</v>
      </c>
      <c r="L24" s="560" t="s">
        <v>360</v>
      </c>
      <c r="M24" s="560">
        <f t="shared" si="7"/>
        <v>-4.7801478284586807</v>
      </c>
      <c r="N24" s="156"/>
    </row>
    <row r="25" spans="1:15" s="150" customFormat="1" ht="15" customHeight="1">
      <c r="A25" s="533" t="s">
        <v>539</v>
      </c>
      <c r="B25" s="550">
        <f t="shared" ref="B25:F25" si="16">SUM(B26:B27)</f>
        <v>39100.738194550817</v>
      </c>
      <c r="C25" s="551">
        <f t="shared" si="16"/>
        <v>37697.436314744533</v>
      </c>
      <c r="D25" s="551">
        <f t="shared" si="16"/>
        <v>37983.362641887099</v>
      </c>
      <c r="E25" s="551">
        <f t="shared" si="16"/>
        <v>37285.780189764824</v>
      </c>
      <c r="F25" s="551">
        <f t="shared" si="16"/>
        <v>37781.840479210216</v>
      </c>
      <c r="G25" s="551">
        <f>SUM(G26:G27)</f>
        <v>38998.826443270402</v>
      </c>
      <c r="H25" s="551">
        <f t="shared" ref="H25:I25" si="17">SUM(H26:H27)</f>
        <v>39202.09610978821</v>
      </c>
      <c r="I25" s="551">
        <f t="shared" si="17"/>
        <v>39740.068862311055</v>
      </c>
      <c r="J25" s="550">
        <f>SUM(J26:J28)</f>
        <v>43865.192439288599</v>
      </c>
      <c r="K25" s="552">
        <f>SUM(K26:K28)</f>
        <v>43309.93359535675</v>
      </c>
      <c r="L25" s="560">
        <f t="shared" si="15"/>
        <v>1.6350859274808727</v>
      </c>
      <c r="M25" s="560">
        <f t="shared" si="7"/>
        <v>-1.2658301789063273</v>
      </c>
      <c r="N25" s="99"/>
    </row>
    <row r="26" spans="1:15" s="150" customFormat="1" ht="15" customHeight="1">
      <c r="A26" s="532" t="s">
        <v>313</v>
      </c>
      <c r="B26" s="553">
        <v>9020.486350726027</v>
      </c>
      <c r="C26" s="554">
        <v>11760.985662982586</v>
      </c>
      <c r="D26" s="554">
        <v>12066.997610676561</v>
      </c>
      <c r="E26" s="554">
        <v>12779.089024267907</v>
      </c>
      <c r="F26" s="554">
        <v>13787.606242930806</v>
      </c>
      <c r="G26" s="554">
        <v>14731.773886624815</v>
      </c>
      <c r="H26" s="554">
        <v>15308.826532286215</v>
      </c>
      <c r="I26" s="554">
        <v>15887.675163381289</v>
      </c>
      <c r="J26" s="553">
        <v>18441.944496610537</v>
      </c>
      <c r="K26" s="555">
        <v>17928.649220700619</v>
      </c>
      <c r="L26" s="560">
        <f t="shared" si="15"/>
        <v>76.128808865195452</v>
      </c>
      <c r="M26" s="560">
        <f t="shared" si="7"/>
        <v>-2.7833034418049465</v>
      </c>
      <c r="N26" s="99"/>
    </row>
    <row r="27" spans="1:15" s="150" customFormat="1" ht="15" customHeight="1">
      <c r="A27" s="532" t="s">
        <v>314</v>
      </c>
      <c r="B27" s="553">
        <v>30080.25184382479</v>
      </c>
      <c r="C27" s="554">
        <v>25936.450651761945</v>
      </c>
      <c r="D27" s="554">
        <v>25916.365031210538</v>
      </c>
      <c r="E27" s="554">
        <v>24506.691165496919</v>
      </c>
      <c r="F27" s="554">
        <v>23994.234236279412</v>
      </c>
      <c r="G27" s="554">
        <v>24267.052556645587</v>
      </c>
      <c r="H27" s="554">
        <v>23893.269577501993</v>
      </c>
      <c r="I27" s="554">
        <v>23852.393698929765</v>
      </c>
      <c r="J27" s="553">
        <v>24529.162803762709</v>
      </c>
      <c r="K27" s="555">
        <v>24545.407931728652</v>
      </c>
      <c r="L27" s="560">
        <f t="shared" si="15"/>
        <v>-20.704142296513211</v>
      </c>
      <c r="M27" s="560">
        <f t="shared" si="7"/>
        <v>6.6227812567049682E-2</v>
      </c>
      <c r="N27" s="154"/>
    </row>
    <row r="28" spans="1:15" s="150" customFormat="1" ht="15" customHeight="1">
      <c r="A28" s="532" t="s">
        <v>538</v>
      </c>
      <c r="B28" s="553" t="s">
        <v>360</v>
      </c>
      <c r="C28" s="554" t="s">
        <v>360</v>
      </c>
      <c r="D28" s="554"/>
      <c r="E28" s="554"/>
      <c r="F28" s="554"/>
      <c r="G28" s="554"/>
      <c r="H28" s="554" t="s">
        <v>360</v>
      </c>
      <c r="I28" s="555" t="s">
        <v>360</v>
      </c>
      <c r="J28" s="553">
        <v>894.08513891535097</v>
      </c>
      <c r="K28" s="555">
        <v>835.87644292747291</v>
      </c>
      <c r="L28" s="560" t="s">
        <v>360</v>
      </c>
      <c r="M28" s="560">
        <f t="shared" si="7"/>
        <v>-6.510419808396918</v>
      </c>
      <c r="N28" s="154"/>
    </row>
    <row r="29" spans="1:15" s="150" customFormat="1" ht="20.100000000000001" customHeight="1">
      <c r="A29" s="157"/>
      <c r="B29" s="573" t="s">
        <v>145</v>
      </c>
      <c r="C29" s="544"/>
      <c r="D29" s="544"/>
      <c r="E29" s="544"/>
      <c r="F29" s="544"/>
      <c r="G29" s="544"/>
      <c r="H29" s="544"/>
      <c r="I29" s="544"/>
      <c r="J29" s="544"/>
      <c r="K29" s="545"/>
      <c r="L29" s="145"/>
      <c r="M29" s="145"/>
      <c r="N29" s="99"/>
    </row>
    <row r="30" spans="1:15" s="147" customFormat="1" ht="15" customHeight="1">
      <c r="A30" s="562" t="s">
        <v>135</v>
      </c>
      <c r="B30" s="563">
        <f t="shared" ref="B30:I30" si="18">SUM(B31:B32)</f>
        <v>1519112.0140807377</v>
      </c>
      <c r="C30" s="564">
        <f t="shared" si="18"/>
        <v>1484686.1301840772</v>
      </c>
      <c r="D30" s="564">
        <f t="shared" si="18"/>
        <v>1500716.9925881834</v>
      </c>
      <c r="E30" s="564">
        <f t="shared" si="18"/>
        <v>1486017.6639353931</v>
      </c>
      <c r="F30" s="564">
        <f t="shared" si="18"/>
        <v>1503218.877671662</v>
      </c>
      <c r="G30" s="564">
        <f t="shared" si="18"/>
        <v>1526739.0385617591</v>
      </c>
      <c r="H30" s="564">
        <f t="shared" si="18"/>
        <v>1516078.7371179364</v>
      </c>
      <c r="I30" s="564">
        <f t="shared" si="18"/>
        <v>1545130.8654172176</v>
      </c>
      <c r="J30" s="563">
        <f>SUM(J31:J33)</f>
        <v>1589571.6196030779</v>
      </c>
      <c r="K30" s="565">
        <f>SUM(K31:K33)</f>
        <v>1574774.3321957642</v>
      </c>
      <c r="L30" s="560">
        <f t="shared" ref="L30:L36" si="19">I30/B30*100-100</f>
        <v>1.7127671360182433</v>
      </c>
      <c r="M30" s="560">
        <f t="shared" si="7"/>
        <v>-0.9308978107578838</v>
      </c>
      <c r="N30" s="98"/>
    </row>
    <row r="31" spans="1:15" s="147" customFormat="1" ht="15" customHeight="1">
      <c r="A31" s="532" t="s">
        <v>313</v>
      </c>
      <c r="B31" s="566">
        <v>456841.10020286811</v>
      </c>
      <c r="C31" s="567">
        <v>579101.72344317124</v>
      </c>
      <c r="D31" s="567">
        <v>595737.95875453937</v>
      </c>
      <c r="E31" s="567">
        <v>627500.41828246659</v>
      </c>
      <c r="F31" s="567">
        <v>662460.13415507623</v>
      </c>
      <c r="G31" s="567">
        <v>686849.86616986291</v>
      </c>
      <c r="H31" s="567">
        <v>713464.86895616504</v>
      </c>
      <c r="I31" s="567">
        <v>742370.28131131537</v>
      </c>
      <c r="J31" s="566">
        <v>774749.71488530422</v>
      </c>
      <c r="K31" s="568">
        <v>758787.23371033289</v>
      </c>
      <c r="L31" s="560">
        <f t="shared" si="19"/>
        <v>62.500764703887882</v>
      </c>
      <c r="M31" s="560">
        <f t="shared" si="7"/>
        <v>-2.0603403742245234</v>
      </c>
      <c r="N31" s="98"/>
    </row>
    <row r="32" spans="1:15" s="147" customFormat="1" ht="15" customHeight="1">
      <c r="A32" s="532" t="s">
        <v>314</v>
      </c>
      <c r="B32" s="566">
        <v>1062270.9138778697</v>
      </c>
      <c r="C32" s="567">
        <v>905584.40674090583</v>
      </c>
      <c r="D32" s="567">
        <v>904979.033833644</v>
      </c>
      <c r="E32" s="567">
        <v>858517.24565292662</v>
      </c>
      <c r="F32" s="567">
        <v>840758.74351658579</v>
      </c>
      <c r="G32" s="567">
        <v>839889.17239189614</v>
      </c>
      <c r="H32" s="567">
        <v>802613.86816177145</v>
      </c>
      <c r="I32" s="567">
        <v>802760.58410590224</v>
      </c>
      <c r="J32" s="566">
        <v>792117.24685644673</v>
      </c>
      <c r="K32" s="568">
        <v>794397.35452575155</v>
      </c>
      <c r="L32" s="560">
        <f t="shared" si="19"/>
        <v>-24.429768939508364</v>
      </c>
      <c r="M32" s="560">
        <f t="shared" si="7"/>
        <v>0.28784976950741736</v>
      </c>
      <c r="N32" s="98"/>
    </row>
    <row r="33" spans="1:15" s="147" customFormat="1" ht="15" customHeight="1">
      <c r="A33" s="532" t="s">
        <v>536</v>
      </c>
      <c r="B33" s="566" t="s">
        <v>360</v>
      </c>
      <c r="C33" s="567" t="s">
        <v>360</v>
      </c>
      <c r="D33" s="567"/>
      <c r="E33" s="567"/>
      <c r="F33" s="567"/>
      <c r="G33" s="567"/>
      <c r="H33" s="567" t="s">
        <v>360</v>
      </c>
      <c r="I33" s="568" t="s">
        <v>360</v>
      </c>
      <c r="J33" s="566">
        <v>22704.657861326836</v>
      </c>
      <c r="K33" s="568">
        <v>21589.743959679807</v>
      </c>
      <c r="L33" s="560" t="s">
        <v>360</v>
      </c>
      <c r="M33" s="560">
        <f t="shared" si="7"/>
        <v>-4.9105073877641559</v>
      </c>
      <c r="N33" s="98"/>
    </row>
    <row r="34" spans="1:15" s="150" customFormat="1" ht="15" customHeight="1">
      <c r="A34" s="533" t="s">
        <v>539</v>
      </c>
      <c r="B34" s="563">
        <f t="shared" ref="B34:F34" si="20">SUM(B35:B36)</f>
        <v>1306043.2697154398</v>
      </c>
      <c r="C34" s="564">
        <f t="shared" si="20"/>
        <v>1268941.063513533</v>
      </c>
      <c r="D34" s="564">
        <f t="shared" si="20"/>
        <v>1279266.453830342</v>
      </c>
      <c r="E34" s="564">
        <f t="shared" si="20"/>
        <v>1258759.7695028665</v>
      </c>
      <c r="F34" s="564">
        <f t="shared" si="20"/>
        <v>1279148.8141984814</v>
      </c>
      <c r="G34" s="564">
        <f t="shared" ref="G34:I34" si="21">SUM(G35:G36)</f>
        <v>1317134.8071385617</v>
      </c>
      <c r="H34" s="564">
        <f t="shared" si="21"/>
        <v>1303435.0151889403</v>
      </c>
      <c r="I34" s="564">
        <f t="shared" si="21"/>
        <v>1322156.9348740489</v>
      </c>
      <c r="J34" s="563">
        <f>SUM(J35:J37)</f>
        <v>1440427.4451073147</v>
      </c>
      <c r="K34" s="565">
        <f>SUM(K35:K37)</f>
        <v>1420237.1823199277</v>
      </c>
      <c r="L34" s="560">
        <f t="shared" si="19"/>
        <v>1.2337772822886564</v>
      </c>
      <c r="M34" s="560">
        <f t="shared" si="7"/>
        <v>-1.4016855105036399</v>
      </c>
      <c r="N34" s="158"/>
      <c r="O34" s="335"/>
    </row>
    <row r="35" spans="1:15" s="150" customFormat="1" ht="15" customHeight="1">
      <c r="A35" s="532" t="s">
        <v>313</v>
      </c>
      <c r="B35" s="566">
        <v>323470.71845536231</v>
      </c>
      <c r="C35" s="567">
        <v>421739.19252635812</v>
      </c>
      <c r="D35" s="567">
        <v>432719.62724296417</v>
      </c>
      <c r="E35" s="567">
        <v>458256.04439319391</v>
      </c>
      <c r="F35" s="567">
        <v>495362.30131893279</v>
      </c>
      <c r="G35" s="567">
        <v>524453.55192748399</v>
      </c>
      <c r="H35" s="567">
        <v>545571.88115648425</v>
      </c>
      <c r="I35" s="567">
        <v>565590.72700955765</v>
      </c>
      <c r="J35" s="566">
        <v>657451.91170041391</v>
      </c>
      <c r="K35" s="568">
        <v>638893.05394300178</v>
      </c>
      <c r="L35" s="560">
        <f t="shared" si="19"/>
        <v>74.850672639046621</v>
      </c>
      <c r="M35" s="560">
        <f t="shared" si="7"/>
        <v>-2.8228464207233088</v>
      </c>
      <c r="N35" s="158"/>
    </row>
    <row r="36" spans="1:15" s="150" customFormat="1" ht="15" customHeight="1">
      <c r="A36" s="532" t="s">
        <v>314</v>
      </c>
      <c r="B36" s="566">
        <v>982572.55126007739</v>
      </c>
      <c r="C36" s="567">
        <v>847201.8709871748</v>
      </c>
      <c r="D36" s="567">
        <v>846546.82658737781</v>
      </c>
      <c r="E36" s="567">
        <v>800503.72510967276</v>
      </c>
      <c r="F36" s="567">
        <v>783786.51287954848</v>
      </c>
      <c r="G36" s="567">
        <v>792681.25521107763</v>
      </c>
      <c r="H36" s="567">
        <v>757863.1340324562</v>
      </c>
      <c r="I36" s="567">
        <v>756566.20786449115</v>
      </c>
      <c r="J36" s="566">
        <v>761880.95414366166</v>
      </c>
      <c r="K36" s="568">
        <v>761342.93017569522</v>
      </c>
      <c r="L36" s="560">
        <f t="shared" si="19"/>
        <v>-23.001491656341273</v>
      </c>
      <c r="M36" s="560">
        <f t="shared" si="7"/>
        <v>-7.0617852440108209E-2</v>
      </c>
      <c r="N36" s="158"/>
    </row>
    <row r="37" spans="1:15" s="150" customFormat="1" ht="15" customHeight="1">
      <c r="A37" s="532" t="s">
        <v>536</v>
      </c>
      <c r="B37" s="566" t="s">
        <v>360</v>
      </c>
      <c r="C37" s="567" t="s">
        <v>360</v>
      </c>
      <c r="D37" s="567"/>
      <c r="E37" s="567"/>
      <c r="F37" s="567"/>
      <c r="G37" s="567"/>
      <c r="H37" s="567" t="s">
        <v>360</v>
      </c>
      <c r="I37" s="568" t="s">
        <v>360</v>
      </c>
      <c r="J37" s="566">
        <v>21094.579263239055</v>
      </c>
      <c r="K37" s="568">
        <v>20001.198201230796</v>
      </c>
      <c r="L37" s="560" t="s">
        <v>360</v>
      </c>
      <c r="M37" s="560">
        <f t="shared" si="7"/>
        <v>-5.1832323762610599</v>
      </c>
      <c r="N37" s="158"/>
    </row>
    <row r="38" spans="1:15" s="356" customFormat="1" ht="20.100000000000001" customHeight="1">
      <c r="A38" s="373"/>
      <c r="B38" s="573" t="s">
        <v>542</v>
      </c>
      <c r="C38" s="544"/>
      <c r="D38" s="544"/>
      <c r="E38" s="544"/>
      <c r="F38" s="544"/>
      <c r="G38" s="544"/>
      <c r="H38" s="544"/>
      <c r="I38" s="544"/>
      <c r="J38" s="544"/>
      <c r="K38" s="545"/>
      <c r="L38" s="374"/>
      <c r="M38" s="374"/>
      <c r="N38" s="158"/>
    </row>
    <row r="39" spans="1:15" s="150" customFormat="1" ht="15" customHeight="1">
      <c r="A39" s="570" t="s">
        <v>407</v>
      </c>
      <c r="K39" s="569"/>
      <c r="L39" s="20"/>
      <c r="M39" s="20"/>
      <c r="N39" s="158"/>
      <c r="O39" s="335"/>
    </row>
    <row r="40" spans="1:15" s="150" customFormat="1" ht="15" customHeight="1">
      <c r="A40" s="526" t="s">
        <v>313</v>
      </c>
      <c r="B40" s="548">
        <f t="shared" ref="B40:K40" si="22">B45/B9*1000</f>
        <v>181.05253394174429</v>
      </c>
      <c r="C40" s="548">
        <f t="shared" si="22"/>
        <v>180.28412857098755</v>
      </c>
      <c r="D40" s="548">
        <f t="shared" si="22"/>
        <v>178.78421144560807</v>
      </c>
      <c r="E40" s="548">
        <f t="shared" si="22"/>
        <v>178.86832529774981</v>
      </c>
      <c r="F40" s="548">
        <f t="shared" si="22"/>
        <v>180.8624924453384</v>
      </c>
      <c r="G40" s="548">
        <f t="shared" si="22"/>
        <v>179.23710472233816</v>
      </c>
      <c r="H40" s="548">
        <f t="shared" si="22"/>
        <v>179.43906634638279</v>
      </c>
      <c r="I40" s="549">
        <f t="shared" si="22"/>
        <v>179.16392360451633</v>
      </c>
      <c r="J40" s="548">
        <f t="shared" si="22"/>
        <v>183.55316125940917</v>
      </c>
      <c r="K40" s="548">
        <f t="shared" si="22"/>
        <v>182.70650199558074</v>
      </c>
      <c r="L40" s="571">
        <f t="shared" ref="L40:L41" si="23">I40/B40*100-100</f>
        <v>-1.0431283650720076</v>
      </c>
      <c r="M40" s="560">
        <f t="shared" ref="M40:M42" si="24">K40/J40*100-100</f>
        <v>-0.46126106356287266</v>
      </c>
      <c r="N40" s="165"/>
      <c r="O40" s="335"/>
    </row>
    <row r="41" spans="1:15" s="150" customFormat="1" ht="15" customHeight="1">
      <c r="A41" s="526" t="s">
        <v>314</v>
      </c>
      <c r="B41" s="548">
        <f t="shared" ref="B41:K41" si="25">B46/B10*1000</f>
        <v>195.58120415339351</v>
      </c>
      <c r="C41" s="548">
        <f t="shared" si="25"/>
        <v>186.60296976899861</v>
      </c>
      <c r="D41" s="548">
        <f t="shared" si="25"/>
        <v>186.5396532896861</v>
      </c>
      <c r="E41" s="548">
        <f t="shared" si="25"/>
        <v>186.46809892814184</v>
      </c>
      <c r="F41" s="548">
        <f t="shared" si="25"/>
        <v>186.25809610644581</v>
      </c>
      <c r="G41" s="548">
        <f t="shared" si="25"/>
        <v>186.2614442496438</v>
      </c>
      <c r="H41" s="548">
        <f t="shared" si="25"/>
        <v>184.23904246684779</v>
      </c>
      <c r="I41" s="549">
        <f t="shared" si="25"/>
        <v>183.04714571011348</v>
      </c>
      <c r="J41" s="548">
        <f t="shared" si="25"/>
        <v>184.28857900661444</v>
      </c>
      <c r="K41" s="548">
        <f t="shared" si="25"/>
        <v>181.81452230626394</v>
      </c>
      <c r="L41" s="571">
        <f t="shared" si="23"/>
        <v>-6.40862116456222</v>
      </c>
      <c r="M41" s="560">
        <f t="shared" si="24"/>
        <v>-1.3424905187758327</v>
      </c>
      <c r="N41" s="158"/>
      <c r="O41" s="335"/>
    </row>
    <row r="42" spans="1:15" s="150" customFormat="1" ht="15" customHeight="1">
      <c r="A42" s="532" t="s">
        <v>536</v>
      </c>
      <c r="B42" s="547" t="s">
        <v>360</v>
      </c>
      <c r="C42" s="548" t="s">
        <v>360</v>
      </c>
      <c r="D42" s="548"/>
      <c r="E42" s="548"/>
      <c r="F42" s="548"/>
      <c r="G42" s="548"/>
      <c r="H42" s="548" t="s">
        <v>360</v>
      </c>
      <c r="I42" s="549" t="s">
        <v>360</v>
      </c>
      <c r="J42" s="548">
        <v>166.57216123697739</v>
      </c>
      <c r="K42" s="549">
        <v>164.81099979816847</v>
      </c>
      <c r="L42" s="560" t="s">
        <v>360</v>
      </c>
      <c r="M42" s="560">
        <f t="shared" si="24"/>
        <v>-1.0572963847802725</v>
      </c>
      <c r="N42" s="158"/>
      <c r="O42" s="335"/>
    </row>
    <row r="43" spans="1:15" s="150" customFormat="1" ht="20.100000000000001" customHeight="1">
      <c r="A43" s="157"/>
      <c r="B43" s="573" t="s">
        <v>138</v>
      </c>
      <c r="C43" s="544"/>
      <c r="D43" s="544"/>
      <c r="E43" s="544"/>
      <c r="F43" s="544"/>
      <c r="G43" s="544"/>
      <c r="H43" s="544"/>
      <c r="I43" s="544"/>
      <c r="J43" s="544"/>
      <c r="K43" s="545"/>
      <c r="L43" s="160"/>
      <c r="M43" s="160"/>
      <c r="N43" s="100"/>
    </row>
    <row r="44" spans="1:15" s="150" customFormat="1" ht="15" customHeight="1">
      <c r="A44" s="533" t="s">
        <v>316</v>
      </c>
      <c r="B44" s="550">
        <f t="shared" ref="B44:D44" si="26">SUM(B45:B46)</f>
        <v>110289.74721421886</v>
      </c>
      <c r="C44" s="551">
        <f t="shared" si="26"/>
        <v>108055.60482013988</v>
      </c>
      <c r="D44" s="551">
        <f t="shared" si="26"/>
        <v>109243.09938385828</v>
      </c>
      <c r="E44" s="551">
        <f>SUM(E45:E46)</f>
        <v>109199.22986458344</v>
      </c>
      <c r="F44" s="551">
        <f>SUM(F45:F46)</f>
        <v>110491.25532598843</v>
      </c>
      <c r="G44" s="551">
        <f>SUM(G45:G46)</f>
        <v>112233.56945519311</v>
      </c>
      <c r="H44" s="551">
        <f t="shared" ref="H44:I44" si="27">SUM(H45:H46)</f>
        <v>113241.53456399332</v>
      </c>
      <c r="I44" s="552">
        <f t="shared" si="27"/>
        <v>115390.61375960849</v>
      </c>
      <c r="J44" s="551">
        <f>SUM(J45:J47)</f>
        <v>118206.20634716214</v>
      </c>
      <c r="K44" s="552">
        <f>SUM(K45:K47)</f>
        <v>116864.30447592249</v>
      </c>
      <c r="L44" s="560">
        <f t="shared" ref="L44:L50" si="28">I44/B44*100-100</f>
        <v>4.6249689334060093</v>
      </c>
      <c r="M44" s="560">
        <f t="shared" si="7"/>
        <v>-1.1352211636828855</v>
      </c>
      <c r="O44" s="335"/>
    </row>
    <row r="45" spans="1:15" s="150" customFormat="1" ht="15" customHeight="1">
      <c r="A45" s="532" t="s">
        <v>313</v>
      </c>
      <c r="B45" s="553">
        <v>33806.241415012235</v>
      </c>
      <c r="C45" s="554">
        <v>42853.527534794666</v>
      </c>
      <c r="D45" s="554">
        <v>44084.608947835914</v>
      </c>
      <c r="E45" s="554">
        <v>46451.678844329028</v>
      </c>
      <c r="F45" s="554">
        <v>49039.625317174956</v>
      </c>
      <c r="G45" s="554">
        <v>50845.112557727094</v>
      </c>
      <c r="H45" s="554">
        <v>52815.328872887709</v>
      </c>
      <c r="I45" s="555">
        <v>54955.096261823433</v>
      </c>
      <c r="J45" s="554">
        <v>57226.130794744633</v>
      </c>
      <c r="K45" s="555">
        <v>56036.784822438342</v>
      </c>
      <c r="L45" s="560">
        <f t="shared" si="28"/>
        <v>62.559024492500043</v>
      </c>
      <c r="M45" s="560">
        <f t="shared" si="7"/>
        <v>-2.0783267290465091</v>
      </c>
      <c r="N45" s="100"/>
    </row>
    <row r="46" spans="1:15" s="150" customFormat="1" ht="15" customHeight="1">
      <c r="A46" s="532" t="s">
        <v>314</v>
      </c>
      <c r="B46" s="553">
        <v>76483.505799206629</v>
      </c>
      <c r="C46" s="554">
        <v>65202.077285345222</v>
      </c>
      <c r="D46" s="554">
        <v>65158.490436022366</v>
      </c>
      <c r="E46" s="554">
        <v>62747.551020254417</v>
      </c>
      <c r="F46" s="554">
        <v>61451.630008813481</v>
      </c>
      <c r="G46" s="554">
        <v>61388.456897466014</v>
      </c>
      <c r="H46" s="554">
        <v>60426.205691105613</v>
      </c>
      <c r="I46" s="555">
        <v>60435.517497785055</v>
      </c>
      <c r="J46" s="554">
        <v>59514.368474973722</v>
      </c>
      <c r="K46" s="555">
        <v>59460.486205000016</v>
      </c>
      <c r="L46" s="560">
        <f t="shared" si="28"/>
        <v>-20.98228648612502</v>
      </c>
      <c r="M46" s="560">
        <f t="shared" si="7"/>
        <v>-9.0536573527387532E-2</v>
      </c>
      <c r="N46" s="100"/>
    </row>
    <row r="47" spans="1:15" s="150" customFormat="1" ht="15" customHeight="1">
      <c r="A47" s="532" t="s">
        <v>538</v>
      </c>
      <c r="B47" s="553" t="s">
        <v>360</v>
      </c>
      <c r="C47" s="554" t="s">
        <v>360</v>
      </c>
      <c r="D47" s="554"/>
      <c r="E47" s="554"/>
      <c r="F47" s="554"/>
      <c r="G47" s="554"/>
      <c r="H47" s="554" t="s">
        <v>360</v>
      </c>
      <c r="I47" s="555" t="s">
        <v>360</v>
      </c>
      <c r="J47" s="554">
        <v>1465.707077443768</v>
      </c>
      <c r="K47" s="555">
        <v>1367.0334484841308</v>
      </c>
      <c r="L47" s="560" t="s">
        <v>360</v>
      </c>
      <c r="M47" s="560">
        <f t="shared" si="7"/>
        <v>-6.7321520430758</v>
      </c>
      <c r="N47" s="100"/>
    </row>
    <row r="48" spans="1:15" s="150" customFormat="1" ht="15" customHeight="1">
      <c r="A48" s="533" t="s">
        <v>540</v>
      </c>
      <c r="B48" s="550">
        <f t="shared" ref="B48:I48" si="29">SUM(B49:B50)</f>
        <v>94682.056856422379</v>
      </c>
      <c r="C48" s="551">
        <f t="shared" si="29"/>
        <v>92207.234958027082</v>
      </c>
      <c r="D48" s="551">
        <f t="shared" si="29"/>
        <v>92972.623930270551</v>
      </c>
      <c r="E48" s="551">
        <f t="shared" si="29"/>
        <v>92430.547480276728</v>
      </c>
      <c r="F48" s="551">
        <f t="shared" si="29"/>
        <v>93957.443313745927</v>
      </c>
      <c r="G48" s="551">
        <f t="shared" si="29"/>
        <v>96761.453274721949</v>
      </c>
      <c r="H48" s="551">
        <f t="shared" si="29"/>
        <v>97443.860956432269</v>
      </c>
      <c r="I48" s="552">
        <f t="shared" si="29"/>
        <v>98826.511094157409</v>
      </c>
      <c r="J48" s="551">
        <f>SUM(J49:J51)</f>
        <v>107179.68370540319</v>
      </c>
      <c r="K48" s="552">
        <f>SUM(K49:K51)</f>
        <v>106820.9209612229</v>
      </c>
      <c r="L48" s="560">
        <f t="shared" si="28"/>
        <v>4.3772329999333977</v>
      </c>
      <c r="M48" s="560">
        <f t="shared" si="7"/>
        <v>-0.33473017625840384</v>
      </c>
      <c r="N48" s="100"/>
    </row>
    <row r="49" spans="1:15" s="150" customFormat="1" ht="15" customHeight="1">
      <c r="A49" s="532" t="s">
        <v>313</v>
      </c>
      <c r="B49" s="553">
        <v>23936.833165696811</v>
      </c>
      <c r="C49" s="554">
        <v>31208.700246950499</v>
      </c>
      <c r="D49" s="554">
        <v>32021.252415979347</v>
      </c>
      <c r="E49" s="554">
        <v>33923.105040932554</v>
      </c>
      <c r="F49" s="554">
        <v>36669.952500488653</v>
      </c>
      <c r="G49" s="554">
        <v>38823.476850555322</v>
      </c>
      <c r="H49" s="554">
        <v>40386.793493051555</v>
      </c>
      <c r="I49" s="555">
        <v>41868.719195900252</v>
      </c>
      <c r="J49" s="554">
        <v>48562.043157115128</v>
      </c>
      <c r="K49" s="555">
        <v>47182.544721122329</v>
      </c>
      <c r="L49" s="560">
        <f t="shared" si="28"/>
        <v>74.913360117749875</v>
      </c>
      <c r="M49" s="560">
        <f t="shared" si="7"/>
        <v>-2.8406927433626237</v>
      </c>
      <c r="N49" s="100"/>
    </row>
    <row r="50" spans="1:15" s="150" customFormat="1" ht="15" customHeight="1">
      <c r="A50" s="532" t="s">
        <v>314</v>
      </c>
      <c r="B50" s="553">
        <v>70745.223690725572</v>
      </c>
      <c r="C50" s="554">
        <v>60998.534711076587</v>
      </c>
      <c r="D50" s="554">
        <v>60951.371514291204</v>
      </c>
      <c r="E50" s="554">
        <v>58507.44243934418</v>
      </c>
      <c r="F50" s="554">
        <v>57287.490813257275</v>
      </c>
      <c r="G50" s="554">
        <v>57937.97642416662</v>
      </c>
      <c r="H50" s="554">
        <v>57057.067463380707</v>
      </c>
      <c r="I50" s="555">
        <v>56957.79189825715</v>
      </c>
      <c r="J50" s="554">
        <v>57242.616568337144</v>
      </c>
      <c r="K50" s="555">
        <v>56986.044504377336</v>
      </c>
      <c r="L50" s="560">
        <f t="shared" si="28"/>
        <v>-19.48885178841536</v>
      </c>
      <c r="M50" s="560">
        <f t="shared" si="7"/>
        <v>-0.44821861637562677</v>
      </c>
      <c r="N50" s="158"/>
    </row>
    <row r="51" spans="1:15" s="150" customFormat="1" ht="15" customHeight="1">
      <c r="A51" s="532" t="s">
        <v>538</v>
      </c>
      <c r="B51" s="553" t="s">
        <v>360</v>
      </c>
      <c r="C51" s="554" t="s">
        <v>360</v>
      </c>
      <c r="D51" s="554"/>
      <c r="E51" s="554"/>
      <c r="F51" s="554"/>
      <c r="G51" s="554"/>
      <c r="H51" s="554" t="s">
        <v>360</v>
      </c>
      <c r="I51" s="555" t="s">
        <v>360</v>
      </c>
      <c r="J51" s="554">
        <v>1375.02397995091</v>
      </c>
      <c r="K51" s="555">
        <v>2652.3317357232481</v>
      </c>
      <c r="L51" s="560" t="s">
        <v>360</v>
      </c>
      <c r="M51" s="560">
        <f t="shared" si="7"/>
        <v>92.893489451575931</v>
      </c>
      <c r="N51" s="158"/>
    </row>
    <row r="52" spans="1:15" s="150" customFormat="1" ht="15" customHeight="1">
      <c r="A52" s="572" t="s">
        <v>541</v>
      </c>
      <c r="B52" s="550">
        <v>107841.77934331037</v>
      </c>
      <c r="C52" s="551">
        <v>103076.65271718733</v>
      </c>
      <c r="D52" s="551">
        <v>104247.28429884731</v>
      </c>
      <c r="E52" s="551">
        <v>104106.6777630799</v>
      </c>
      <c r="F52" s="551">
        <v>105637.88528769917</v>
      </c>
      <c r="G52" s="551">
        <v>107096.10320453331</v>
      </c>
      <c r="H52" s="551">
        <v>108459.54589474994</v>
      </c>
      <c r="I52" s="552">
        <v>110573.47199298957</v>
      </c>
      <c r="J52" s="551">
        <v>113015.95270369535</v>
      </c>
      <c r="K52" s="552">
        <v>111360.58643881924</v>
      </c>
      <c r="L52" s="560">
        <v>2.5330559884244366</v>
      </c>
      <c r="M52" s="560">
        <v>-1.4647191173233267</v>
      </c>
      <c r="N52" s="158"/>
      <c r="O52" s="335"/>
    </row>
    <row r="53" spans="1:15" s="150" customFormat="1" ht="20.100000000000001" customHeight="1">
      <c r="A53" s="191" t="s">
        <v>54</v>
      </c>
      <c r="C53" s="161"/>
      <c r="D53" s="161"/>
      <c r="E53" s="161"/>
      <c r="F53" s="161"/>
      <c r="G53" s="161"/>
      <c r="H53" s="161"/>
      <c r="I53" s="161"/>
      <c r="J53" s="161"/>
      <c r="K53" s="161"/>
      <c r="L53" s="161"/>
      <c r="M53" s="161"/>
      <c r="N53" s="161"/>
    </row>
    <row r="54" spans="1:15" s="150" customFormat="1" ht="15" customHeight="1">
      <c r="A54" s="72" t="s">
        <v>543</v>
      </c>
      <c r="B54" s="72"/>
      <c r="C54" s="72"/>
      <c r="D54" s="72"/>
      <c r="E54" s="72"/>
      <c r="F54" s="72"/>
      <c r="G54" s="72"/>
      <c r="H54" s="72"/>
      <c r="I54" s="72"/>
      <c r="J54" s="72"/>
      <c r="K54" s="72"/>
      <c r="L54" s="72"/>
      <c r="M54" s="72"/>
      <c r="N54" s="162"/>
      <c r="O54" s="335"/>
    </row>
    <row r="55" spans="1:15" s="150" customFormat="1" ht="15" customHeight="1">
      <c r="A55" s="264" t="s">
        <v>545</v>
      </c>
      <c r="B55" s="72"/>
      <c r="C55" s="72"/>
      <c r="D55" s="72"/>
      <c r="E55" s="72"/>
      <c r="F55" s="72"/>
      <c r="G55" s="72"/>
      <c r="H55" s="72"/>
      <c r="I55" s="72"/>
      <c r="J55" s="72"/>
      <c r="K55" s="72"/>
      <c r="L55" s="72"/>
      <c r="M55" s="72"/>
      <c r="N55" s="162"/>
      <c r="O55" s="335"/>
    </row>
    <row r="56" spans="1:15" s="150" customFormat="1" ht="15" customHeight="1">
      <c r="A56" s="574" t="s">
        <v>546</v>
      </c>
      <c r="B56" s="574"/>
      <c r="C56" s="574"/>
      <c r="D56" s="574"/>
      <c r="E56" s="574"/>
      <c r="F56" s="574"/>
      <c r="G56" s="574"/>
      <c r="H56" s="574"/>
      <c r="I56" s="574"/>
      <c r="J56" s="574"/>
      <c r="K56" s="574"/>
      <c r="L56" s="574"/>
      <c r="M56" s="574"/>
      <c r="N56" s="162"/>
      <c r="O56" s="335"/>
    </row>
    <row r="57" spans="1:15" s="163" customFormat="1" ht="15" customHeight="1">
      <c r="A57" s="264" t="s">
        <v>544</v>
      </c>
      <c r="B57" s="265"/>
      <c r="C57" s="265"/>
      <c r="D57" s="265"/>
      <c r="E57" s="265"/>
      <c r="F57" s="265"/>
      <c r="G57" s="265"/>
      <c r="H57" s="265"/>
      <c r="I57" s="265"/>
      <c r="J57" s="265"/>
      <c r="K57" s="265"/>
      <c r="L57" s="265"/>
      <c r="M57" s="265"/>
      <c r="N57" s="100"/>
    </row>
    <row r="58" spans="1:15" s="163" customFormat="1" ht="15" customHeight="1">
      <c r="A58" s="574" t="s">
        <v>686</v>
      </c>
      <c r="B58" s="671"/>
      <c r="C58" s="671"/>
      <c r="D58" s="671"/>
      <c r="E58" s="671"/>
      <c r="F58" s="671"/>
      <c r="G58" s="671"/>
      <c r="H58" s="671"/>
      <c r="I58" s="671"/>
      <c r="J58" s="671"/>
      <c r="K58" s="671"/>
      <c r="L58" s="671"/>
      <c r="M58" s="574"/>
      <c r="N58" s="164"/>
    </row>
    <row r="59" spans="1:15" ht="15" customHeight="1"/>
    <row r="60" spans="1:15" ht="15" customHeight="1">
      <c r="A60" s="266" t="s">
        <v>205</v>
      </c>
    </row>
    <row r="65" spans="1:11">
      <c r="A65" s="91"/>
      <c r="B65" s="313"/>
      <c r="C65" s="313"/>
      <c r="D65" s="313"/>
      <c r="E65" s="313"/>
      <c r="F65" s="313"/>
      <c r="G65" s="313"/>
      <c r="H65" s="313"/>
      <c r="I65" s="313"/>
      <c r="J65" s="313"/>
      <c r="K65" s="313"/>
    </row>
    <row r="66" spans="1:11">
      <c r="A66" s="174"/>
      <c r="B66" s="313"/>
      <c r="C66" s="313"/>
      <c r="D66" s="313"/>
      <c r="E66" s="313"/>
      <c r="F66" s="313"/>
      <c r="G66" s="313"/>
      <c r="H66" s="313"/>
      <c r="I66" s="313"/>
      <c r="J66" s="313"/>
      <c r="K66" s="313"/>
    </row>
    <row r="67" spans="1:11">
      <c r="A67" s="174"/>
      <c r="B67" s="313"/>
      <c r="C67" s="313"/>
      <c r="D67" s="313"/>
      <c r="E67" s="313"/>
      <c r="F67" s="313"/>
      <c r="G67" s="313"/>
      <c r="H67" s="313"/>
      <c r="I67" s="313"/>
      <c r="J67" s="313"/>
      <c r="K67" s="313"/>
    </row>
  </sheetData>
  <pageMargins left="0.59055118110236227" right="0.19685039370078741" top="0.59055118110236227" bottom="0.59055118110236227" header="0.11811023622047245" footer="0.11811023622047245"/>
  <pageSetup paperSize="9" scale="70" orientation="portrait" r:id="rId1"/>
  <headerFooter>
    <oddFooter>&amp;L&amp;"MetaNormalLF-Roman,Standard"&amp;10Statistisches Bundesamt, Verkehr und Umwelt, 2020</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workbookViewId="0"/>
  </sheetViews>
  <sheetFormatPr baseColWidth="10" defaultRowHeight="15"/>
  <cols>
    <col min="1" max="1" width="30.7109375" style="5" customWidth="1"/>
    <col min="2" max="3" width="11.7109375" style="5" customWidth="1"/>
    <col min="4" max="7" width="11.7109375" style="5" hidden="1" customWidth="1"/>
    <col min="8" max="13" width="11.7109375" style="5" customWidth="1"/>
    <col min="14" max="16384" width="11.42578125" style="20"/>
  </cols>
  <sheetData>
    <row r="1" spans="1:19" ht="20.100000000000001" customHeight="1">
      <c r="A1" s="123" t="s">
        <v>203</v>
      </c>
      <c r="B1" s="166"/>
      <c r="C1" s="138"/>
      <c r="D1" s="138"/>
      <c r="E1" s="138"/>
      <c r="F1" s="138"/>
      <c r="G1" s="332"/>
      <c r="H1" s="138"/>
      <c r="I1" s="138"/>
      <c r="J1" s="138"/>
      <c r="K1" s="138"/>
      <c r="L1" s="138"/>
      <c r="M1" s="138"/>
    </row>
    <row r="2" spans="1:19" ht="20.100000000000001" customHeight="1">
      <c r="A2" s="423" t="s">
        <v>204</v>
      </c>
      <c r="B2" s="166"/>
      <c r="C2" s="138"/>
      <c r="D2" s="138"/>
      <c r="E2" s="138"/>
      <c r="F2" s="138"/>
      <c r="G2" s="20"/>
      <c r="H2" s="138"/>
      <c r="I2" s="138"/>
      <c r="J2" s="138"/>
      <c r="K2" s="138"/>
      <c r="L2" s="138"/>
      <c r="M2" s="138"/>
      <c r="N2" s="361"/>
      <c r="Q2" s="69"/>
    </row>
    <row r="3" spans="1:19" ht="20.100000000000001" customHeight="1">
      <c r="A3" s="453" t="s">
        <v>547</v>
      </c>
      <c r="B3" s="363"/>
      <c r="C3" s="139"/>
      <c r="D3" s="139"/>
      <c r="E3" s="139"/>
      <c r="F3" s="138"/>
      <c r="G3" s="332"/>
      <c r="H3" s="138"/>
      <c r="I3" s="138"/>
      <c r="J3" s="138"/>
      <c r="K3" s="138"/>
      <c r="L3" s="138"/>
      <c r="M3" s="138"/>
      <c r="N3" s="69"/>
      <c r="P3" s="218"/>
    </row>
    <row r="4" spans="1:19" ht="20.100000000000001" customHeight="1">
      <c r="A4" s="139"/>
      <c r="B4" s="363"/>
      <c r="C4" s="139"/>
      <c r="D4" s="139"/>
      <c r="E4" s="139"/>
      <c r="F4" s="138"/>
      <c r="G4" s="332"/>
      <c r="H4" s="138"/>
      <c r="I4" s="138"/>
      <c r="J4" s="138"/>
      <c r="K4" s="138"/>
      <c r="L4" s="138"/>
      <c r="M4" s="138"/>
      <c r="N4" s="69"/>
      <c r="P4" s="218"/>
    </row>
    <row r="5" spans="1:19" ht="15" customHeight="1">
      <c r="B5" s="167"/>
      <c r="N5" s="69"/>
    </row>
    <row r="6" spans="1:19" ht="30" customHeight="1">
      <c r="A6" s="542" t="s">
        <v>94</v>
      </c>
      <c r="B6" s="543">
        <v>2005</v>
      </c>
      <c r="C6" s="543">
        <v>2010</v>
      </c>
      <c r="D6" s="543">
        <v>2011</v>
      </c>
      <c r="E6" s="543">
        <v>2012</v>
      </c>
      <c r="F6" s="543">
        <v>2013</v>
      </c>
      <c r="G6" s="575">
        <v>2014</v>
      </c>
      <c r="H6" s="543">
        <v>2015</v>
      </c>
      <c r="I6" s="575">
        <v>2016</v>
      </c>
      <c r="J6" s="543">
        <v>2017</v>
      </c>
      <c r="K6" s="575">
        <v>2018</v>
      </c>
      <c r="L6" s="391" t="s">
        <v>133</v>
      </c>
      <c r="M6" s="390" t="s">
        <v>139</v>
      </c>
      <c r="N6" s="69"/>
    </row>
    <row r="7" spans="1:19" s="147" customFormat="1" ht="20.100000000000001" customHeight="1">
      <c r="A7" s="585" t="s">
        <v>317</v>
      </c>
      <c r="B7" s="583" t="s">
        <v>134</v>
      </c>
      <c r="C7" s="168"/>
      <c r="D7" s="168"/>
      <c r="E7" s="170"/>
      <c r="F7" s="170"/>
      <c r="G7" s="170"/>
      <c r="H7" s="170"/>
      <c r="I7" s="170"/>
      <c r="J7" s="170"/>
      <c r="K7" s="170"/>
      <c r="L7" s="582" t="s">
        <v>100</v>
      </c>
      <c r="M7" s="169"/>
      <c r="N7" s="98"/>
      <c r="O7" s="98"/>
      <c r="P7" s="98"/>
      <c r="Q7" s="146"/>
      <c r="R7" s="146"/>
    </row>
    <row r="8" spans="1:19" s="150" customFormat="1" ht="15" customHeight="1">
      <c r="A8" s="603" t="s">
        <v>549</v>
      </c>
      <c r="B8" s="553">
        <v>72493.972850000035</v>
      </c>
      <c r="C8" s="554">
        <v>76875.808140000008</v>
      </c>
      <c r="D8" s="554">
        <v>79223.920499999993</v>
      </c>
      <c r="E8" s="554">
        <v>79099.214999999997</v>
      </c>
      <c r="F8" s="554">
        <v>80127.262200000012</v>
      </c>
      <c r="G8" s="554">
        <v>82297.461100000015</v>
      </c>
      <c r="H8" s="554">
        <v>84899.794221499993</v>
      </c>
      <c r="I8" s="554">
        <v>87434.315999999963</v>
      </c>
      <c r="J8" s="553">
        <v>81602.550648720295</v>
      </c>
      <c r="K8" s="555">
        <v>85834.683531618823</v>
      </c>
      <c r="L8" s="217">
        <f>I8/B8*100-100</f>
        <v>20.609083159111094</v>
      </c>
      <c r="M8" s="217">
        <f>K8/J8*100-100</f>
        <v>5.1862752441609956</v>
      </c>
      <c r="O8" s="356"/>
      <c r="P8" s="148"/>
      <c r="Q8" s="148"/>
      <c r="R8" s="148"/>
      <c r="S8" s="149"/>
    </row>
    <row r="9" spans="1:19" s="150" customFormat="1" ht="15" customHeight="1">
      <c r="A9" s="603" t="s">
        <v>548</v>
      </c>
      <c r="B9" s="553" t="s">
        <v>360</v>
      </c>
      <c r="C9" s="554" t="s">
        <v>360</v>
      </c>
      <c r="D9" s="554" t="s">
        <v>360</v>
      </c>
      <c r="E9" s="554" t="s">
        <v>360</v>
      </c>
      <c r="F9" s="554" t="s">
        <v>360</v>
      </c>
      <c r="G9" s="554" t="s">
        <v>360</v>
      </c>
      <c r="H9" s="554" t="s">
        <v>360</v>
      </c>
      <c r="I9" s="555" t="s">
        <v>360</v>
      </c>
      <c r="J9" s="554">
        <v>331.21324507394598</v>
      </c>
      <c r="K9" s="555">
        <v>381.46468259219256</v>
      </c>
      <c r="L9" s="217" t="s">
        <v>360</v>
      </c>
      <c r="M9" s="217">
        <f>K9/J9*100-100</f>
        <v>15.171928739452298</v>
      </c>
      <c r="N9" s="148"/>
      <c r="O9" s="335"/>
      <c r="P9" s="148"/>
      <c r="Q9" s="148"/>
      <c r="R9" s="148"/>
      <c r="S9" s="149"/>
    </row>
    <row r="10" spans="1:19" s="150" customFormat="1" ht="20.100000000000001" customHeight="1">
      <c r="A10" s="586" t="s">
        <v>382</v>
      </c>
      <c r="B10" s="584" t="s">
        <v>535</v>
      </c>
      <c r="C10" s="146"/>
      <c r="D10" s="146"/>
      <c r="E10" s="27"/>
      <c r="F10" s="27"/>
      <c r="G10" s="27"/>
      <c r="H10" s="27"/>
      <c r="I10" s="27"/>
      <c r="J10" s="27"/>
      <c r="K10" s="27"/>
      <c r="L10" s="169"/>
      <c r="M10" s="169"/>
      <c r="N10" s="153"/>
      <c r="O10" s="153"/>
      <c r="P10" s="153"/>
      <c r="Q10" s="153"/>
      <c r="R10" s="153"/>
      <c r="S10" s="149"/>
    </row>
    <row r="11" spans="1:19" s="150" customFormat="1" ht="15" customHeight="1">
      <c r="A11" s="603" t="s">
        <v>549</v>
      </c>
      <c r="B11" s="557">
        <v>24.727053409551132</v>
      </c>
      <c r="C11" s="558">
        <f t="shared" ref="C11:K11" si="0">C13*100/C8</f>
        <v>24.38148139123809</v>
      </c>
      <c r="D11" s="558">
        <f t="shared" si="0"/>
        <v>23.911585075845249</v>
      </c>
      <c r="E11" s="558">
        <f t="shared" si="0"/>
        <v>23.53755780977092</v>
      </c>
      <c r="F11" s="558">
        <f t="shared" si="0"/>
        <v>23.447557114711941</v>
      </c>
      <c r="G11" s="558">
        <f t="shared" si="0"/>
        <v>22.632531453616128</v>
      </c>
      <c r="H11" s="558">
        <f t="shared" si="0"/>
        <v>22.508074512403279</v>
      </c>
      <c r="I11" s="558">
        <f t="shared" si="0"/>
        <v>22.309572948979127</v>
      </c>
      <c r="J11" s="557">
        <f t="shared" si="0"/>
        <v>19.251666431308767</v>
      </c>
      <c r="K11" s="559">
        <f t="shared" si="0"/>
        <v>18.488018134374155</v>
      </c>
      <c r="L11" s="217">
        <f>I11/B11*100-100</f>
        <v>-9.7766621057979535</v>
      </c>
      <c r="M11" s="217">
        <f>K11/J11*100-100</f>
        <v>-3.9666607545864139</v>
      </c>
      <c r="N11" s="151"/>
      <c r="O11" s="151"/>
      <c r="P11" s="151"/>
      <c r="Q11" s="151"/>
      <c r="R11" s="151"/>
      <c r="S11" s="151"/>
    </row>
    <row r="12" spans="1:19" s="163" customFormat="1" ht="20.100000000000001" customHeight="1">
      <c r="A12" s="586" t="s">
        <v>318</v>
      </c>
      <c r="B12" s="584" t="s">
        <v>136</v>
      </c>
      <c r="C12" s="146"/>
      <c r="D12" s="146"/>
      <c r="E12" s="27"/>
      <c r="F12" s="27"/>
      <c r="G12" s="27"/>
      <c r="H12" s="27"/>
      <c r="I12" s="27"/>
      <c r="J12" s="27"/>
      <c r="K12" s="27"/>
      <c r="L12" s="169"/>
      <c r="M12" s="169"/>
      <c r="N12" s="99"/>
      <c r="O12" s="99"/>
      <c r="P12" s="99"/>
      <c r="Q12" s="99"/>
      <c r="R12" s="99"/>
      <c r="S12" s="99"/>
    </row>
    <row r="13" spans="1:19" s="150" customFormat="1" ht="15" customHeight="1">
      <c r="A13" s="603" t="s">
        <v>549</v>
      </c>
      <c r="B13" s="553">
        <v>17925.623385325001</v>
      </c>
      <c r="C13" s="554">
        <v>18743.460856017999</v>
      </c>
      <c r="D13" s="554">
        <v>18943.695150777501</v>
      </c>
      <c r="E13" s="554">
        <v>18618.02345769999</v>
      </c>
      <c r="F13" s="554">
        <v>18787.885568799997</v>
      </c>
      <c r="G13" s="554">
        <v>18625.998768985002</v>
      </c>
      <c r="H13" s="554">
        <v>19109.308944252272</v>
      </c>
      <c r="I13" s="554">
        <v>19506.222510460921</v>
      </c>
      <c r="J13" s="576">
        <v>15709.850850331417</v>
      </c>
      <c r="K13" s="577">
        <v>15869.131856908354</v>
      </c>
      <c r="L13" s="217">
        <f>I13/B13*100-100</f>
        <v>8.8175406297439736</v>
      </c>
      <c r="M13" s="217">
        <f>K13/J13*100-100</f>
        <v>1.013892544839635</v>
      </c>
      <c r="N13" s="156"/>
      <c r="O13" s="156"/>
      <c r="P13" s="156"/>
      <c r="Q13" s="156"/>
      <c r="R13" s="156"/>
      <c r="S13" s="156"/>
    </row>
    <row r="14" spans="1:19" s="150" customFormat="1" ht="15" customHeight="1">
      <c r="A14" s="603" t="s">
        <v>550</v>
      </c>
      <c r="B14" s="553" t="s">
        <v>360</v>
      </c>
      <c r="C14" s="554" t="s">
        <v>360</v>
      </c>
      <c r="D14" s="554" t="s">
        <v>360</v>
      </c>
      <c r="E14" s="554" t="s">
        <v>360</v>
      </c>
      <c r="F14" s="554" t="s">
        <v>360</v>
      </c>
      <c r="G14" s="554" t="s">
        <v>360</v>
      </c>
      <c r="H14" s="554" t="s">
        <v>360</v>
      </c>
      <c r="I14" s="555" t="s">
        <v>360</v>
      </c>
      <c r="J14" s="553">
        <v>33.722846930606664</v>
      </c>
      <c r="K14" s="555">
        <v>37.299132889926113</v>
      </c>
      <c r="L14" s="217" t="s">
        <v>360</v>
      </c>
      <c r="M14" s="217">
        <f>K14/J14*100-100</f>
        <v>10.604934887847904</v>
      </c>
      <c r="N14" s="156"/>
      <c r="O14" s="156"/>
      <c r="P14" s="156"/>
      <c r="Q14" s="156"/>
      <c r="R14" s="156"/>
      <c r="S14" s="156"/>
    </row>
    <row r="15" spans="1:19" s="150" customFormat="1" ht="20.100000000000001" customHeight="1">
      <c r="A15" s="586" t="s">
        <v>318</v>
      </c>
      <c r="B15" s="573" t="s">
        <v>145</v>
      </c>
      <c r="C15" s="579"/>
      <c r="D15" s="579"/>
      <c r="E15" s="579"/>
      <c r="F15" s="579"/>
      <c r="G15" s="579"/>
      <c r="H15" s="579"/>
      <c r="I15" s="579"/>
      <c r="J15" s="578"/>
      <c r="K15" s="580"/>
      <c r="L15" s="171"/>
      <c r="M15" s="171"/>
      <c r="N15" s="99"/>
      <c r="O15" s="99"/>
      <c r="P15" s="99"/>
      <c r="Q15" s="99"/>
      <c r="R15" s="99"/>
      <c r="S15" s="99"/>
    </row>
    <row r="16" spans="1:19" s="147" customFormat="1" ht="15" customHeight="1">
      <c r="A16" s="603" t="s">
        <v>549</v>
      </c>
      <c r="B16" s="553">
        <v>586705.18060907978</v>
      </c>
      <c r="C16" s="554">
        <v>619054.84423171391</v>
      </c>
      <c r="D16" s="554">
        <v>627928.64565223118</v>
      </c>
      <c r="E16" s="554">
        <v>616828.22454028937</v>
      </c>
      <c r="F16" s="554">
        <v>624274.15389127156</v>
      </c>
      <c r="G16" s="554">
        <v>613867.64497396455</v>
      </c>
      <c r="H16" s="554">
        <v>630816.5858336133</v>
      </c>
      <c r="I16" s="554">
        <v>643922.44400089153</v>
      </c>
      <c r="J16" s="553">
        <v>559370.32299528446</v>
      </c>
      <c r="K16" s="555">
        <v>564780.20088511228</v>
      </c>
      <c r="L16" s="217">
        <f>I16/B16*100-100</f>
        <v>9.752302396991368</v>
      </c>
      <c r="M16" s="217">
        <f>K16/J16*100-100</f>
        <v>0.96713709459224617</v>
      </c>
      <c r="N16" s="98"/>
      <c r="O16" s="98"/>
      <c r="P16" s="98"/>
      <c r="Q16" s="98"/>
      <c r="R16" s="146"/>
    </row>
    <row r="17" spans="1:18" s="147" customFormat="1" ht="14.25" customHeight="1">
      <c r="A17" s="603" t="s">
        <v>548</v>
      </c>
      <c r="B17" s="553" t="s">
        <v>360</v>
      </c>
      <c r="C17" s="554" t="s">
        <v>360</v>
      </c>
      <c r="D17" s="554" t="s">
        <v>360</v>
      </c>
      <c r="E17" s="554" t="s">
        <v>360</v>
      </c>
      <c r="F17" s="554" t="s">
        <v>360</v>
      </c>
      <c r="G17" s="554" t="s">
        <v>360</v>
      </c>
      <c r="H17" s="554" t="s">
        <v>360</v>
      </c>
      <c r="I17" s="555" t="s">
        <v>360</v>
      </c>
      <c r="J17" s="553">
        <v>1060.0555136931296</v>
      </c>
      <c r="K17" s="555">
        <v>1119.8650023901225</v>
      </c>
      <c r="L17" s="217" t="s">
        <v>360</v>
      </c>
      <c r="M17" s="217">
        <f>K17/J17*100-100</f>
        <v>5.6421091088543704</v>
      </c>
      <c r="N17" s="98"/>
      <c r="O17" s="98"/>
      <c r="P17" s="98"/>
      <c r="Q17" s="98"/>
      <c r="R17" s="146"/>
    </row>
    <row r="18" spans="1:18" s="163" customFormat="1" ht="20.100000000000001" customHeight="1">
      <c r="A18" s="586" t="s">
        <v>319</v>
      </c>
      <c r="B18" s="584" t="s">
        <v>138</v>
      </c>
      <c r="C18" s="579"/>
      <c r="D18" s="579"/>
      <c r="E18" s="579"/>
      <c r="F18" s="579"/>
      <c r="G18" s="579"/>
      <c r="H18" s="579"/>
      <c r="I18" s="579"/>
      <c r="J18" s="579"/>
      <c r="K18" s="579"/>
      <c r="L18" s="157"/>
      <c r="M18" s="157"/>
      <c r="N18" s="100"/>
      <c r="O18" s="100"/>
      <c r="P18" s="101"/>
      <c r="Q18" s="159"/>
      <c r="R18" s="101"/>
    </row>
    <row r="19" spans="1:18" s="150" customFormat="1" ht="15" customHeight="1">
      <c r="A19" s="605" t="s">
        <v>549</v>
      </c>
      <c r="B19" s="554">
        <v>47476.3032343062</v>
      </c>
      <c r="C19" s="554">
        <v>49671.169128015616</v>
      </c>
      <c r="D19" s="554">
        <v>50205.194005924386</v>
      </c>
      <c r="E19" s="554">
        <v>49367.818371498317</v>
      </c>
      <c r="F19" s="554">
        <v>49914.113233900425</v>
      </c>
      <c r="G19" s="554">
        <v>49036.887503439139</v>
      </c>
      <c r="H19" s="554">
        <v>50363.464779324073</v>
      </c>
      <c r="I19" s="554">
        <v>51354.369023297411</v>
      </c>
      <c r="J19" s="553">
        <v>41323.20882805853</v>
      </c>
      <c r="K19" s="555">
        <v>41714.121217763161</v>
      </c>
      <c r="L19" s="217">
        <f>I19/B19*100-100</f>
        <v>8.1684240869641656</v>
      </c>
      <c r="M19" s="217">
        <f>K19/J19*100-100</f>
        <v>0.94598749901338408</v>
      </c>
      <c r="N19" s="100"/>
      <c r="O19" s="98"/>
      <c r="P19" s="101"/>
      <c r="Q19" s="159"/>
      <c r="R19" s="101"/>
    </row>
    <row r="20" spans="1:18" s="150" customFormat="1" ht="15" customHeight="1">
      <c r="A20" s="21" t="s">
        <v>551</v>
      </c>
      <c r="B20" s="554">
        <v>2859.2017744314098</v>
      </c>
      <c r="C20" s="554">
        <v>3542.5404894637318</v>
      </c>
      <c r="D20" s="554">
        <v>3251.0918245074863</v>
      </c>
      <c r="E20" s="554">
        <v>3366.2792713575373</v>
      </c>
      <c r="F20" s="554">
        <v>3044.1395377375361</v>
      </c>
      <c r="G20" s="554">
        <v>3052.4894816699275</v>
      </c>
      <c r="H20" s="554">
        <v>2871.3594026651344</v>
      </c>
      <c r="I20" s="554">
        <v>2848.2057913218905</v>
      </c>
      <c r="J20" s="553">
        <v>7926.249213322204</v>
      </c>
      <c r="K20" s="555">
        <v>7904.809704045857</v>
      </c>
      <c r="L20" s="217">
        <f t="shared" ref="L20" si="1">I20/B20*100-100</f>
        <v>-0.38458227075302887</v>
      </c>
      <c r="M20" s="217">
        <f>K20/J20*100-100</f>
        <v>-0.27048744872053021</v>
      </c>
      <c r="N20" s="100"/>
      <c r="O20" s="100"/>
      <c r="P20" s="101"/>
      <c r="Q20" s="159"/>
      <c r="R20" s="101"/>
    </row>
    <row r="21" spans="1:18" s="150" customFormat="1" ht="15" customHeight="1">
      <c r="A21" s="604" t="s">
        <v>550</v>
      </c>
      <c r="B21" s="553" t="s">
        <v>360</v>
      </c>
      <c r="C21" s="554" t="s">
        <v>360</v>
      </c>
      <c r="D21" s="554" t="s">
        <v>360</v>
      </c>
      <c r="E21" s="554" t="s">
        <v>360</v>
      </c>
      <c r="F21" s="554" t="s">
        <v>360</v>
      </c>
      <c r="G21" s="554" t="s">
        <v>360</v>
      </c>
      <c r="H21" s="554" t="s">
        <v>360</v>
      </c>
      <c r="I21" s="555" t="s">
        <v>360</v>
      </c>
      <c r="J21" s="553">
        <v>58.521881949200122</v>
      </c>
      <c r="K21" s="555">
        <v>55.914194996307344</v>
      </c>
      <c r="L21" s="217" t="s">
        <v>360</v>
      </c>
      <c r="M21" s="217">
        <f>K21/J21*100-100</f>
        <v>-4.4559177969641866</v>
      </c>
      <c r="N21" s="100"/>
      <c r="O21" s="100"/>
      <c r="P21" s="101"/>
      <c r="Q21" s="159"/>
      <c r="R21" s="101"/>
    </row>
    <row r="22" spans="1:18" s="150" customFormat="1" ht="20.100000000000001" customHeight="1">
      <c r="A22" s="191" t="s">
        <v>54</v>
      </c>
      <c r="B22" s="102"/>
      <c r="C22" s="101"/>
      <c r="D22" s="101"/>
      <c r="E22" s="101"/>
      <c r="F22" s="101"/>
      <c r="G22" s="101"/>
      <c r="H22" s="101"/>
      <c r="I22" s="101"/>
      <c r="J22" s="101"/>
      <c r="K22" s="101"/>
      <c r="L22" s="172"/>
      <c r="M22" s="172"/>
      <c r="N22" s="100"/>
      <c r="O22" s="100"/>
      <c r="P22" s="101"/>
      <c r="Q22" s="159"/>
      <c r="R22" s="101"/>
    </row>
    <row r="23" spans="1:18" s="5" customFormat="1" ht="15" customHeight="1">
      <c r="A23" s="16" t="s">
        <v>554</v>
      </c>
      <c r="B23" s="164"/>
      <c r="C23" s="164"/>
      <c r="D23" s="164"/>
      <c r="E23" s="164"/>
      <c r="F23" s="164"/>
      <c r="G23" s="164"/>
      <c r="H23" s="164"/>
      <c r="I23" s="164"/>
      <c r="J23" s="164"/>
      <c r="K23" s="164"/>
      <c r="N23" s="61"/>
      <c r="O23" s="336"/>
    </row>
    <row r="24" spans="1:18" s="5" customFormat="1" ht="15" customHeight="1">
      <c r="A24" s="15" t="s">
        <v>555</v>
      </c>
      <c r="B24" s="164"/>
      <c r="C24" s="164"/>
      <c r="D24" s="164"/>
      <c r="E24" s="164"/>
      <c r="F24" s="164"/>
      <c r="G24" s="164"/>
      <c r="H24" s="164"/>
      <c r="I24" s="164"/>
      <c r="J24" s="164"/>
      <c r="K24" s="164"/>
      <c r="N24" s="61"/>
      <c r="O24" s="336"/>
    </row>
    <row r="25" spans="1:18" ht="15" customHeight="1">
      <c r="A25" s="581" t="s">
        <v>552</v>
      </c>
      <c r="B25" s="198"/>
      <c r="C25" s="198"/>
      <c r="D25" s="198"/>
      <c r="E25" s="198"/>
      <c r="F25" s="198"/>
      <c r="G25" s="198"/>
      <c r="H25" s="198"/>
      <c r="I25" s="198"/>
      <c r="J25" s="198"/>
      <c r="N25" s="69"/>
    </row>
    <row r="26" spans="1:18" ht="15" customHeight="1">
      <c r="A26" s="581" t="s">
        <v>553</v>
      </c>
      <c r="M26" s="61"/>
      <c r="N26" s="69"/>
    </row>
    <row r="27" spans="1:18" ht="15" customHeight="1">
      <c r="A27" s="212"/>
      <c r="B27" s="70"/>
      <c r="M27" s="144"/>
      <c r="N27" s="69"/>
    </row>
    <row r="28" spans="1:18" ht="15" customHeight="1">
      <c r="A28" s="266" t="s">
        <v>643</v>
      </c>
      <c r="N28" s="69"/>
    </row>
    <row r="29" spans="1:18">
      <c r="A29" s="163"/>
      <c r="N29" s="69"/>
    </row>
    <row r="30" spans="1:18">
      <c r="N30" s="69"/>
    </row>
    <row r="31" spans="1:18">
      <c r="N31" s="69"/>
    </row>
    <row r="32" spans="1:18">
      <c r="N32" s="69"/>
    </row>
  </sheetData>
  <pageMargins left="0.59055118110236227" right="0.19685039370078741" top="0.59055118110236227" bottom="0.59055118110236227" header="0.11811023622047245" footer="0.11811023622047245"/>
  <pageSetup paperSize="9" scale="70" orientation="portrait" r:id="rId1"/>
  <headerFooter>
    <oddFooter>&amp;L&amp;"MetaNormalLF-Roman,Standard"&amp;10Statistisches Bundesamt, Verkehr und Umwelt, 2020</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1"/>
  <sheetViews>
    <sheetView workbookViewId="0"/>
  </sheetViews>
  <sheetFormatPr baseColWidth="10" defaultRowHeight="15"/>
  <cols>
    <col min="1" max="1" width="7"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3" width="10.7109375" style="20" customWidth="1"/>
    <col min="14" max="15" width="10.7109375" style="69" customWidth="1"/>
    <col min="16" max="16" width="10.7109375" style="20" customWidth="1"/>
    <col min="17" max="16384" width="11.42578125" style="20"/>
  </cols>
  <sheetData>
    <row r="1" spans="1:17" s="5" customFormat="1" ht="20.100000000000001" customHeight="1">
      <c r="A1" s="123" t="s">
        <v>203</v>
      </c>
      <c r="C1" s="138"/>
      <c r="D1" s="139"/>
      <c r="E1" s="139"/>
      <c r="F1" s="139"/>
      <c r="G1" s="139"/>
      <c r="H1" s="139"/>
      <c r="I1" s="139"/>
      <c r="J1" s="139"/>
      <c r="K1" s="139"/>
      <c r="L1" s="139"/>
      <c r="M1" s="137"/>
      <c r="N1" s="197"/>
      <c r="O1" s="70"/>
      <c r="P1" s="140"/>
      <c r="Q1" s="197"/>
    </row>
    <row r="2" spans="1:17" s="5" customFormat="1" ht="20.100000000000001" customHeight="1">
      <c r="A2" s="423" t="s">
        <v>208</v>
      </c>
      <c r="B2" s="138"/>
      <c r="C2" s="138"/>
      <c r="D2" s="139"/>
      <c r="E2" s="139"/>
      <c r="F2" s="139"/>
      <c r="G2" s="139"/>
      <c r="H2" s="139"/>
      <c r="I2" s="139"/>
      <c r="J2" s="139"/>
      <c r="K2" s="139"/>
      <c r="L2" s="139"/>
      <c r="M2" s="137"/>
      <c r="N2" s="200"/>
      <c r="O2" s="70"/>
      <c r="P2" s="140"/>
      <c r="Q2" s="137"/>
    </row>
    <row r="3" spans="1:17" s="5" customFormat="1" ht="20.100000000000001" customHeight="1">
      <c r="A3" s="453" t="s">
        <v>556</v>
      </c>
      <c r="D3" s="141"/>
      <c r="E3" s="141"/>
      <c r="F3" s="141"/>
      <c r="G3" s="141"/>
      <c r="H3" s="141"/>
      <c r="I3" s="141"/>
      <c r="J3" s="141"/>
      <c r="K3" s="141"/>
      <c r="L3" s="70"/>
      <c r="M3" s="70"/>
      <c r="N3" s="142"/>
    </row>
    <row r="4" spans="1:17" s="5" customFormat="1" ht="20.100000000000001" customHeight="1">
      <c r="A4" s="104" t="s">
        <v>134</v>
      </c>
      <c r="B4" s="59"/>
      <c r="N4" s="61"/>
      <c r="O4" s="61"/>
    </row>
    <row r="5" spans="1:17" s="5" customFormat="1" ht="15" customHeight="1">
      <c r="B5" s="6"/>
      <c r="N5" s="61"/>
      <c r="O5" s="61"/>
    </row>
    <row r="6" spans="1:17" s="8" customFormat="1" ht="30" customHeight="1">
      <c r="A6" s="662" t="s">
        <v>320</v>
      </c>
      <c r="B6" s="588" t="s">
        <v>324</v>
      </c>
      <c r="C6" s="661">
        <v>2005</v>
      </c>
      <c r="D6" s="661">
        <v>2006</v>
      </c>
      <c r="E6" s="661">
        <v>2007</v>
      </c>
      <c r="F6" s="661">
        <v>2008</v>
      </c>
      <c r="G6" s="661">
        <v>2009</v>
      </c>
      <c r="H6" s="661">
        <v>2010</v>
      </c>
      <c r="I6" s="661">
        <v>2011</v>
      </c>
      <c r="J6" s="661">
        <v>2012</v>
      </c>
      <c r="K6" s="299">
        <v>2013</v>
      </c>
      <c r="L6" s="660">
        <v>2014</v>
      </c>
      <c r="M6" s="660">
        <v>2015</v>
      </c>
      <c r="N6" s="299">
        <v>2016</v>
      </c>
      <c r="O6" s="661">
        <v>2017</v>
      </c>
      <c r="P6" s="88">
        <v>2018</v>
      </c>
    </row>
    <row r="7" spans="1:17" ht="15" customHeight="1">
      <c r="A7" s="13" t="s">
        <v>1</v>
      </c>
      <c r="B7" s="236" t="s">
        <v>242</v>
      </c>
      <c r="C7" s="589">
        <f t="shared" ref="C7:J7" si="0">SUM(C8:C10)</f>
        <v>1471.5316562745959</v>
      </c>
      <c r="D7" s="589">
        <f t="shared" si="0"/>
        <v>1464.7247456129953</v>
      </c>
      <c r="E7" s="589">
        <f t="shared" si="0"/>
        <v>1410.3330797077708</v>
      </c>
      <c r="F7" s="589">
        <f t="shared" si="0"/>
        <v>1350.1035033298733</v>
      </c>
      <c r="G7" s="589">
        <f t="shared" si="0"/>
        <v>1374.450379217654</v>
      </c>
      <c r="H7" s="589">
        <f t="shared" si="0"/>
        <v>1364.5601084880188</v>
      </c>
      <c r="I7" s="589">
        <f t="shared" si="0"/>
        <v>1371.4811785150828</v>
      </c>
      <c r="J7" s="589">
        <f t="shared" si="0"/>
        <v>1351.719420617067</v>
      </c>
      <c r="K7" s="589">
        <f t="shared" ref="K7:N7" si="1">SUM(K8:K10)</f>
        <v>1377.8397572478232</v>
      </c>
      <c r="L7" s="589">
        <f t="shared" si="1"/>
        <v>2031.4124258878228</v>
      </c>
      <c r="M7" s="589">
        <f t="shared" si="1"/>
        <v>2262.563673442382</v>
      </c>
      <c r="N7" s="181">
        <f t="shared" si="1"/>
        <v>2115.2706837708524</v>
      </c>
      <c r="O7" s="590">
        <v>1366.9150417229146</v>
      </c>
      <c r="P7" s="589">
        <v>1420.5960164429109</v>
      </c>
    </row>
    <row r="8" spans="1:17" ht="12.95" customHeight="1">
      <c r="A8" s="12" t="s">
        <v>2</v>
      </c>
      <c r="B8" s="238" t="s">
        <v>243</v>
      </c>
      <c r="C8" s="181">
        <v>1309.6869734368449</v>
      </c>
      <c r="D8" s="181">
        <v>1291.3664525675338</v>
      </c>
      <c r="E8" s="181">
        <v>1232.9140034625161</v>
      </c>
      <c r="F8" s="181">
        <v>1178.9721674616312</v>
      </c>
      <c r="G8" s="181">
        <v>1239.792479733718</v>
      </c>
      <c r="H8" s="181">
        <v>1230.559082495877</v>
      </c>
      <c r="I8" s="181">
        <v>1213.3023187285248</v>
      </c>
      <c r="J8" s="181">
        <v>1204.1561415128592</v>
      </c>
      <c r="K8" s="181">
        <v>1230.3280931101087</v>
      </c>
      <c r="L8" s="181">
        <v>1784.7853805453469</v>
      </c>
      <c r="M8" s="181">
        <v>1990.5659331752788</v>
      </c>
      <c r="N8" s="181">
        <v>1839.5542786418816</v>
      </c>
      <c r="O8" s="590">
        <v>1207.6180519628201</v>
      </c>
      <c r="P8" s="181">
        <v>1255.0431750612665</v>
      </c>
    </row>
    <row r="9" spans="1:17" ht="12.95" customHeight="1">
      <c r="A9" s="12" t="s">
        <v>3</v>
      </c>
      <c r="B9" s="238" t="s">
        <v>244</v>
      </c>
      <c r="C9" s="181">
        <v>151.90346209493467</v>
      </c>
      <c r="D9" s="181">
        <v>161.22032635657143</v>
      </c>
      <c r="E9" s="181">
        <v>165.03720124058174</v>
      </c>
      <c r="F9" s="181">
        <v>157.60881844945726</v>
      </c>
      <c r="G9" s="181">
        <v>120.25777362704466</v>
      </c>
      <c r="H9" s="181">
        <v>119.68127963019721</v>
      </c>
      <c r="I9" s="181">
        <v>144.93472734502612</v>
      </c>
      <c r="J9" s="181">
        <v>136.09380717176339</v>
      </c>
      <c r="K9" s="181">
        <v>135.54759205394993</v>
      </c>
      <c r="L9" s="181">
        <v>228.89366081308708</v>
      </c>
      <c r="M9" s="181">
        <v>248.80154101513236</v>
      </c>
      <c r="N9" s="181">
        <v>254.00360787769449</v>
      </c>
      <c r="O9" s="590">
        <v>147.78388703748791</v>
      </c>
      <c r="P9" s="181">
        <v>153.5876004080591</v>
      </c>
    </row>
    <row r="10" spans="1:17" ht="12.95" customHeight="1">
      <c r="A10" s="12" t="s">
        <v>4</v>
      </c>
      <c r="B10" s="238" t="s">
        <v>5</v>
      </c>
      <c r="C10" s="181">
        <v>9.9412207428162507</v>
      </c>
      <c r="D10" s="181">
        <v>12.137966688890284</v>
      </c>
      <c r="E10" s="181">
        <v>12.381875004672978</v>
      </c>
      <c r="F10" s="181">
        <v>13.52251741878483</v>
      </c>
      <c r="G10" s="181">
        <v>14.400125856891481</v>
      </c>
      <c r="H10" s="181">
        <v>14.319746361944627</v>
      </c>
      <c r="I10" s="181">
        <v>13.2441324415318</v>
      </c>
      <c r="J10" s="181">
        <v>11.469471932444423</v>
      </c>
      <c r="K10" s="181">
        <v>11.964072083764499</v>
      </c>
      <c r="L10" s="181">
        <v>17.733384529388893</v>
      </c>
      <c r="M10" s="181">
        <v>23.196199251971105</v>
      </c>
      <c r="N10" s="181">
        <v>21.712797251276442</v>
      </c>
      <c r="O10" s="590">
        <v>11.5131027226066</v>
      </c>
      <c r="P10" s="181">
        <v>11.965240973585223</v>
      </c>
    </row>
    <row r="11" spans="1:17" ht="12.95" customHeight="1">
      <c r="A11" s="13" t="s">
        <v>6</v>
      </c>
      <c r="B11" s="236" t="s">
        <v>245</v>
      </c>
      <c r="C11" s="181">
        <f t="shared" ref="C11:N11" si="2">SUM(C12:C14)</f>
        <v>551.05273832401951</v>
      </c>
      <c r="D11" s="181">
        <f t="shared" si="2"/>
        <v>546.53397935758778</v>
      </c>
      <c r="E11" s="181">
        <f t="shared" si="2"/>
        <v>488.00062905467831</v>
      </c>
      <c r="F11" s="181">
        <f t="shared" si="2"/>
        <v>463.29559381430192</v>
      </c>
      <c r="G11" s="181">
        <f t="shared" si="2"/>
        <v>469.09050718931667</v>
      </c>
      <c r="H11" s="181">
        <f t="shared" si="2"/>
        <v>420.55639230988299</v>
      </c>
      <c r="I11" s="181">
        <f t="shared" si="2"/>
        <v>644.99746436554778</v>
      </c>
      <c r="J11" s="181">
        <f t="shared" si="2"/>
        <v>441.4069290594939</v>
      </c>
      <c r="K11" s="181">
        <f t="shared" si="2"/>
        <v>438.47090719332834</v>
      </c>
      <c r="L11" s="181">
        <f t="shared" si="2"/>
        <v>571.17800975246155</v>
      </c>
      <c r="M11" s="181">
        <f t="shared" si="2"/>
        <v>525.29145844380969</v>
      </c>
      <c r="N11" s="181">
        <f t="shared" si="2"/>
        <v>567.82547455777649</v>
      </c>
      <c r="O11" s="590">
        <v>328.57246162103309</v>
      </c>
      <c r="P11" s="181">
        <v>344.41337404727187</v>
      </c>
    </row>
    <row r="12" spans="1:17" ht="12.95" customHeight="1">
      <c r="A12" s="12" t="s">
        <v>7</v>
      </c>
      <c r="B12" s="242" t="s">
        <v>246</v>
      </c>
      <c r="C12" s="181">
        <v>128.4586442246931</v>
      </c>
      <c r="D12" s="181">
        <v>108.91576501305605</v>
      </c>
      <c r="E12" s="181">
        <v>97.610120833168679</v>
      </c>
      <c r="F12" s="181">
        <v>92.906721596709616</v>
      </c>
      <c r="G12" s="181">
        <v>137.56021576543472</v>
      </c>
      <c r="H12" s="181">
        <v>134.5216115434236</v>
      </c>
      <c r="I12" s="181">
        <v>96.937359353622696</v>
      </c>
      <c r="J12" s="181">
        <v>96.658136266331724</v>
      </c>
      <c r="K12" s="181">
        <v>82.931463434181694</v>
      </c>
      <c r="L12" s="181">
        <v>107.50413790843966</v>
      </c>
      <c r="M12" s="181">
        <v>92.104575322680034</v>
      </c>
      <c r="N12" s="181">
        <v>100.88599701535416</v>
      </c>
      <c r="O12" s="590">
        <v>60.060859337469928</v>
      </c>
      <c r="P12" s="181">
        <v>62.956472707852882</v>
      </c>
    </row>
    <row r="13" spans="1:17" ht="12.95" customHeight="1">
      <c r="A13" s="12" t="s">
        <v>8</v>
      </c>
      <c r="B13" s="242" t="s">
        <v>247</v>
      </c>
      <c r="C13" s="181">
        <v>113.78758366915737</v>
      </c>
      <c r="D13" s="181">
        <v>129.91635682014746</v>
      </c>
      <c r="E13" s="181">
        <v>118.7057362426531</v>
      </c>
      <c r="F13" s="181">
        <v>112.59863473335801</v>
      </c>
      <c r="G13" s="181">
        <v>103.5911881572311</v>
      </c>
      <c r="H13" s="181">
        <v>63.105215110160231</v>
      </c>
      <c r="I13" s="181">
        <v>317.12844381118992</v>
      </c>
      <c r="J13" s="181">
        <v>112.10385153549873</v>
      </c>
      <c r="K13" s="181">
        <v>114.59070223791507</v>
      </c>
      <c r="L13" s="181">
        <v>127.59888665239616</v>
      </c>
      <c r="M13" s="181">
        <v>101.18076962561472</v>
      </c>
      <c r="N13" s="181">
        <v>97.309496011094623</v>
      </c>
      <c r="O13" s="590">
        <v>50.386385587901408</v>
      </c>
      <c r="P13" s="181">
        <v>52.815579798623894</v>
      </c>
    </row>
    <row r="14" spans="1:17" ht="12.95" customHeight="1">
      <c r="A14" s="12" t="s">
        <v>9</v>
      </c>
      <c r="B14" s="242" t="s">
        <v>248</v>
      </c>
      <c r="C14" s="181">
        <v>308.80651043016906</v>
      </c>
      <c r="D14" s="181">
        <v>307.70185752438431</v>
      </c>
      <c r="E14" s="181">
        <v>271.68477197885653</v>
      </c>
      <c r="F14" s="181">
        <v>257.7902374842343</v>
      </c>
      <c r="G14" s="181">
        <v>227.93910326665087</v>
      </c>
      <c r="H14" s="181">
        <v>222.92956565629916</v>
      </c>
      <c r="I14" s="181">
        <v>230.93166120073522</v>
      </c>
      <c r="J14" s="181">
        <v>232.64494125766342</v>
      </c>
      <c r="K14" s="181">
        <v>240.94874152123157</v>
      </c>
      <c r="L14" s="181">
        <v>336.07498519162567</v>
      </c>
      <c r="M14" s="181">
        <v>332.00611349551491</v>
      </c>
      <c r="N14" s="181">
        <v>369.62998153132776</v>
      </c>
      <c r="O14" s="590">
        <v>218.12521669566175</v>
      </c>
      <c r="P14" s="181">
        <v>228.6413215407951</v>
      </c>
    </row>
    <row r="15" spans="1:17" ht="12.95" customHeight="1">
      <c r="A15" s="13" t="s">
        <v>10</v>
      </c>
      <c r="B15" s="236" t="s">
        <v>11</v>
      </c>
      <c r="C15" s="181">
        <f t="shared" ref="C15:N15" si="3">SUM(C16:C21,C24:C27,C30,C34:C41)</f>
        <v>18578.101984487061</v>
      </c>
      <c r="D15" s="181">
        <f t="shared" si="3"/>
        <v>19716.016436056543</v>
      </c>
      <c r="E15" s="181">
        <f t="shared" si="3"/>
        <v>18988.756863656792</v>
      </c>
      <c r="F15" s="181">
        <f t="shared" si="3"/>
        <v>18242.697876686099</v>
      </c>
      <c r="G15" s="181">
        <f t="shared" si="3"/>
        <v>18775.5523471085</v>
      </c>
      <c r="H15" s="181">
        <f t="shared" si="3"/>
        <v>19478.74345023014</v>
      </c>
      <c r="I15" s="181">
        <f t="shared" si="3"/>
        <v>20664.746154357505</v>
      </c>
      <c r="J15" s="181">
        <f t="shared" si="3"/>
        <v>21853.823772158237</v>
      </c>
      <c r="K15" s="181">
        <f t="shared" si="3"/>
        <v>21564.232503556123</v>
      </c>
      <c r="L15" s="181">
        <f t="shared" si="3"/>
        <v>29935.092072524312</v>
      </c>
      <c r="M15" s="181">
        <f t="shared" si="3"/>
        <v>29537.735482186461</v>
      </c>
      <c r="N15" s="181">
        <f t="shared" si="3"/>
        <v>30629.516002544096</v>
      </c>
      <c r="O15" s="590">
        <v>18299.88120286015</v>
      </c>
      <c r="P15" s="181">
        <v>18542.115041354613</v>
      </c>
    </row>
    <row r="16" spans="1:17" ht="12.95" customHeight="1">
      <c r="A16" s="12" t="s">
        <v>12</v>
      </c>
      <c r="B16" s="238" t="s">
        <v>249</v>
      </c>
      <c r="C16" s="181">
        <v>1922.805940659902</v>
      </c>
      <c r="D16" s="181">
        <v>1964.9370693276128</v>
      </c>
      <c r="E16" s="181">
        <v>1822.8085476377378</v>
      </c>
      <c r="F16" s="181">
        <v>1747.419762456806</v>
      </c>
      <c r="G16" s="181">
        <v>1956.5684474787615</v>
      </c>
      <c r="H16" s="181">
        <v>2026.8939073701786</v>
      </c>
      <c r="I16" s="181">
        <v>2001.4220541240775</v>
      </c>
      <c r="J16" s="181">
        <v>2233.52544606425</v>
      </c>
      <c r="K16" s="181">
        <v>2275.9562773386001</v>
      </c>
      <c r="L16" s="181">
        <v>2434.3056184062252</v>
      </c>
      <c r="M16" s="181">
        <v>2299.1281517528046</v>
      </c>
      <c r="N16" s="181">
        <v>2478.6882637766385</v>
      </c>
      <c r="O16" s="590">
        <v>1647.7979798827541</v>
      </c>
      <c r="P16" s="181">
        <v>1663.2169954974479</v>
      </c>
    </row>
    <row r="17" spans="1:16" ht="12.95" customHeight="1">
      <c r="A17" s="13" t="s">
        <v>13</v>
      </c>
      <c r="B17" s="238" t="s">
        <v>250</v>
      </c>
      <c r="C17" s="181">
        <v>330.90551029352252</v>
      </c>
      <c r="D17" s="181">
        <v>332.98518763222967</v>
      </c>
      <c r="E17" s="181">
        <v>308.56210873725303</v>
      </c>
      <c r="F17" s="181">
        <v>296.12309989681961</v>
      </c>
      <c r="G17" s="181">
        <v>251.73910758094792</v>
      </c>
      <c r="H17" s="181">
        <v>260.94154797862706</v>
      </c>
      <c r="I17" s="181">
        <v>267.24396521891987</v>
      </c>
      <c r="J17" s="181">
        <v>263.54292749391965</v>
      </c>
      <c r="K17" s="181">
        <v>259.02364229491474</v>
      </c>
      <c r="L17" s="181">
        <v>603.60893547656508</v>
      </c>
      <c r="M17" s="181">
        <v>518.6062640991579</v>
      </c>
      <c r="N17" s="181">
        <v>557.07494763013267</v>
      </c>
      <c r="O17" s="590">
        <v>324.1905826571284</v>
      </c>
      <c r="P17" s="181">
        <v>331.05037525683997</v>
      </c>
    </row>
    <row r="18" spans="1:16" ht="12.95" customHeight="1">
      <c r="A18" s="13">
        <v>16</v>
      </c>
      <c r="B18" s="238" t="s">
        <v>252</v>
      </c>
      <c r="C18" s="181">
        <v>292.16329670077027</v>
      </c>
      <c r="D18" s="181">
        <v>310.70952990494624</v>
      </c>
      <c r="E18" s="181">
        <v>295.21273259063508</v>
      </c>
      <c r="F18" s="181">
        <v>283.71226251740387</v>
      </c>
      <c r="G18" s="181">
        <v>260.2295156958665</v>
      </c>
      <c r="H18" s="181">
        <v>269.93912594427826</v>
      </c>
      <c r="I18" s="181">
        <v>261.24894149176026</v>
      </c>
      <c r="J18" s="181">
        <v>285.4583419880625</v>
      </c>
      <c r="K18" s="181">
        <v>294.47733336417434</v>
      </c>
      <c r="L18" s="181">
        <v>661.18057253414463</v>
      </c>
      <c r="M18" s="181">
        <v>627.83566625865637</v>
      </c>
      <c r="N18" s="181">
        <v>629.4284957000898</v>
      </c>
      <c r="O18" s="590">
        <v>356.43188469487637</v>
      </c>
      <c r="P18" s="181">
        <v>363.973895276711</v>
      </c>
    </row>
    <row r="19" spans="1:16" ht="12.95" customHeight="1">
      <c r="A19" s="13">
        <v>17</v>
      </c>
      <c r="B19" s="238" t="s">
        <v>254</v>
      </c>
      <c r="C19" s="181">
        <v>397.86301197579826</v>
      </c>
      <c r="D19" s="181">
        <v>418.90079475478666</v>
      </c>
      <c r="E19" s="181">
        <v>400.48248424760084</v>
      </c>
      <c r="F19" s="181">
        <v>384.50898243173873</v>
      </c>
      <c r="G19" s="181">
        <v>446.36222452556638</v>
      </c>
      <c r="H19" s="181">
        <v>462.96787968948559</v>
      </c>
      <c r="I19" s="181">
        <v>453.32082252996986</v>
      </c>
      <c r="J19" s="181">
        <v>473.98192422736736</v>
      </c>
      <c r="K19" s="181">
        <v>462.01582912437738</v>
      </c>
      <c r="L19" s="181">
        <v>998.91688782538108</v>
      </c>
      <c r="M19" s="181">
        <v>903.9173888108935</v>
      </c>
      <c r="N19" s="181">
        <v>947.68293920822271</v>
      </c>
      <c r="O19" s="590">
        <v>563.33400452076728</v>
      </c>
      <c r="P19" s="181">
        <v>575.25401281867767</v>
      </c>
    </row>
    <row r="20" spans="1:16" ht="12.95" customHeight="1">
      <c r="A20" s="13">
        <v>18</v>
      </c>
      <c r="B20" s="238" t="s">
        <v>371</v>
      </c>
      <c r="C20" s="181">
        <v>307.98898230401988</v>
      </c>
      <c r="D20" s="181">
        <v>309.90917589059381</v>
      </c>
      <c r="E20" s="181">
        <v>282.10992046800607</v>
      </c>
      <c r="F20" s="181">
        <v>270.8531823085911</v>
      </c>
      <c r="G20" s="181">
        <v>271.50545237849536</v>
      </c>
      <c r="H20" s="181">
        <v>281.07314235085477</v>
      </c>
      <c r="I20" s="181">
        <v>262.82889544588539</v>
      </c>
      <c r="J20" s="181">
        <v>275.37172891217222</v>
      </c>
      <c r="K20" s="181">
        <v>257.7109873838657</v>
      </c>
      <c r="L20" s="181">
        <v>535.6928451138449</v>
      </c>
      <c r="M20" s="181">
        <v>461.24267493087416</v>
      </c>
      <c r="N20" s="181">
        <v>505.41361137893193</v>
      </c>
      <c r="O20" s="590">
        <v>290.6467565351557</v>
      </c>
      <c r="P20" s="181">
        <v>296.79677006506347</v>
      </c>
    </row>
    <row r="21" spans="1:16" ht="12.95" customHeight="1">
      <c r="A21" s="13">
        <v>19</v>
      </c>
      <c r="B21" s="238" t="s">
        <v>258</v>
      </c>
      <c r="C21" s="181">
        <f t="shared" ref="C21:N21" si="4">SUM(C22:C23)</f>
        <v>715.4109308418399</v>
      </c>
      <c r="D21" s="181">
        <f t="shared" si="4"/>
        <v>752.46345413419601</v>
      </c>
      <c r="E21" s="181">
        <f t="shared" si="4"/>
        <v>655.15351238334154</v>
      </c>
      <c r="F21" s="181">
        <f t="shared" si="4"/>
        <v>630.08898021894026</v>
      </c>
      <c r="G21" s="181">
        <f t="shared" si="4"/>
        <v>678.70208335539382</v>
      </c>
      <c r="H21" s="181">
        <f t="shared" si="4"/>
        <v>705.2145306551339</v>
      </c>
      <c r="I21" s="181">
        <f t="shared" si="4"/>
        <v>809.06782409922687</v>
      </c>
      <c r="J21" s="181">
        <f t="shared" si="4"/>
        <v>969.9900540686682</v>
      </c>
      <c r="K21" s="181">
        <f t="shared" si="4"/>
        <v>907.20606574418991</v>
      </c>
      <c r="L21" s="181">
        <f t="shared" si="4"/>
        <v>225.91408564882437</v>
      </c>
      <c r="M21" s="181">
        <f t="shared" si="4"/>
        <v>188.40939949840541</v>
      </c>
      <c r="N21" s="181">
        <f t="shared" si="4"/>
        <v>192.79172417329914</v>
      </c>
      <c r="O21" s="590">
        <v>118.99774638634676</v>
      </c>
      <c r="P21" s="181">
        <v>120.46895314999411</v>
      </c>
    </row>
    <row r="22" spans="1:16" ht="12.95" customHeight="1">
      <c r="A22" s="12" t="s">
        <v>14</v>
      </c>
      <c r="B22" s="243" t="s">
        <v>259</v>
      </c>
      <c r="C22" s="181">
        <v>4.5629605335832082</v>
      </c>
      <c r="D22" s="181">
        <v>4.7995949320216571</v>
      </c>
      <c r="E22" s="181">
        <v>2.7929816958648574</v>
      </c>
      <c r="F22" s="181">
        <v>2.6870151766216215</v>
      </c>
      <c r="G22" s="181">
        <v>3.9264485658421422</v>
      </c>
      <c r="H22" s="181">
        <v>4.0736920356828756</v>
      </c>
      <c r="I22" s="181">
        <v>5.4045420654324188</v>
      </c>
      <c r="J22" s="181">
        <v>4.9273884810066759</v>
      </c>
      <c r="K22" s="181">
        <v>5.0311026279999354</v>
      </c>
      <c r="L22" s="181">
        <v>1.1633811942005763</v>
      </c>
      <c r="M22" s="181">
        <v>1.300296308124772</v>
      </c>
      <c r="N22" s="181">
        <v>1.9460994901818918</v>
      </c>
      <c r="O22" s="590">
        <v>1.0001557045592051</v>
      </c>
      <c r="P22" s="181">
        <v>1.0125209457669728</v>
      </c>
    </row>
    <row r="23" spans="1:16" ht="12.95" customHeight="1">
      <c r="A23" s="12" t="s">
        <v>15</v>
      </c>
      <c r="B23" s="243" t="s">
        <v>260</v>
      </c>
      <c r="C23" s="181">
        <v>710.84797030825666</v>
      </c>
      <c r="D23" s="181">
        <v>747.66385920217431</v>
      </c>
      <c r="E23" s="181">
        <v>652.36053068747663</v>
      </c>
      <c r="F23" s="181">
        <v>627.40196504231869</v>
      </c>
      <c r="G23" s="181">
        <v>674.77563478955165</v>
      </c>
      <c r="H23" s="181">
        <v>701.14083861945107</v>
      </c>
      <c r="I23" s="181">
        <v>803.66328203379442</v>
      </c>
      <c r="J23" s="181">
        <v>965.06266558766151</v>
      </c>
      <c r="K23" s="181">
        <v>902.17496311618993</v>
      </c>
      <c r="L23" s="181">
        <v>224.75070445462379</v>
      </c>
      <c r="M23" s="181">
        <v>187.10910319028062</v>
      </c>
      <c r="N23" s="181">
        <v>190.84562468311725</v>
      </c>
      <c r="O23" s="590">
        <v>117.99759068178756</v>
      </c>
      <c r="P23" s="181">
        <v>119.45643220422713</v>
      </c>
    </row>
    <row r="24" spans="1:16" ht="12.95" customHeight="1">
      <c r="A24" s="13">
        <v>20</v>
      </c>
      <c r="B24" s="238" t="s">
        <v>262</v>
      </c>
      <c r="C24" s="181">
        <v>1398.9098485630154</v>
      </c>
      <c r="D24" s="181">
        <v>1447.0431853447574</v>
      </c>
      <c r="E24" s="181">
        <v>1402.5161053625245</v>
      </c>
      <c r="F24" s="181">
        <v>1345.377597844114</v>
      </c>
      <c r="G24" s="181">
        <v>1366.101438699601</v>
      </c>
      <c r="H24" s="181">
        <v>1418.2367639309646</v>
      </c>
      <c r="I24" s="181">
        <v>1435.4840383775215</v>
      </c>
      <c r="J24" s="181">
        <v>1507.3055845827143</v>
      </c>
      <c r="K24" s="181">
        <v>1537.6600849455131</v>
      </c>
      <c r="L24" s="181">
        <v>1756.9444971968032</v>
      </c>
      <c r="M24" s="181">
        <v>1406.3801614891215</v>
      </c>
      <c r="N24" s="181">
        <v>1769.4196309566064</v>
      </c>
      <c r="O24" s="590">
        <v>1076.5140599972826</v>
      </c>
      <c r="P24" s="181">
        <v>1103.0988053370756</v>
      </c>
    </row>
    <row r="25" spans="1:16" ht="12.95" customHeight="1">
      <c r="A25" s="13">
        <v>21</v>
      </c>
      <c r="B25" s="238" t="s">
        <v>263</v>
      </c>
      <c r="C25" s="181">
        <v>339.1683295166348</v>
      </c>
      <c r="D25" s="181">
        <v>360.91034483149951</v>
      </c>
      <c r="E25" s="181">
        <v>366.28126270343887</v>
      </c>
      <c r="F25" s="181">
        <v>350.5862613286759</v>
      </c>
      <c r="G25" s="181">
        <v>349.07804083855245</v>
      </c>
      <c r="H25" s="181">
        <v>361.03246552232036</v>
      </c>
      <c r="I25" s="181">
        <v>348.6929065028213</v>
      </c>
      <c r="J25" s="181">
        <v>400.04628530342882</v>
      </c>
      <c r="K25" s="181">
        <v>416.75698681036022</v>
      </c>
      <c r="L25" s="181">
        <v>482.29280324311787</v>
      </c>
      <c r="M25" s="181">
        <v>362.02042742980359</v>
      </c>
      <c r="N25" s="181">
        <v>482.22691548533152</v>
      </c>
      <c r="O25" s="590">
        <v>210.36216676094892</v>
      </c>
      <c r="P25" s="181">
        <v>215.55710553627799</v>
      </c>
    </row>
    <row r="26" spans="1:16" ht="12.95" customHeight="1">
      <c r="A26" s="13">
        <v>22</v>
      </c>
      <c r="B26" s="238" t="s">
        <v>83</v>
      </c>
      <c r="C26" s="181">
        <v>759.60607034163797</v>
      </c>
      <c r="D26" s="181">
        <v>807.30984761900299</v>
      </c>
      <c r="E26" s="181">
        <v>752.87044643530794</v>
      </c>
      <c r="F26" s="181">
        <v>722.5910644885563</v>
      </c>
      <c r="G26" s="181">
        <v>744.04355050864763</v>
      </c>
      <c r="H26" s="181">
        <v>772.38202971330543</v>
      </c>
      <c r="I26" s="181">
        <v>785.22728058328596</v>
      </c>
      <c r="J26" s="181">
        <v>842.61895010898706</v>
      </c>
      <c r="K26" s="181">
        <v>852.87451133785316</v>
      </c>
      <c r="L26" s="181">
        <v>1880.5870333147805</v>
      </c>
      <c r="M26" s="181">
        <v>1744.662217398487</v>
      </c>
      <c r="N26" s="181">
        <v>1869.2213423759388</v>
      </c>
      <c r="O26" s="590">
        <v>1106.8389953358094</v>
      </c>
      <c r="P26" s="181">
        <v>1130.2594349027011</v>
      </c>
    </row>
    <row r="27" spans="1:16" ht="12.95" customHeight="1">
      <c r="A27" s="13">
        <v>23</v>
      </c>
      <c r="B27" s="238" t="s">
        <v>265</v>
      </c>
      <c r="C27" s="181">
        <f t="shared" ref="C27:N27" si="5">SUM(C28:C29)</f>
        <v>476.21061920236934</v>
      </c>
      <c r="D27" s="181">
        <f t="shared" si="5"/>
        <v>505.09930417683984</v>
      </c>
      <c r="E27" s="181">
        <f t="shared" si="5"/>
        <v>471.71741505465661</v>
      </c>
      <c r="F27" s="181">
        <f t="shared" si="5"/>
        <v>453.62604287316344</v>
      </c>
      <c r="G27" s="181">
        <f t="shared" si="5"/>
        <v>449.64581715951795</v>
      </c>
      <c r="H27" s="181">
        <f t="shared" si="5"/>
        <v>465.70703814518595</v>
      </c>
      <c r="I27" s="181">
        <f t="shared" si="5"/>
        <v>487.96894182720706</v>
      </c>
      <c r="J27" s="181">
        <f t="shared" si="5"/>
        <v>503.75326088711711</v>
      </c>
      <c r="K27" s="181">
        <f t="shared" si="5"/>
        <v>513.49637204136832</v>
      </c>
      <c r="L27" s="181">
        <f t="shared" si="5"/>
        <v>1174.7149647464485</v>
      </c>
      <c r="M27" s="181">
        <f t="shared" si="5"/>
        <v>1002.3327689617236</v>
      </c>
      <c r="N27" s="181">
        <f t="shared" si="5"/>
        <v>1090.7936153052824</v>
      </c>
      <c r="O27" s="590">
        <v>646.29712677949749</v>
      </c>
      <c r="P27" s="181">
        <v>659.97261423863119</v>
      </c>
    </row>
    <row r="28" spans="1:16" ht="12.95" customHeight="1">
      <c r="A28" s="13">
        <v>23.1</v>
      </c>
      <c r="B28" s="243" t="s">
        <v>266</v>
      </c>
      <c r="C28" s="181">
        <v>106.79045317672957</v>
      </c>
      <c r="D28" s="181">
        <v>115.88095598752656</v>
      </c>
      <c r="E28" s="181">
        <v>114.36638357370873</v>
      </c>
      <c r="F28" s="181">
        <v>109.70722134262083</v>
      </c>
      <c r="G28" s="181">
        <v>109.42847980569616</v>
      </c>
      <c r="H28" s="181">
        <v>113.36267266206144</v>
      </c>
      <c r="I28" s="181">
        <v>111.59816843789365</v>
      </c>
      <c r="J28" s="181">
        <v>114.40365716947653</v>
      </c>
      <c r="K28" s="181">
        <v>113.4944273756126</v>
      </c>
      <c r="L28" s="181">
        <v>254.63491325216756</v>
      </c>
      <c r="M28" s="181">
        <v>229.22096051467429</v>
      </c>
      <c r="N28" s="181">
        <v>247.68157935297535</v>
      </c>
      <c r="O28" s="590">
        <v>155.01568983548455</v>
      </c>
      <c r="P28" s="181">
        <v>158.29578351759272</v>
      </c>
    </row>
    <row r="29" spans="1:16" ht="12.95" customHeight="1">
      <c r="A29" s="12" t="s">
        <v>16</v>
      </c>
      <c r="B29" s="243" t="s">
        <v>267</v>
      </c>
      <c r="C29" s="181">
        <v>369.42016602563979</v>
      </c>
      <c r="D29" s="181">
        <v>389.21834818931325</v>
      </c>
      <c r="E29" s="181">
        <v>357.35103148094788</v>
      </c>
      <c r="F29" s="181">
        <v>343.91882153054263</v>
      </c>
      <c r="G29" s="181">
        <v>340.21733735382179</v>
      </c>
      <c r="H29" s="181">
        <v>352.34436548312453</v>
      </c>
      <c r="I29" s="181">
        <v>376.3707733893134</v>
      </c>
      <c r="J29" s="181">
        <v>389.3496037176406</v>
      </c>
      <c r="K29" s="181">
        <v>400.00194466575567</v>
      </c>
      <c r="L29" s="181">
        <v>920.08005149428095</v>
      </c>
      <c r="M29" s="181">
        <v>773.11180844704927</v>
      </c>
      <c r="N29" s="181">
        <v>843.11203595230711</v>
      </c>
      <c r="O29" s="590">
        <v>491.28143694401291</v>
      </c>
      <c r="P29" s="181">
        <v>501.67683072103841</v>
      </c>
    </row>
    <row r="30" spans="1:16" ht="12.95" customHeight="1">
      <c r="A30" s="13">
        <v>24</v>
      </c>
      <c r="B30" s="238" t="s">
        <v>268</v>
      </c>
      <c r="C30" s="181">
        <f t="shared" ref="C30:N30" si="6">SUM(C31:C33)</f>
        <v>1042.3980207449163</v>
      </c>
      <c r="D30" s="181">
        <f t="shared" si="6"/>
        <v>1225.5159140217183</v>
      </c>
      <c r="E30" s="181">
        <f t="shared" si="6"/>
        <v>1246.5096948587313</v>
      </c>
      <c r="F30" s="181">
        <f t="shared" si="6"/>
        <v>1196.8852409762274</v>
      </c>
      <c r="G30" s="181">
        <f t="shared" si="6"/>
        <v>1077.5937563686748</v>
      </c>
      <c r="H30" s="181">
        <f t="shared" si="6"/>
        <v>1120.6381794376985</v>
      </c>
      <c r="I30" s="181">
        <f t="shared" si="6"/>
        <v>1274.6202363960094</v>
      </c>
      <c r="J30" s="181">
        <f t="shared" si="6"/>
        <v>1329.4014328933954</v>
      </c>
      <c r="K30" s="181">
        <f t="shared" si="6"/>
        <v>1219.6456148916238</v>
      </c>
      <c r="L30" s="181">
        <f t="shared" si="6"/>
        <v>1474.7458152601639</v>
      </c>
      <c r="M30" s="181">
        <f t="shared" si="6"/>
        <v>1347.7896149147359</v>
      </c>
      <c r="N30" s="181">
        <f t="shared" si="6"/>
        <v>1426.9751955039403</v>
      </c>
      <c r="O30" s="590">
        <v>846.17758972161027</v>
      </c>
      <c r="P30" s="181">
        <v>878.63880481064928</v>
      </c>
    </row>
    <row r="31" spans="1:16" ht="12.95" customHeight="1">
      <c r="A31" s="12" t="s">
        <v>17</v>
      </c>
      <c r="B31" s="243" t="s">
        <v>269</v>
      </c>
      <c r="C31" s="181">
        <v>585.91790267767794</v>
      </c>
      <c r="D31" s="181">
        <v>649.42708599861101</v>
      </c>
      <c r="E31" s="181">
        <v>668.61579597240018</v>
      </c>
      <c r="F31" s="181">
        <v>643.24076980575978</v>
      </c>
      <c r="G31" s="181">
        <v>583.04210720414369</v>
      </c>
      <c r="H31" s="181">
        <v>605.79451202047085</v>
      </c>
      <c r="I31" s="181">
        <v>684.37133923963074</v>
      </c>
      <c r="J31" s="181">
        <v>690.23848147692479</v>
      </c>
      <c r="K31" s="181">
        <v>634.07555253241492</v>
      </c>
      <c r="L31" s="181">
        <v>760.31622355428624</v>
      </c>
      <c r="M31" s="181">
        <v>672.45870105835468</v>
      </c>
      <c r="N31" s="181">
        <v>689.11381403815756</v>
      </c>
      <c r="O31" s="590">
        <v>428.35210903046851</v>
      </c>
      <c r="P31" s="181">
        <v>444.7846287686196</v>
      </c>
    </row>
    <row r="32" spans="1:16" ht="12.95" customHeight="1">
      <c r="A32" s="12" t="s">
        <v>18</v>
      </c>
      <c r="B32" s="243" t="s">
        <v>270</v>
      </c>
      <c r="C32" s="181">
        <v>314.55285511973449</v>
      </c>
      <c r="D32" s="181">
        <v>424.28985561374469</v>
      </c>
      <c r="E32" s="181">
        <v>420.48549655875553</v>
      </c>
      <c r="F32" s="181">
        <v>402.51357468532143</v>
      </c>
      <c r="G32" s="181">
        <v>345.73477024592887</v>
      </c>
      <c r="H32" s="181">
        <v>360.01987891384277</v>
      </c>
      <c r="I32" s="181">
        <v>420.81092572513614</v>
      </c>
      <c r="J32" s="181">
        <v>457.39918534973719</v>
      </c>
      <c r="K32" s="181">
        <v>412.42626119138987</v>
      </c>
      <c r="L32" s="181">
        <v>494.63018003840375</v>
      </c>
      <c r="M32" s="181">
        <v>462.77212903908509</v>
      </c>
      <c r="N32" s="181">
        <v>520.78820174108409</v>
      </c>
      <c r="O32" s="590">
        <v>293.96484613071016</v>
      </c>
      <c r="P32" s="181">
        <v>305.24197780469439</v>
      </c>
    </row>
    <row r="33" spans="1:16" ht="12.95" customHeight="1">
      <c r="A33" s="12" t="s">
        <v>19</v>
      </c>
      <c r="B33" s="243" t="s">
        <v>271</v>
      </c>
      <c r="C33" s="181">
        <v>141.92726294750375</v>
      </c>
      <c r="D33" s="181">
        <v>151.79897240936279</v>
      </c>
      <c r="E33" s="181">
        <v>157.40840232757571</v>
      </c>
      <c r="F33" s="181">
        <v>151.13089648514628</v>
      </c>
      <c r="G33" s="181">
        <v>148.81687891860233</v>
      </c>
      <c r="H33" s="181">
        <v>154.82378850338469</v>
      </c>
      <c r="I33" s="181">
        <v>169.43797143124246</v>
      </c>
      <c r="J33" s="181">
        <v>181.76376606673335</v>
      </c>
      <c r="K33" s="181">
        <v>173.14380116781894</v>
      </c>
      <c r="L33" s="181">
        <v>219.79941166747415</v>
      </c>
      <c r="M33" s="181">
        <v>212.55878481729604</v>
      </c>
      <c r="N33" s="181">
        <v>217.07317972469869</v>
      </c>
      <c r="O33" s="590">
        <v>123.86063456043171</v>
      </c>
      <c r="P33" s="181">
        <v>128.61219823733529</v>
      </c>
    </row>
    <row r="34" spans="1:16" ht="12.95" customHeight="1">
      <c r="A34" s="13">
        <v>25</v>
      </c>
      <c r="B34" s="238" t="s">
        <v>86</v>
      </c>
      <c r="C34" s="181">
        <v>1383.1220404380247</v>
      </c>
      <c r="D34" s="181">
        <v>1484.2960432028626</v>
      </c>
      <c r="E34" s="181">
        <v>1497.3864738727295</v>
      </c>
      <c r="F34" s="181">
        <v>1443.082301800926</v>
      </c>
      <c r="G34" s="181">
        <v>1281.4672532818267</v>
      </c>
      <c r="H34" s="181">
        <v>1329.726720146452</v>
      </c>
      <c r="I34" s="181">
        <v>1890.5013498451647</v>
      </c>
      <c r="J34" s="181">
        <v>1480.9607466012819</v>
      </c>
      <c r="K34" s="181">
        <v>1495.2976462231918</v>
      </c>
      <c r="L34" s="181">
        <v>1863.4373734929525</v>
      </c>
      <c r="M34" s="181">
        <v>1712.9516221109436</v>
      </c>
      <c r="N34" s="181">
        <v>2025.7313868436438</v>
      </c>
      <c r="O34" s="590">
        <v>1113.0675529028333</v>
      </c>
      <c r="P34" s="181">
        <v>1155.7672481940974</v>
      </c>
    </row>
    <row r="35" spans="1:16" ht="12.95" customHeight="1">
      <c r="A35" s="13">
        <v>26</v>
      </c>
      <c r="B35" s="238" t="s">
        <v>272</v>
      </c>
      <c r="C35" s="181">
        <v>745.58717186830791</v>
      </c>
      <c r="D35" s="181">
        <v>824.76712023790628</v>
      </c>
      <c r="E35" s="181">
        <v>866.27855355418421</v>
      </c>
      <c r="F35" s="181">
        <v>828.75675944349803</v>
      </c>
      <c r="G35" s="181">
        <v>1064.162222434036</v>
      </c>
      <c r="H35" s="181">
        <v>1034.27844655737</v>
      </c>
      <c r="I35" s="181">
        <v>1048.5239166074102</v>
      </c>
      <c r="J35" s="181">
        <v>1145.5002338431964</v>
      </c>
      <c r="K35" s="181">
        <v>1155.7169601328503</v>
      </c>
      <c r="L35" s="181">
        <v>1601.9783452718689</v>
      </c>
      <c r="M35" s="181">
        <v>1665.3075235219278</v>
      </c>
      <c r="N35" s="181">
        <v>1852.2635569706736</v>
      </c>
      <c r="O35" s="590">
        <v>1059.9021568654566</v>
      </c>
      <c r="P35" s="181">
        <v>1082.3294245315676</v>
      </c>
    </row>
    <row r="36" spans="1:16" ht="12.95" customHeight="1">
      <c r="A36" s="13">
        <v>27</v>
      </c>
      <c r="B36" s="238" t="s">
        <v>273</v>
      </c>
      <c r="C36" s="181">
        <v>1297.3646860513416</v>
      </c>
      <c r="D36" s="181">
        <v>1405.7175540382495</v>
      </c>
      <c r="E36" s="181">
        <v>1226.4466931847564</v>
      </c>
      <c r="F36" s="181">
        <v>1180.8102394550706</v>
      </c>
      <c r="G36" s="181">
        <v>1007.9836311075295</v>
      </c>
      <c r="H36" s="181">
        <v>1045.7367990657237</v>
      </c>
      <c r="I36" s="181">
        <v>1073.2530763608963</v>
      </c>
      <c r="J36" s="181">
        <v>1118.3682579284191</v>
      </c>
      <c r="K36" s="181">
        <v>1034.9314877551005</v>
      </c>
      <c r="L36" s="181">
        <v>1343.3128090101759</v>
      </c>
      <c r="M36" s="181">
        <v>1211.4572524701935</v>
      </c>
      <c r="N36" s="181">
        <v>1401.0897492971228</v>
      </c>
      <c r="O36" s="590">
        <v>764.09142653335721</v>
      </c>
      <c r="P36" s="181">
        <v>793.40363764089807</v>
      </c>
    </row>
    <row r="37" spans="1:16" ht="12.95" customHeight="1">
      <c r="A37" s="13">
        <v>28</v>
      </c>
      <c r="B37" s="238" t="s">
        <v>275</v>
      </c>
      <c r="C37" s="181">
        <v>2369.2047794229643</v>
      </c>
      <c r="D37" s="181">
        <v>2537.9140069675177</v>
      </c>
      <c r="E37" s="181">
        <v>2552.4963575304182</v>
      </c>
      <c r="F37" s="181">
        <v>2456.6160659313887</v>
      </c>
      <c r="G37" s="181">
        <v>2186.4990534582544</v>
      </c>
      <c r="H37" s="181">
        <v>2267.3998956355222</v>
      </c>
      <c r="I37" s="181">
        <v>2410.7154841189476</v>
      </c>
      <c r="J37" s="181">
        <v>2650.6880966135409</v>
      </c>
      <c r="K37" s="181">
        <v>2631.0637358743106</v>
      </c>
      <c r="L37" s="181">
        <v>3355.6412998400251</v>
      </c>
      <c r="M37" s="181">
        <v>3116.2756970419705</v>
      </c>
      <c r="N37" s="181">
        <v>3632.2435943312844</v>
      </c>
      <c r="O37" s="590">
        <v>2048.1067571308486</v>
      </c>
      <c r="P37" s="181">
        <v>2126.6765925603254</v>
      </c>
    </row>
    <row r="38" spans="1:16" ht="12.95" customHeight="1">
      <c r="A38" s="13">
        <v>29</v>
      </c>
      <c r="B38" s="238" t="s">
        <v>87</v>
      </c>
      <c r="C38" s="181">
        <v>3382.4697650807548</v>
      </c>
      <c r="D38" s="181">
        <v>3537.9707476304584</v>
      </c>
      <c r="E38" s="181">
        <v>3431.3323514607728</v>
      </c>
      <c r="F38" s="181">
        <v>3294.6232666200362</v>
      </c>
      <c r="G38" s="181">
        <v>3734.0180027026463</v>
      </c>
      <c r="H38" s="181">
        <v>4086.9918203585703</v>
      </c>
      <c r="I38" s="181">
        <v>4275.5352251241457</v>
      </c>
      <c r="J38" s="181">
        <v>4502.0159035141578</v>
      </c>
      <c r="K38" s="181">
        <v>4380.6574940439941</v>
      </c>
      <c r="L38" s="181">
        <v>6467.813895666146</v>
      </c>
      <c r="M38" s="181">
        <v>7938.4525605420968</v>
      </c>
      <c r="N38" s="181">
        <v>6697.5215883080218</v>
      </c>
      <c r="O38" s="590">
        <v>4196.2530253496498</v>
      </c>
      <c r="P38" s="181">
        <v>4098.843437483557</v>
      </c>
    </row>
    <row r="39" spans="1:16" ht="12.95" customHeight="1">
      <c r="A39" s="13">
        <v>30</v>
      </c>
      <c r="B39" s="238" t="s">
        <v>278</v>
      </c>
      <c r="C39" s="181">
        <v>432.65281334729104</v>
      </c>
      <c r="D39" s="181">
        <v>447.47268256689904</v>
      </c>
      <c r="E39" s="181">
        <v>437.15520877895074</v>
      </c>
      <c r="F39" s="181">
        <v>420.46262738911469</v>
      </c>
      <c r="G39" s="181">
        <v>738.46419284124522</v>
      </c>
      <c r="H39" s="181">
        <v>695.38487284940845</v>
      </c>
      <c r="I39" s="181">
        <v>690.15349419641279</v>
      </c>
      <c r="J39" s="181">
        <v>842.88343207743844</v>
      </c>
      <c r="K39" s="181">
        <v>870.09981669657623</v>
      </c>
      <c r="L39" s="181">
        <v>789.29202706569163</v>
      </c>
      <c r="M39" s="181">
        <v>957.47461919187413</v>
      </c>
      <c r="N39" s="181">
        <v>786.67848330383572</v>
      </c>
      <c r="O39" s="590">
        <v>561.62742584340208</v>
      </c>
      <c r="P39" s="181">
        <v>548.59010522541075</v>
      </c>
    </row>
    <row r="40" spans="1:16" ht="12.95" customHeight="1">
      <c r="A40" s="13" t="s">
        <v>20</v>
      </c>
      <c r="B40" s="238" t="s">
        <v>279</v>
      </c>
      <c r="C40" s="181">
        <v>414.91751919698663</v>
      </c>
      <c r="D40" s="181">
        <v>436.42755259550199</v>
      </c>
      <c r="E40" s="181">
        <v>391.49855618094313</v>
      </c>
      <c r="F40" s="181">
        <v>377.91496193271564</v>
      </c>
      <c r="G40" s="181">
        <v>426.443020863561</v>
      </c>
      <c r="H40" s="181">
        <v>407.3889145119569</v>
      </c>
      <c r="I40" s="181">
        <v>400.06648301918017</v>
      </c>
      <c r="J40" s="181">
        <v>479.49783114515503</v>
      </c>
      <c r="K40" s="181">
        <v>457.98261406064921</v>
      </c>
      <c r="L40" s="181">
        <v>1260.0350935389879</v>
      </c>
      <c r="M40" s="181">
        <v>1184.5373699998618</v>
      </c>
      <c r="N40" s="181">
        <v>1295.757015449153</v>
      </c>
      <c r="O40" s="590">
        <v>769.74576233847949</v>
      </c>
      <c r="P40" s="181">
        <v>786.03339241357435</v>
      </c>
    </row>
    <row r="41" spans="1:16" ht="12.95" customHeight="1">
      <c r="A41" s="13">
        <v>33</v>
      </c>
      <c r="B41" s="238" t="s">
        <v>281</v>
      </c>
      <c r="C41" s="181">
        <v>569.35264793696354</v>
      </c>
      <c r="D41" s="181">
        <v>605.66692117896207</v>
      </c>
      <c r="E41" s="181">
        <v>581.9384386148048</v>
      </c>
      <c r="F41" s="181">
        <v>558.65917677231403</v>
      </c>
      <c r="G41" s="181">
        <v>484.94553582937783</v>
      </c>
      <c r="H41" s="181">
        <v>466.80937036710498</v>
      </c>
      <c r="I41" s="181">
        <v>488.87121848865962</v>
      </c>
      <c r="J41" s="181">
        <v>548.913333904963</v>
      </c>
      <c r="K41" s="181">
        <v>541.65904349261132</v>
      </c>
      <c r="L41" s="181">
        <v>1024.6771698721659</v>
      </c>
      <c r="M41" s="181">
        <v>888.95410176292773</v>
      </c>
      <c r="N41" s="181">
        <v>988.51394654594719</v>
      </c>
      <c r="O41" s="590">
        <v>599.49820262394474</v>
      </c>
      <c r="P41" s="181">
        <v>612.18343641511103</v>
      </c>
    </row>
    <row r="42" spans="1:16" ht="12.95" customHeight="1">
      <c r="A42" s="13" t="s">
        <v>325</v>
      </c>
      <c r="B42" s="236" t="s">
        <v>22</v>
      </c>
      <c r="C42" s="181">
        <f t="shared" ref="C42:N42" si="7">SUM(C43:C44)</f>
        <v>1009.7294372986516</v>
      </c>
      <c r="D42" s="181">
        <f t="shared" si="7"/>
        <v>1075.4039001973001</v>
      </c>
      <c r="E42" s="181">
        <f t="shared" si="7"/>
        <v>1114.5809755957987</v>
      </c>
      <c r="F42" s="181">
        <f t="shared" si="7"/>
        <v>1204.1551819902179</v>
      </c>
      <c r="G42" s="181">
        <f t="shared" si="7"/>
        <v>1602.9262798055781</v>
      </c>
      <c r="H42" s="181">
        <f t="shared" si="7"/>
        <v>1791.8514685453149</v>
      </c>
      <c r="I42" s="181">
        <f t="shared" si="7"/>
        <v>1708.0052215539433</v>
      </c>
      <c r="J42" s="181">
        <f t="shared" si="7"/>
        <v>1780.8790191891276</v>
      </c>
      <c r="K42" s="181">
        <f t="shared" si="7"/>
        <v>1818.1665816275365</v>
      </c>
      <c r="L42" s="181">
        <f t="shared" si="7"/>
        <v>2785.0515418334521</v>
      </c>
      <c r="M42" s="181">
        <f t="shared" si="7"/>
        <v>2823.5198261770201</v>
      </c>
      <c r="N42" s="181">
        <f t="shared" si="7"/>
        <v>3168.3432401166669</v>
      </c>
      <c r="O42" s="590">
        <v>1886.7674050192795</v>
      </c>
      <c r="P42" s="181">
        <v>1975.0180881334038</v>
      </c>
    </row>
    <row r="43" spans="1:16" ht="12.95" customHeight="1">
      <c r="A43" s="13" t="s">
        <v>23</v>
      </c>
      <c r="B43" s="243" t="s">
        <v>282</v>
      </c>
      <c r="C43" s="181">
        <v>848.38204167188383</v>
      </c>
      <c r="D43" s="181">
        <v>902.27834976940721</v>
      </c>
      <c r="E43" s="181">
        <v>942.79435515052648</v>
      </c>
      <c r="F43" s="181">
        <v>1018.7607548345836</v>
      </c>
      <c r="G43" s="181">
        <v>1399.694816550051</v>
      </c>
      <c r="H43" s="181">
        <v>1559.4529404651801</v>
      </c>
      <c r="I43" s="181">
        <v>1441.8818861406596</v>
      </c>
      <c r="J43" s="181">
        <v>1490.5839216236359</v>
      </c>
      <c r="K43" s="181">
        <v>1614.6057799867699</v>
      </c>
      <c r="L43" s="181">
        <v>2553.3170429318725</v>
      </c>
      <c r="M43" s="181">
        <v>2707.7998910544234</v>
      </c>
      <c r="N43" s="181">
        <v>2979.277611046572</v>
      </c>
      <c r="O43" s="590">
        <v>1791.1863933609759</v>
      </c>
      <c r="P43" s="181">
        <v>1874.9664196526721</v>
      </c>
    </row>
    <row r="44" spans="1:16" ht="12.95" customHeight="1">
      <c r="A44" s="13" t="s">
        <v>24</v>
      </c>
      <c r="B44" s="243" t="s">
        <v>25</v>
      </c>
      <c r="C44" s="181">
        <v>161.34739562676785</v>
      </c>
      <c r="D44" s="181">
        <v>173.12555042789279</v>
      </c>
      <c r="E44" s="181">
        <v>171.78662044527212</v>
      </c>
      <c r="F44" s="181">
        <v>185.39442715563439</v>
      </c>
      <c r="G44" s="181">
        <v>203.2314632555271</v>
      </c>
      <c r="H44" s="181">
        <v>232.39852808013478</v>
      </c>
      <c r="I44" s="181">
        <v>266.12333541328371</v>
      </c>
      <c r="J44" s="181">
        <v>290.29509756549157</v>
      </c>
      <c r="K44" s="181">
        <v>203.5608016407667</v>
      </c>
      <c r="L44" s="181">
        <v>231.73449890157983</v>
      </c>
      <c r="M44" s="181">
        <v>115.71993512259684</v>
      </c>
      <c r="N44" s="181">
        <v>189.06562907009499</v>
      </c>
      <c r="O44" s="590">
        <v>95.581011658303652</v>
      </c>
      <c r="P44" s="181">
        <v>100.05166848073178</v>
      </c>
    </row>
    <row r="45" spans="1:16" ht="12.95" customHeight="1">
      <c r="A45" s="13" t="s">
        <v>26</v>
      </c>
      <c r="B45" s="236" t="s">
        <v>27</v>
      </c>
      <c r="C45" s="181">
        <f t="shared" ref="C45:N45" si="8">SUM(C46:C47)</f>
        <v>9617.8808281615311</v>
      </c>
      <c r="D45" s="181">
        <f t="shared" si="8"/>
        <v>10843.825719530232</v>
      </c>
      <c r="E45" s="181">
        <f t="shared" si="8"/>
        <v>11004.088992865516</v>
      </c>
      <c r="F45" s="181">
        <f t="shared" si="8"/>
        <v>11368.482048900139</v>
      </c>
      <c r="G45" s="181">
        <f t="shared" si="8"/>
        <v>11160.54334333768</v>
      </c>
      <c r="H45" s="181">
        <f t="shared" si="8"/>
        <v>10696.38056202762</v>
      </c>
      <c r="I45" s="181">
        <f t="shared" si="8"/>
        <v>10612.909157589282</v>
      </c>
      <c r="J45" s="181">
        <f t="shared" si="8"/>
        <v>10194.534217396238</v>
      </c>
      <c r="K45" s="181">
        <f t="shared" si="8"/>
        <v>10068.379053503117</v>
      </c>
      <c r="L45" s="181">
        <f t="shared" si="8"/>
        <v>5363.3626509638707</v>
      </c>
      <c r="M45" s="181">
        <f t="shared" si="8"/>
        <v>5330.2332737936604</v>
      </c>
      <c r="N45" s="181">
        <f t="shared" si="8"/>
        <v>5456.2626481465468</v>
      </c>
      <c r="O45" s="590">
        <v>3448.8815058289824</v>
      </c>
      <c r="P45" s="181">
        <v>3494.9948960363467</v>
      </c>
    </row>
    <row r="46" spans="1:16" ht="12.95" customHeight="1">
      <c r="A46" s="13">
        <v>36</v>
      </c>
      <c r="B46" s="238" t="s">
        <v>28</v>
      </c>
      <c r="C46" s="181">
        <v>141.60403940920332</v>
      </c>
      <c r="D46" s="181">
        <v>139.398644286045</v>
      </c>
      <c r="E46" s="181">
        <v>132.90763923022857</v>
      </c>
      <c r="F46" s="181">
        <v>143.95164123529153</v>
      </c>
      <c r="G46" s="181">
        <v>202.85128002054736</v>
      </c>
      <c r="H46" s="181">
        <v>202.30274986423476</v>
      </c>
      <c r="I46" s="181">
        <v>189.11616760813129</v>
      </c>
      <c r="J46" s="181">
        <v>178.63950817662149</v>
      </c>
      <c r="K46" s="181">
        <v>180.71944356200328</v>
      </c>
      <c r="L46" s="181">
        <v>229.9055378272619</v>
      </c>
      <c r="M46" s="181">
        <v>230.791757453549</v>
      </c>
      <c r="N46" s="181">
        <v>249.48933786474899</v>
      </c>
      <c r="O46" s="590">
        <v>140.85545762960064</v>
      </c>
      <c r="P46" s="181">
        <v>144.54556722780552</v>
      </c>
    </row>
    <row r="47" spans="1:16" ht="12.95" customHeight="1">
      <c r="A47" s="13" t="s">
        <v>29</v>
      </c>
      <c r="B47" s="238" t="s">
        <v>30</v>
      </c>
      <c r="C47" s="181">
        <f t="shared" ref="C47:N47" si="9">SUM(C48:C49)</f>
        <v>9476.2767887523278</v>
      </c>
      <c r="D47" s="181">
        <f t="shared" si="9"/>
        <v>10704.427075244188</v>
      </c>
      <c r="E47" s="181">
        <f t="shared" si="9"/>
        <v>10871.181353635287</v>
      </c>
      <c r="F47" s="181">
        <f t="shared" si="9"/>
        <v>11224.530407664848</v>
      </c>
      <c r="G47" s="181">
        <f t="shared" si="9"/>
        <v>10957.692063317132</v>
      </c>
      <c r="H47" s="181">
        <f t="shared" si="9"/>
        <v>10494.077812163385</v>
      </c>
      <c r="I47" s="181">
        <f t="shared" si="9"/>
        <v>10423.79298998115</v>
      </c>
      <c r="J47" s="181">
        <f t="shared" si="9"/>
        <v>10015.894709219616</v>
      </c>
      <c r="K47" s="181">
        <f t="shared" si="9"/>
        <v>9887.6596099411126</v>
      </c>
      <c r="L47" s="181">
        <f t="shared" si="9"/>
        <v>5133.4571131366092</v>
      </c>
      <c r="M47" s="181">
        <f t="shared" si="9"/>
        <v>5099.4415163401118</v>
      </c>
      <c r="N47" s="181">
        <f t="shared" si="9"/>
        <v>5206.7733102817974</v>
      </c>
      <c r="O47" s="590">
        <v>3308.0260481993819</v>
      </c>
      <c r="P47" s="181">
        <v>3350.4493288085414</v>
      </c>
    </row>
    <row r="48" spans="1:16" ht="12.95" customHeight="1">
      <c r="A48" s="13">
        <v>37</v>
      </c>
      <c r="B48" s="243" t="s">
        <v>31</v>
      </c>
      <c r="C48" s="181">
        <v>1395.8830550320693</v>
      </c>
      <c r="D48" s="181">
        <v>1639.2698918443884</v>
      </c>
      <c r="E48" s="181">
        <v>1624.7173915478033</v>
      </c>
      <c r="F48" s="181">
        <v>1721.5442523522308</v>
      </c>
      <c r="G48" s="181">
        <v>1575.7022649783835</v>
      </c>
      <c r="H48" s="181">
        <v>1528.0839696262492</v>
      </c>
      <c r="I48" s="181">
        <v>1463.4731272897645</v>
      </c>
      <c r="J48" s="181">
        <v>1424.8863119603434</v>
      </c>
      <c r="K48" s="181">
        <v>1413.5062751440298</v>
      </c>
      <c r="L48" s="181">
        <v>615.13315152416021</v>
      </c>
      <c r="M48" s="181">
        <v>589.43278259325314</v>
      </c>
      <c r="N48" s="181">
        <v>617.840313422436</v>
      </c>
      <c r="O48" s="590">
        <v>356.3850573221705</v>
      </c>
      <c r="P48" s="181">
        <v>365.72157819834121</v>
      </c>
    </row>
    <row r="49" spans="1:16" ht="12.95" customHeight="1">
      <c r="A49" s="13" t="s">
        <v>32</v>
      </c>
      <c r="B49" s="246" t="s">
        <v>284</v>
      </c>
      <c r="C49" s="181">
        <v>8080.3937337202588</v>
      </c>
      <c r="D49" s="181">
        <v>9065.1571833998005</v>
      </c>
      <c r="E49" s="181">
        <v>9246.4639620874841</v>
      </c>
      <c r="F49" s="181">
        <v>9502.9861553126175</v>
      </c>
      <c r="G49" s="181">
        <v>9381.9897983387491</v>
      </c>
      <c r="H49" s="181">
        <v>8965.9938425371347</v>
      </c>
      <c r="I49" s="181">
        <v>8960.3198626913854</v>
      </c>
      <c r="J49" s="181">
        <v>8591.0083972592729</v>
      </c>
      <c r="K49" s="181">
        <v>8474.1533347970835</v>
      </c>
      <c r="L49" s="181">
        <v>4518.3239616124492</v>
      </c>
      <c r="M49" s="181">
        <v>4510.0087337468585</v>
      </c>
      <c r="N49" s="181">
        <v>4588.9329968593611</v>
      </c>
      <c r="O49" s="590">
        <v>2951.6409908772112</v>
      </c>
      <c r="P49" s="181">
        <v>2984.7277506102</v>
      </c>
    </row>
    <row r="50" spans="1:16" ht="12.95" customHeight="1">
      <c r="A50" s="13" t="s">
        <v>33</v>
      </c>
      <c r="B50" s="236" t="s">
        <v>285</v>
      </c>
      <c r="C50" s="181">
        <f t="shared" ref="C50:N50" si="10">SUM(C51:C52)</f>
        <v>9755.2597676048608</v>
      </c>
      <c r="D50" s="181">
        <f t="shared" si="10"/>
        <v>9889.994496311876</v>
      </c>
      <c r="E50" s="181">
        <f t="shared" si="10"/>
        <v>9528.4707948779724</v>
      </c>
      <c r="F50" s="181">
        <f t="shared" si="10"/>
        <v>9630.3566344289466</v>
      </c>
      <c r="G50" s="181">
        <f t="shared" si="10"/>
        <v>9027.1841944811931</v>
      </c>
      <c r="H50" s="181">
        <f t="shared" si="10"/>
        <v>9479.1711935635813</v>
      </c>
      <c r="I50" s="181">
        <f t="shared" si="10"/>
        <v>10421.106425868176</v>
      </c>
      <c r="J50" s="181">
        <f t="shared" si="10"/>
        <v>10829.091662100891</v>
      </c>
      <c r="K50" s="181">
        <f t="shared" si="10"/>
        <v>11104.106280176517</v>
      </c>
      <c r="L50" s="181">
        <f t="shared" si="10"/>
        <v>17028.283803874212</v>
      </c>
      <c r="M50" s="181">
        <f t="shared" si="10"/>
        <v>17624.834445964221</v>
      </c>
      <c r="N50" s="181">
        <f t="shared" si="10"/>
        <v>18754.570320283878</v>
      </c>
      <c r="O50" s="590">
        <v>12610.068099065213</v>
      </c>
      <c r="P50" s="181">
        <v>13321.965787265013</v>
      </c>
    </row>
    <row r="51" spans="1:16" ht="12.95" customHeight="1">
      <c r="A51" s="13" t="s">
        <v>34</v>
      </c>
      <c r="B51" s="242" t="s">
        <v>35</v>
      </c>
      <c r="C51" s="181">
        <v>4878.8156168469723</v>
      </c>
      <c r="D51" s="181">
        <v>4958.0436437529715</v>
      </c>
      <c r="E51" s="181">
        <v>4708.9265084088611</v>
      </c>
      <c r="F51" s="181">
        <v>4767.0412336746558</v>
      </c>
      <c r="G51" s="181">
        <v>3051.6405154289764</v>
      </c>
      <c r="H51" s="181">
        <v>3192.08714308457</v>
      </c>
      <c r="I51" s="181">
        <v>3506.1319570166265</v>
      </c>
      <c r="J51" s="181">
        <v>3845.0974446035043</v>
      </c>
      <c r="K51" s="181">
        <v>4080.4268559794255</v>
      </c>
      <c r="L51" s="181">
        <v>6317.5285079803234</v>
      </c>
      <c r="M51" s="181">
        <v>6367.0035239943973</v>
      </c>
      <c r="N51" s="181">
        <v>6826.8562018039811</v>
      </c>
      <c r="O51" s="590">
        <v>4136.5761944145142</v>
      </c>
      <c r="P51" s="181">
        <v>4370.1053876537107</v>
      </c>
    </row>
    <row r="52" spans="1:16" ht="12.95" customHeight="1">
      <c r="A52" s="13">
        <v>43</v>
      </c>
      <c r="B52" s="242" t="s">
        <v>286</v>
      </c>
      <c r="C52" s="181">
        <v>4876.4441507578877</v>
      </c>
      <c r="D52" s="181">
        <v>4931.9508525589054</v>
      </c>
      <c r="E52" s="181">
        <v>4819.5442864691104</v>
      </c>
      <c r="F52" s="181">
        <v>4863.3154007542917</v>
      </c>
      <c r="G52" s="181">
        <v>5975.5436790522162</v>
      </c>
      <c r="H52" s="181">
        <v>6287.0840504790112</v>
      </c>
      <c r="I52" s="181">
        <v>6914.9744688515493</v>
      </c>
      <c r="J52" s="181">
        <v>6983.9942174973867</v>
      </c>
      <c r="K52" s="181">
        <v>7023.6794241970911</v>
      </c>
      <c r="L52" s="181">
        <v>10710.75529589389</v>
      </c>
      <c r="M52" s="181">
        <v>11257.830921969824</v>
      </c>
      <c r="N52" s="181">
        <v>11927.714118479895</v>
      </c>
      <c r="O52" s="590">
        <v>8473.4919046506984</v>
      </c>
      <c r="P52" s="181">
        <v>8951.8603996113034</v>
      </c>
    </row>
    <row r="53" spans="1:16" ht="12.95" customHeight="1">
      <c r="A53" s="13" t="s">
        <v>36</v>
      </c>
      <c r="B53" s="236" t="s">
        <v>287</v>
      </c>
      <c r="C53" s="181">
        <f t="shared" ref="C53:N53" si="11">SUM(C54:C56)</f>
        <v>28658.366584659772</v>
      </c>
      <c r="D53" s="181">
        <f t="shared" si="11"/>
        <v>29563.522374378772</v>
      </c>
      <c r="E53" s="181">
        <f t="shared" si="11"/>
        <v>29397.808618736322</v>
      </c>
      <c r="F53" s="181">
        <f t="shared" si="11"/>
        <v>27687.473746953066</v>
      </c>
      <c r="G53" s="181">
        <f t="shared" si="11"/>
        <v>26525.435392897667</v>
      </c>
      <c r="H53" s="181">
        <f t="shared" si="11"/>
        <v>27516.27852287329</v>
      </c>
      <c r="I53" s="181">
        <f t="shared" si="11"/>
        <v>28566.297712202784</v>
      </c>
      <c r="J53" s="181">
        <f t="shared" si="11"/>
        <v>29317.66578602665</v>
      </c>
      <c r="K53" s="181">
        <f t="shared" si="11"/>
        <v>29180.360095951757</v>
      </c>
      <c r="L53" s="181">
        <f t="shared" si="11"/>
        <v>26962.416217681664</v>
      </c>
      <c r="M53" s="181">
        <f t="shared" si="11"/>
        <v>25683.05169176613</v>
      </c>
      <c r="N53" s="181">
        <f t="shared" si="11"/>
        <v>27542.66351424608</v>
      </c>
      <c r="O53" s="590">
        <v>23908.575061351781</v>
      </c>
      <c r="P53" s="181">
        <v>24587.521960444326</v>
      </c>
    </row>
    <row r="54" spans="1:16" ht="12.95" customHeight="1">
      <c r="A54" s="13">
        <v>45</v>
      </c>
      <c r="B54" s="238" t="s">
        <v>288</v>
      </c>
      <c r="C54" s="181">
        <v>1900.8531721406634</v>
      </c>
      <c r="D54" s="181">
        <v>2031.9592985704485</v>
      </c>
      <c r="E54" s="181">
        <v>1896.4397734487454</v>
      </c>
      <c r="F54" s="181">
        <v>1789.8180431995586</v>
      </c>
      <c r="G54" s="181">
        <v>1982.1297458129443</v>
      </c>
      <c r="H54" s="181">
        <v>2062.5936010264063</v>
      </c>
      <c r="I54" s="181">
        <v>1629.2003333462981</v>
      </c>
      <c r="J54" s="181">
        <v>1573.8153812618725</v>
      </c>
      <c r="K54" s="181">
        <v>1560.647766211451</v>
      </c>
      <c r="L54" s="181">
        <v>2528.4099454452153</v>
      </c>
      <c r="M54" s="181">
        <v>2381.3435114231711</v>
      </c>
      <c r="N54" s="181">
        <v>2728.7822611014772</v>
      </c>
      <c r="O54" s="590">
        <v>1813.291335414385</v>
      </c>
      <c r="P54" s="181">
        <v>1758.4842004500365</v>
      </c>
    </row>
    <row r="55" spans="1:16" ht="12.95" customHeight="1">
      <c r="A55" s="13">
        <v>46</v>
      </c>
      <c r="B55" s="238" t="s">
        <v>290</v>
      </c>
      <c r="C55" s="181">
        <v>10439.111025141086</v>
      </c>
      <c r="D55" s="181">
        <v>10826.107895932395</v>
      </c>
      <c r="E55" s="181">
        <v>11012.053872929999</v>
      </c>
      <c r="F55" s="181">
        <v>10596.796752961242</v>
      </c>
      <c r="G55" s="181">
        <v>11618.29581369794</v>
      </c>
      <c r="H55" s="181">
        <v>12146.326028220095</v>
      </c>
      <c r="I55" s="181">
        <v>12900.462988153235</v>
      </c>
      <c r="J55" s="181">
        <v>13223.299281930173</v>
      </c>
      <c r="K55" s="181">
        <v>13174.070232960248</v>
      </c>
      <c r="L55" s="181">
        <v>15425.063716979137</v>
      </c>
      <c r="M55" s="181">
        <v>14659.320326769004</v>
      </c>
      <c r="N55" s="181">
        <v>15466.910731366634</v>
      </c>
      <c r="O55" s="590">
        <v>12365.334636670041</v>
      </c>
      <c r="P55" s="181">
        <v>12738.039171318373</v>
      </c>
    </row>
    <row r="56" spans="1:16" ht="12.95" customHeight="1">
      <c r="A56" s="13">
        <v>47</v>
      </c>
      <c r="B56" s="238" t="s">
        <v>292</v>
      </c>
      <c r="C56" s="181">
        <v>16318.402387378022</v>
      </c>
      <c r="D56" s="181">
        <v>16705.455179875928</v>
      </c>
      <c r="E56" s="181">
        <v>16489.314972357577</v>
      </c>
      <c r="F56" s="181">
        <v>15300.858950792266</v>
      </c>
      <c r="G56" s="181">
        <v>12925.009833386783</v>
      </c>
      <c r="H56" s="181">
        <v>13307.358893626788</v>
      </c>
      <c r="I56" s="181">
        <v>14036.634390703251</v>
      </c>
      <c r="J56" s="181">
        <v>14520.551122834604</v>
      </c>
      <c r="K56" s="181">
        <v>14445.642096780059</v>
      </c>
      <c r="L56" s="181">
        <v>9008.9425552573121</v>
      </c>
      <c r="M56" s="181">
        <v>8642.3878535739514</v>
      </c>
      <c r="N56" s="181">
        <v>9346.970521777972</v>
      </c>
      <c r="O56" s="590">
        <v>9729.9490892673566</v>
      </c>
      <c r="P56" s="181">
        <v>10090.998588675915</v>
      </c>
    </row>
    <row r="57" spans="1:16" ht="12.95" customHeight="1">
      <c r="A57" s="13" t="s">
        <v>37</v>
      </c>
      <c r="B57" s="236" t="s">
        <v>293</v>
      </c>
      <c r="C57" s="181">
        <f t="shared" ref="C57:N57" si="12">SUM(C58:C63)</f>
        <v>30958.252330138923</v>
      </c>
      <c r="D57" s="181">
        <f t="shared" si="12"/>
        <v>32564.201694018368</v>
      </c>
      <c r="E57" s="181">
        <f t="shared" si="12"/>
        <v>33685.261382962053</v>
      </c>
      <c r="F57" s="181">
        <f t="shared" si="12"/>
        <v>33774.019115024385</v>
      </c>
      <c r="G57" s="181">
        <f t="shared" si="12"/>
        <v>30234.525991456605</v>
      </c>
      <c r="H57" s="181">
        <f t="shared" si="12"/>
        <v>31154.021099244783</v>
      </c>
      <c r="I57" s="181">
        <f t="shared" si="12"/>
        <v>31247.107354329994</v>
      </c>
      <c r="J57" s="181">
        <f t="shared" si="12"/>
        <v>30907.242597493456</v>
      </c>
      <c r="K57" s="181">
        <f t="shared" si="12"/>
        <v>32910.671620535351</v>
      </c>
      <c r="L57" s="181">
        <f t="shared" si="12"/>
        <v>38448.818782179704</v>
      </c>
      <c r="M57" s="181">
        <f t="shared" si="12"/>
        <v>38636.285916626686</v>
      </c>
      <c r="N57" s="181">
        <f t="shared" si="12"/>
        <v>40362.83092841247</v>
      </c>
      <c r="O57" s="590">
        <v>45324.435730903351</v>
      </c>
      <c r="P57" s="181">
        <v>45724.70844640096</v>
      </c>
    </row>
    <row r="58" spans="1:16" ht="12.95" customHeight="1">
      <c r="A58" s="13" t="s">
        <v>38</v>
      </c>
      <c r="B58" s="242" t="s">
        <v>294</v>
      </c>
      <c r="C58" s="181">
        <v>98.711890582149636</v>
      </c>
      <c r="D58" s="181">
        <v>108.58597493619691</v>
      </c>
      <c r="E58" s="181">
        <v>98.283276254791843</v>
      </c>
      <c r="F58" s="181">
        <v>99.739860842248262</v>
      </c>
      <c r="G58" s="181">
        <v>47.438641485867628</v>
      </c>
      <c r="H58" s="181">
        <v>48.542078410706743</v>
      </c>
      <c r="I58" s="181">
        <v>45.912514665105704</v>
      </c>
      <c r="J58" s="181">
        <v>35.24770861673764</v>
      </c>
      <c r="K58" s="181">
        <v>35.154030960934321</v>
      </c>
      <c r="L58" s="181">
        <v>163.76415138021849</v>
      </c>
      <c r="M58" s="181">
        <v>314.79279953127207</v>
      </c>
      <c r="N58" s="181">
        <v>715.03078811267733</v>
      </c>
      <c r="O58" s="590">
        <v>509.75402014862073</v>
      </c>
      <c r="P58" s="181">
        <v>563.13564277598186</v>
      </c>
    </row>
    <row r="59" spans="1:16" ht="12.95" customHeight="1">
      <c r="A59" s="13" t="s">
        <v>39</v>
      </c>
      <c r="B59" s="242" t="s">
        <v>295</v>
      </c>
      <c r="C59" s="181">
        <v>13689.356912157004</v>
      </c>
      <c r="D59" s="181">
        <v>14087.9048016863</v>
      </c>
      <c r="E59" s="181">
        <v>13997.729522596743</v>
      </c>
      <c r="F59" s="181">
        <v>13705.200159207612</v>
      </c>
      <c r="G59" s="181">
        <v>13054.171958603307</v>
      </c>
      <c r="H59" s="181">
        <v>13622.655837588132</v>
      </c>
      <c r="I59" s="181">
        <v>14147.456777152769</v>
      </c>
      <c r="J59" s="181">
        <v>15377.587044886466</v>
      </c>
      <c r="K59" s="181">
        <v>15433.739796672045</v>
      </c>
      <c r="L59" s="181">
        <v>18418.607289099557</v>
      </c>
      <c r="M59" s="181">
        <v>18044.77291204147</v>
      </c>
      <c r="N59" s="181">
        <v>18462.556626673915</v>
      </c>
      <c r="O59" s="590">
        <v>20338.144095057512</v>
      </c>
      <c r="P59" s="181">
        <v>20081.789198302195</v>
      </c>
    </row>
    <row r="60" spans="1:16" ht="12.95" customHeight="1">
      <c r="A60" s="13">
        <v>50</v>
      </c>
      <c r="B60" s="238" t="s">
        <v>113</v>
      </c>
      <c r="C60" s="181">
        <v>206.25691690750494</v>
      </c>
      <c r="D60" s="181">
        <v>260.24385449445344</v>
      </c>
      <c r="E60" s="181">
        <v>286.67929028881855</v>
      </c>
      <c r="F60" s="181">
        <v>458.30737046708219</v>
      </c>
      <c r="G60" s="181">
        <v>29.492524706863684</v>
      </c>
      <c r="H60" s="181">
        <v>30.479762026310901</v>
      </c>
      <c r="I60" s="181">
        <v>30.186116858635231</v>
      </c>
      <c r="J60" s="181">
        <v>32.611743023205705</v>
      </c>
      <c r="K60" s="181">
        <v>32.653065807884495</v>
      </c>
      <c r="L60" s="181">
        <v>60.986301077965649</v>
      </c>
      <c r="M60" s="181">
        <v>69.361994979876712</v>
      </c>
      <c r="N60" s="181">
        <v>70.455765798707858</v>
      </c>
      <c r="O60" s="590">
        <v>69.074384465415505</v>
      </c>
      <c r="P60" s="181">
        <v>71.89645692557103</v>
      </c>
    </row>
    <row r="61" spans="1:16" ht="12.95" customHeight="1">
      <c r="A61" s="13">
        <v>51</v>
      </c>
      <c r="B61" s="238" t="s">
        <v>114</v>
      </c>
      <c r="C61" s="181">
        <v>295.88433216959174</v>
      </c>
      <c r="D61" s="181">
        <v>356.4211968306729</v>
      </c>
      <c r="E61" s="181">
        <v>351.2985716193686</v>
      </c>
      <c r="F61" s="181">
        <v>440.03284129758725</v>
      </c>
      <c r="G61" s="181">
        <v>30.730107479220784</v>
      </c>
      <c r="H61" s="181">
        <v>31.417070227270461</v>
      </c>
      <c r="I61" s="181">
        <v>31.71356853379341</v>
      </c>
      <c r="J61" s="181">
        <v>34.412192284945824</v>
      </c>
      <c r="K61" s="181">
        <v>33.973957371124584</v>
      </c>
      <c r="L61" s="181">
        <v>74.498974597780162</v>
      </c>
      <c r="M61" s="181">
        <v>71.008044792117261</v>
      </c>
      <c r="N61" s="181">
        <v>94.284759338258311</v>
      </c>
      <c r="O61" s="590">
        <v>77.185725426392125</v>
      </c>
      <c r="P61" s="181">
        <v>80.339191240510374</v>
      </c>
    </row>
    <row r="62" spans="1:16" ht="12.95" customHeight="1">
      <c r="A62" s="13">
        <v>52</v>
      </c>
      <c r="B62" s="238" t="s">
        <v>299</v>
      </c>
      <c r="C62" s="181">
        <v>10887.272091441844</v>
      </c>
      <c r="D62" s="181">
        <v>11832.014451344428</v>
      </c>
      <c r="E62" s="181">
        <v>12833.651193782216</v>
      </c>
      <c r="F62" s="181">
        <v>12996.076707435839</v>
      </c>
      <c r="G62" s="181">
        <v>12520.517881282913</v>
      </c>
      <c r="H62" s="181">
        <v>12475.823533225052</v>
      </c>
      <c r="I62" s="181">
        <v>13154.621156809222</v>
      </c>
      <c r="J62" s="181">
        <v>11959.854312605094</v>
      </c>
      <c r="K62" s="181">
        <v>12828.133255517845</v>
      </c>
      <c r="L62" s="181">
        <v>12586.352574133456</v>
      </c>
      <c r="M62" s="181">
        <v>12984.192901170652</v>
      </c>
      <c r="N62" s="181">
        <v>13391.992239055506</v>
      </c>
      <c r="O62" s="590">
        <v>12878.200016175782</v>
      </c>
      <c r="P62" s="181">
        <v>12967.357667760161</v>
      </c>
    </row>
    <row r="63" spans="1:16" ht="12.95" customHeight="1">
      <c r="A63" s="13">
        <v>53</v>
      </c>
      <c r="B63" s="238" t="s">
        <v>40</v>
      </c>
      <c r="C63" s="181">
        <v>5780.7701868808299</v>
      </c>
      <c r="D63" s="181">
        <v>5919.0314147263152</v>
      </c>
      <c r="E63" s="181">
        <v>6117.6195284201158</v>
      </c>
      <c r="F63" s="181">
        <v>6074.6621757740149</v>
      </c>
      <c r="G63" s="181">
        <v>4552.1748778984347</v>
      </c>
      <c r="H63" s="181">
        <v>4945.1028177673088</v>
      </c>
      <c r="I63" s="181">
        <v>3837.2172203104715</v>
      </c>
      <c r="J63" s="181">
        <v>3467.5295960770068</v>
      </c>
      <c r="K63" s="181">
        <v>4547.0175142055132</v>
      </c>
      <c r="L63" s="181">
        <v>7144.6094918907265</v>
      </c>
      <c r="M63" s="181">
        <v>7152.157264111298</v>
      </c>
      <c r="N63" s="181">
        <v>7628.5107494334079</v>
      </c>
      <c r="O63" s="590">
        <v>11452.077489629626</v>
      </c>
      <c r="P63" s="181">
        <v>11960.190289396547</v>
      </c>
    </row>
    <row r="64" spans="1:16" ht="12.95" customHeight="1">
      <c r="A64" s="13" t="s">
        <v>41</v>
      </c>
      <c r="B64" s="236" t="s">
        <v>42</v>
      </c>
      <c r="C64" s="181">
        <v>1136.0263215714799</v>
      </c>
      <c r="D64" s="181">
        <v>1168.1876826440393</v>
      </c>
      <c r="E64" s="181">
        <v>1070.995112086573</v>
      </c>
      <c r="F64" s="181">
        <v>1111.737387053259</v>
      </c>
      <c r="G64" s="181">
        <v>1069.9974894625616</v>
      </c>
      <c r="H64" s="181">
        <v>1126.1797455737051</v>
      </c>
      <c r="I64" s="181">
        <v>1204.0397483631164</v>
      </c>
      <c r="J64" s="181">
        <v>1288.5664125634935</v>
      </c>
      <c r="K64" s="181">
        <v>1295.058523546317</v>
      </c>
      <c r="L64" s="181">
        <v>1893.0968453127898</v>
      </c>
      <c r="M64" s="181">
        <v>2597.2863505101109</v>
      </c>
      <c r="N64" s="181">
        <v>2064.3532779191582</v>
      </c>
      <c r="O64" s="590">
        <v>1128.5295837822118</v>
      </c>
      <c r="P64" s="181">
        <v>1195.0997744154497</v>
      </c>
    </row>
    <row r="65" spans="1:18" ht="12.95" customHeight="1">
      <c r="A65" s="13" t="s">
        <v>43</v>
      </c>
      <c r="B65" s="236" t="s">
        <v>301</v>
      </c>
      <c r="C65" s="181">
        <v>7624.2715925788889</v>
      </c>
      <c r="D65" s="181">
        <v>7902.6638706664262</v>
      </c>
      <c r="E65" s="181">
        <v>7567.5967177897664</v>
      </c>
      <c r="F65" s="181">
        <v>7861.8442937241161</v>
      </c>
      <c r="G65" s="181">
        <v>5632.5659807127795</v>
      </c>
      <c r="H65" s="181">
        <v>5373.3403609999632</v>
      </c>
      <c r="I65" s="181">
        <v>6671.7736629650954</v>
      </c>
      <c r="J65" s="181">
        <v>7156.9760022767259</v>
      </c>
      <c r="K65" s="181">
        <v>7059.1361819828016</v>
      </c>
      <c r="L65" s="181">
        <v>3653.1078915420094</v>
      </c>
      <c r="M65" s="181">
        <v>3272.4778105763339</v>
      </c>
      <c r="N65" s="181">
        <v>3925.6458416498222</v>
      </c>
      <c r="O65" s="590">
        <v>1788.9954516232083</v>
      </c>
      <c r="P65" s="181">
        <v>1927.2637023697764</v>
      </c>
    </row>
    <row r="66" spans="1:18" ht="12.95" customHeight="1">
      <c r="A66" s="13" t="s">
        <v>44</v>
      </c>
      <c r="B66" s="236" t="s">
        <v>302</v>
      </c>
      <c r="C66" s="181">
        <v>1183.8297579792256</v>
      </c>
      <c r="D66" s="181">
        <v>1310.7179900159294</v>
      </c>
      <c r="E66" s="181">
        <v>1232.4699024177457</v>
      </c>
      <c r="F66" s="181">
        <v>1284.0389440988552</v>
      </c>
      <c r="G66" s="181">
        <v>1365.3775814334329</v>
      </c>
      <c r="H66" s="181">
        <v>1476.9832359368199</v>
      </c>
      <c r="I66" s="181">
        <v>1620.5933094258714</v>
      </c>
      <c r="J66" s="181">
        <v>1733.7166444236721</v>
      </c>
      <c r="K66" s="181">
        <v>1710.5255053216026</v>
      </c>
      <c r="L66" s="181">
        <v>2392.2039095120917</v>
      </c>
      <c r="M66" s="181">
        <v>2397.4644200516791</v>
      </c>
      <c r="N66" s="181">
        <v>2498.9674898667959</v>
      </c>
      <c r="O66" s="590">
        <v>1503.4271535492944</v>
      </c>
      <c r="P66" s="181">
        <v>1571.634154647217</v>
      </c>
    </row>
    <row r="67" spans="1:18" ht="12.95" customHeight="1">
      <c r="A67" s="13" t="s">
        <v>45</v>
      </c>
      <c r="B67" s="236" t="s">
        <v>303</v>
      </c>
      <c r="C67" s="181">
        <v>3021.1933424787321</v>
      </c>
      <c r="D67" s="181">
        <v>3306.4710091005727</v>
      </c>
      <c r="E67" s="181">
        <v>3157.1053872004532</v>
      </c>
      <c r="F67" s="181">
        <v>3179.2269114894298</v>
      </c>
      <c r="G67" s="181">
        <v>3154.6039139610903</v>
      </c>
      <c r="H67" s="181">
        <v>3171.0664016152014</v>
      </c>
      <c r="I67" s="181">
        <v>3238.4716613756218</v>
      </c>
      <c r="J67" s="181">
        <v>3372.5356259116934</v>
      </c>
      <c r="K67" s="181">
        <v>3389.2471782731636</v>
      </c>
      <c r="L67" s="181">
        <v>982.46876340743188</v>
      </c>
      <c r="M67" s="181">
        <v>1344.0704059848904</v>
      </c>
      <c r="N67" s="181">
        <v>1398.0785056819229</v>
      </c>
      <c r="O67" s="590">
        <v>898.41985870361589</v>
      </c>
      <c r="P67" s="181">
        <v>1016.4026354268314</v>
      </c>
    </row>
    <row r="68" spans="1:18" ht="12.95" customHeight="1">
      <c r="A68" s="13" t="s">
        <v>46</v>
      </c>
      <c r="B68" s="236" t="s">
        <v>47</v>
      </c>
      <c r="C68" s="181">
        <v>22844.669771323526</v>
      </c>
      <c r="D68" s="181">
        <v>25179.711411543787</v>
      </c>
      <c r="E68" s="181">
        <v>25052.493234343507</v>
      </c>
      <c r="F68" s="181">
        <v>26622.577518088081</v>
      </c>
      <c r="G68" s="181">
        <v>26573.586005484078</v>
      </c>
      <c r="H68" s="181">
        <v>25723.137669850486</v>
      </c>
      <c r="I68" s="181">
        <v>25391.108567453772</v>
      </c>
      <c r="J68" s="181">
        <v>25456.868857219153</v>
      </c>
      <c r="K68" s="181">
        <v>25073.399257732166</v>
      </c>
      <c r="L68" s="181">
        <v>10951.926877574078</v>
      </c>
      <c r="M68" s="181">
        <v>14129.686387896951</v>
      </c>
      <c r="N68" s="181">
        <v>14170.106921784565</v>
      </c>
      <c r="O68" s="590">
        <v>9354.569982141149</v>
      </c>
      <c r="P68" s="181">
        <v>10469.202608994954</v>
      </c>
    </row>
    <row r="69" spans="1:18" ht="12.95" customHeight="1">
      <c r="A69" s="13" t="s">
        <v>48</v>
      </c>
      <c r="B69" s="236" t="s">
        <v>304</v>
      </c>
      <c r="C69" s="181">
        <v>1888.4332674573327</v>
      </c>
      <c r="D69" s="181">
        <v>1259.65911226094</v>
      </c>
      <c r="E69" s="181">
        <v>1692.7808091528934</v>
      </c>
      <c r="F69" s="181">
        <v>1787.0785798087295</v>
      </c>
      <c r="G69" s="181">
        <v>974.48779637819473</v>
      </c>
      <c r="H69" s="181">
        <v>1150.7120581741958</v>
      </c>
      <c r="I69" s="181">
        <v>1310.5567931076869</v>
      </c>
      <c r="J69" s="181">
        <v>1477.9176058298819</v>
      </c>
      <c r="K69" s="181">
        <v>1493.2639306130086</v>
      </c>
      <c r="L69" s="181">
        <v>1911.6398733109836</v>
      </c>
      <c r="M69" s="181">
        <v>1899.1592791167811</v>
      </c>
      <c r="N69" s="181">
        <v>1987.7768172950387</v>
      </c>
      <c r="O69" s="590">
        <v>1350.995828786183</v>
      </c>
      <c r="P69" s="181">
        <v>1380.4244324007877</v>
      </c>
    </row>
    <row r="70" spans="1:18" ht="12.95" customHeight="1">
      <c r="A70" s="13" t="s">
        <v>49</v>
      </c>
      <c r="B70" s="236" t="s">
        <v>305</v>
      </c>
      <c r="C70" s="181">
        <v>5800.6165876345422</v>
      </c>
      <c r="D70" s="181">
        <v>6118.0804736913287</v>
      </c>
      <c r="E70" s="181">
        <v>6097.303156406766</v>
      </c>
      <c r="F70" s="181">
        <v>6353.109913411392</v>
      </c>
      <c r="G70" s="181">
        <v>6456.9475313977418</v>
      </c>
      <c r="H70" s="181">
        <v>6607.446694520534</v>
      </c>
      <c r="I70" s="181">
        <v>6568.646632224797</v>
      </c>
      <c r="J70" s="181">
        <v>6719.1080730634421</v>
      </c>
      <c r="K70" s="181">
        <v>6707.5994755674637</v>
      </c>
      <c r="L70" s="181">
        <v>9705.5001584482852</v>
      </c>
      <c r="M70" s="181">
        <v>9454.1984994240665</v>
      </c>
      <c r="N70" s="181">
        <v>10064.527340223232</v>
      </c>
      <c r="O70" s="590">
        <v>4812.5843077280706</v>
      </c>
      <c r="P70" s="181">
        <v>4840.6063211554147</v>
      </c>
    </row>
    <row r="71" spans="1:18" ht="12.95" customHeight="1">
      <c r="A71" s="13" t="s">
        <v>50</v>
      </c>
      <c r="B71" s="236" t="s">
        <v>306</v>
      </c>
      <c r="C71" s="181">
        <v>429.44154867181857</v>
      </c>
      <c r="D71" s="181">
        <v>464.94563818222201</v>
      </c>
      <c r="E71" s="181">
        <v>476.41824457922439</v>
      </c>
      <c r="F71" s="181">
        <v>508.09968188623009</v>
      </c>
      <c r="G71" s="181">
        <v>489.41615106182564</v>
      </c>
      <c r="H71" s="181">
        <v>513.99313471763116</v>
      </c>
      <c r="I71" s="181">
        <v>542.04655546933361</v>
      </c>
      <c r="J71" s="181">
        <v>576.18192202913269</v>
      </c>
      <c r="K71" s="181">
        <v>568.97200049774256</v>
      </c>
      <c r="L71" s="181">
        <v>495.23651731409154</v>
      </c>
      <c r="M71" s="181">
        <v>499.62504174888488</v>
      </c>
      <c r="N71" s="181">
        <v>591.39040365948097</v>
      </c>
      <c r="O71" s="590">
        <v>315.24974315315791</v>
      </c>
      <c r="P71" s="181">
        <v>336.50224665345206</v>
      </c>
    </row>
    <row r="72" spans="1:18" ht="12.95" customHeight="1">
      <c r="A72" s="13" t="s">
        <v>51</v>
      </c>
      <c r="B72" s="236" t="s">
        <v>307</v>
      </c>
      <c r="C72" s="181">
        <v>3254.5428879964829</v>
      </c>
      <c r="D72" s="181">
        <v>1168.5911603570783</v>
      </c>
      <c r="E72" s="181">
        <v>2661.0387016896457</v>
      </c>
      <c r="F72" s="181">
        <v>2920.3784014822095</v>
      </c>
      <c r="G72" s="181">
        <v>3220.7826396566361</v>
      </c>
      <c r="H72" s="181">
        <v>3502.7578173370835</v>
      </c>
      <c r="I72" s="181">
        <v>3801.5765429890362</v>
      </c>
      <c r="J72" s="181">
        <v>4119.4979333844276</v>
      </c>
      <c r="K72" s="181">
        <v>4107.3759932025741</v>
      </c>
      <c r="L72" s="181">
        <v>5725.3341808496298</v>
      </c>
      <c r="M72" s="181">
        <v>6504.6350605748321</v>
      </c>
      <c r="N72" s="181">
        <v>6429.2016537647014</v>
      </c>
      <c r="O72" s="590">
        <v>4032.403314150969</v>
      </c>
      <c r="P72" s="181">
        <v>4247.1819690532311</v>
      </c>
    </row>
    <row r="73" spans="1:18" ht="12.95" customHeight="1">
      <c r="A73" s="13" t="s">
        <v>52</v>
      </c>
      <c r="B73" s="236" t="s">
        <v>308</v>
      </c>
      <c r="C73" s="181">
        <v>12281.798459018577</v>
      </c>
      <c r="D73" s="181">
        <v>13262.274200189222</v>
      </c>
      <c r="E73" s="181">
        <v>13214.643797953588</v>
      </c>
      <c r="F73" s="181">
        <v>14128.494942183483</v>
      </c>
      <c r="G73" s="181">
        <v>13817.254071770569</v>
      </c>
      <c r="H73" s="181">
        <v>13314.492128634327</v>
      </c>
      <c r="I73" s="181">
        <v>13025.35528383877</v>
      </c>
      <c r="J73" s="181">
        <v>12744.556188238212</v>
      </c>
      <c r="K73" s="181">
        <v>12521.80695528228</v>
      </c>
      <c r="L73" s="181">
        <v>9006.9777559632439</v>
      </c>
      <c r="M73" s="181">
        <v>9533.154565702509</v>
      </c>
      <c r="N73" s="181">
        <v>9261.2469454294442</v>
      </c>
      <c r="O73" s="590">
        <v>6642.7781654828259</v>
      </c>
      <c r="P73" s="181">
        <v>6696.531619568822</v>
      </c>
    </row>
    <row r="74" spans="1:18" s="28" customFormat="1" ht="15" customHeight="1">
      <c r="A74" s="587"/>
      <c r="B74" s="375"/>
      <c r="C74" s="10"/>
      <c r="D74" s="10"/>
      <c r="E74" s="10"/>
      <c r="F74" s="10"/>
      <c r="G74" s="10"/>
      <c r="H74" s="10"/>
      <c r="I74" s="10"/>
      <c r="J74" s="10"/>
      <c r="K74" s="10"/>
      <c r="L74" s="10"/>
      <c r="M74" s="10"/>
      <c r="N74" s="10"/>
      <c r="O74" s="376"/>
      <c r="P74" s="10"/>
    </row>
    <row r="75" spans="1:18" ht="15" customHeight="1">
      <c r="A75" s="68"/>
      <c r="B75" s="35" t="s">
        <v>53</v>
      </c>
      <c r="C75" s="591">
        <v>160064.99886366</v>
      </c>
      <c r="D75" s="591">
        <v>166805.52589411521</v>
      </c>
      <c r="E75" s="591">
        <v>167840.1464010771</v>
      </c>
      <c r="F75" s="591">
        <v>169477.1702743528</v>
      </c>
      <c r="G75" s="591">
        <v>161924.72759681309</v>
      </c>
      <c r="H75" s="591">
        <v>163861.67204464256</v>
      </c>
      <c r="I75" s="591">
        <v>168610.8194259954</v>
      </c>
      <c r="J75" s="591">
        <v>171322.28866898105</v>
      </c>
      <c r="K75" s="591">
        <v>172388.61180181068</v>
      </c>
      <c r="L75" s="591">
        <v>169843.1082779321</v>
      </c>
      <c r="M75" s="591">
        <v>174055.27358998742</v>
      </c>
      <c r="N75" s="591">
        <v>180988.57800935255</v>
      </c>
      <c r="O75" s="592">
        <v>139002.04989747336</v>
      </c>
      <c r="P75" s="591">
        <v>143092.18307481077</v>
      </c>
    </row>
    <row r="76" spans="1:18" ht="15" customHeight="1">
      <c r="A76" s="68"/>
      <c r="B76" s="323" t="s">
        <v>216</v>
      </c>
      <c r="C76" s="181">
        <v>523831.64666650223</v>
      </c>
      <c r="D76" s="181">
        <v>519489.69524614338</v>
      </c>
      <c r="E76" s="181">
        <v>520244.18870258925</v>
      </c>
      <c r="F76" s="181">
        <v>513000.68064192188</v>
      </c>
      <c r="G76" s="181">
        <v>525038.17353746016</v>
      </c>
      <c r="H76" s="181">
        <v>528149.08964510763</v>
      </c>
      <c r="I76" s="181">
        <v>535155.83211027668</v>
      </c>
      <c r="J76" s="181">
        <v>533105.70143287349</v>
      </c>
      <c r="K76" s="181">
        <v>538202.75721051381</v>
      </c>
      <c r="L76" s="181">
        <v>555672.87751863094</v>
      </c>
      <c r="M76" s="181">
        <v>563675.77900122374</v>
      </c>
      <c r="N76" s="181">
        <v>574391.21622891561</v>
      </c>
      <c r="O76" s="590">
        <v>601256.20533101773</v>
      </c>
      <c r="P76" s="181">
        <v>598254.71594921499</v>
      </c>
    </row>
    <row r="77" spans="1:18" ht="15" customHeight="1">
      <c r="A77" s="68"/>
      <c r="B77" s="37" t="s">
        <v>400</v>
      </c>
      <c r="C77" s="591">
        <v>683896.64553016215</v>
      </c>
      <c r="D77" s="591">
        <v>686295.2211402586</v>
      </c>
      <c r="E77" s="591">
        <v>688084.33510366629</v>
      </c>
      <c r="F77" s="591">
        <v>682477.85091627471</v>
      </c>
      <c r="G77" s="591">
        <v>686962.90113427327</v>
      </c>
      <c r="H77" s="591">
        <v>692010.76168975024</v>
      </c>
      <c r="I77" s="591">
        <v>703766.65153627214</v>
      </c>
      <c r="J77" s="591">
        <v>704427.99010185455</v>
      </c>
      <c r="K77" s="591">
        <v>710591.36901232449</v>
      </c>
      <c r="L77" s="591">
        <v>725515.98579656309</v>
      </c>
      <c r="M77" s="591">
        <v>737731.05259121116</v>
      </c>
      <c r="N77" s="591">
        <v>755379.79423826816</v>
      </c>
      <c r="O77" s="592">
        <v>740258.25522849103</v>
      </c>
      <c r="P77" s="591">
        <v>741346.89902402577</v>
      </c>
    </row>
    <row r="78" spans="1:18" ht="15" customHeight="1">
      <c r="A78" s="191" t="s">
        <v>54</v>
      </c>
      <c r="D78" s="11"/>
      <c r="E78" s="11"/>
      <c r="F78" s="30"/>
      <c r="G78" s="11"/>
      <c r="H78" s="11"/>
      <c r="I78" s="11"/>
      <c r="J78" s="11"/>
      <c r="K78" s="11"/>
      <c r="L78" s="11"/>
      <c r="M78" s="11"/>
      <c r="N78" s="11"/>
      <c r="O78" s="11"/>
      <c r="P78" s="11"/>
    </row>
    <row r="79" spans="1:18" ht="15" customHeight="1">
      <c r="A79" s="593" t="s">
        <v>557</v>
      </c>
      <c r="B79" s="593"/>
      <c r="C79" s="593"/>
      <c r="D79" s="593"/>
      <c r="E79" s="593"/>
      <c r="F79" s="593"/>
      <c r="G79" s="593"/>
      <c r="H79" s="593"/>
      <c r="I79" s="593"/>
      <c r="J79" s="593"/>
      <c r="K79" s="593"/>
      <c r="L79" s="593"/>
      <c r="M79" s="593"/>
      <c r="N79" s="593"/>
      <c r="O79" s="593"/>
      <c r="P79" s="593"/>
    </row>
    <row r="80" spans="1:18" ht="15" customHeight="1">
      <c r="A80" s="594" t="s">
        <v>558</v>
      </c>
      <c r="B80" s="593"/>
      <c r="C80" s="593"/>
      <c r="D80" s="593"/>
      <c r="E80" s="593"/>
      <c r="F80" s="593"/>
      <c r="G80" s="593"/>
      <c r="H80" s="593"/>
      <c r="I80" s="593"/>
      <c r="J80" s="593"/>
      <c r="K80" s="593"/>
      <c r="L80" s="593"/>
      <c r="M80" s="593"/>
      <c r="N80" s="593"/>
      <c r="O80" s="593"/>
      <c r="P80" s="593"/>
      <c r="R80" s="332"/>
    </row>
    <row r="81" spans="1:16" ht="15" customHeight="1">
      <c r="A81" s="15" t="s">
        <v>559</v>
      </c>
      <c r="B81" s="17"/>
      <c r="C81" s="11"/>
      <c r="D81" s="11"/>
      <c r="E81" s="11"/>
      <c r="F81" s="11"/>
      <c r="G81" s="11"/>
      <c r="H81" s="11"/>
      <c r="I81" s="11"/>
      <c r="J81" s="11"/>
      <c r="K81" s="11"/>
      <c r="L81" s="11"/>
      <c r="M81" s="11"/>
      <c r="N81" s="11"/>
      <c r="O81" s="11"/>
      <c r="P81" s="11"/>
    </row>
    <row r="82" spans="1:16" ht="15" customHeight="1">
      <c r="A82" s="20"/>
      <c r="B82" s="17"/>
      <c r="C82" s="11"/>
      <c r="D82" s="11"/>
      <c r="E82" s="11"/>
      <c r="F82" s="11"/>
      <c r="G82" s="11"/>
      <c r="H82" s="11"/>
      <c r="I82" s="11"/>
      <c r="J82" s="11"/>
      <c r="K82" s="11"/>
      <c r="L82" s="11"/>
      <c r="M82" s="11"/>
      <c r="N82" s="11"/>
      <c r="O82" s="11"/>
      <c r="P82" s="11"/>
    </row>
    <row r="83" spans="1:16" ht="12" customHeight="1">
      <c r="A83" s="347"/>
      <c r="B83" s="17"/>
      <c r="C83" s="11"/>
      <c r="D83" s="11"/>
      <c r="E83" s="11"/>
      <c r="F83" s="11"/>
      <c r="G83" s="11"/>
      <c r="H83" s="11"/>
      <c r="I83" s="11"/>
      <c r="J83" s="11"/>
      <c r="K83" s="11"/>
      <c r="L83" s="11"/>
      <c r="M83" s="11"/>
      <c r="N83" s="11"/>
      <c r="O83" s="11"/>
      <c r="P83" s="11"/>
    </row>
    <row r="84" spans="1:16" ht="12" customHeight="1">
      <c r="A84" s="347"/>
      <c r="B84" s="17"/>
      <c r="C84" s="11"/>
      <c r="D84" s="11"/>
      <c r="E84" s="11"/>
      <c r="F84" s="11"/>
      <c r="G84" s="11"/>
      <c r="H84" s="11"/>
      <c r="I84" s="11"/>
      <c r="J84" s="11"/>
      <c r="K84" s="11"/>
      <c r="L84" s="11"/>
      <c r="M84" s="11"/>
      <c r="N84" s="11"/>
      <c r="O84" s="11"/>
      <c r="P84" s="11"/>
    </row>
    <row r="85" spans="1:16" ht="12" customHeight="1">
      <c r="A85" s="347"/>
      <c r="B85" s="17"/>
      <c r="C85" s="11"/>
      <c r="D85" s="11"/>
      <c r="E85" s="11"/>
      <c r="F85" s="11"/>
      <c r="G85" s="11"/>
      <c r="H85" s="11"/>
      <c r="I85" s="11"/>
      <c r="J85" s="11"/>
      <c r="K85" s="11"/>
      <c r="L85" s="11"/>
      <c r="M85" s="11"/>
      <c r="N85" s="11"/>
      <c r="O85" s="11"/>
      <c r="P85" s="11"/>
    </row>
    <row r="86" spans="1:16" ht="12" customHeight="1">
      <c r="A86" s="347"/>
      <c r="B86" s="17"/>
      <c r="C86" s="11"/>
      <c r="D86" s="11"/>
      <c r="E86" s="11"/>
      <c r="F86" s="11"/>
      <c r="G86" s="11"/>
      <c r="H86" s="11"/>
      <c r="I86" s="11"/>
      <c r="J86" s="11"/>
      <c r="K86" s="11"/>
      <c r="L86" s="11"/>
      <c r="M86" s="11"/>
      <c r="N86" s="11"/>
      <c r="O86" s="11"/>
      <c r="P86" s="11"/>
    </row>
    <row r="87" spans="1:16" ht="12" customHeight="1">
      <c r="A87" s="347"/>
      <c r="B87" s="17"/>
      <c r="C87" s="11"/>
      <c r="D87" s="11"/>
      <c r="E87" s="11"/>
      <c r="F87" s="11"/>
      <c r="G87" s="11"/>
      <c r="H87" s="11"/>
      <c r="I87" s="11"/>
      <c r="J87" s="11"/>
      <c r="K87" s="11"/>
      <c r="L87" s="11"/>
      <c r="M87" s="11"/>
      <c r="N87" s="11"/>
      <c r="O87" s="11"/>
      <c r="P87" s="11"/>
    </row>
    <row r="88" spans="1:16">
      <c r="A88" s="18"/>
      <c r="B88" s="19"/>
    </row>
    <row r="89" spans="1:16">
      <c r="A89" s="18"/>
      <c r="B89" s="19"/>
    </row>
    <row r="90" spans="1:16">
      <c r="A90" s="18"/>
      <c r="B90" s="19"/>
    </row>
    <row r="91" spans="1:16">
      <c r="A91" s="18"/>
      <c r="B91" s="19"/>
    </row>
    <row r="92" spans="1:16">
      <c r="A92" s="18"/>
      <c r="B92" s="19"/>
    </row>
    <row r="93" spans="1:16">
      <c r="A93" s="18"/>
      <c r="B93" s="19"/>
    </row>
    <row r="94" spans="1:16">
      <c r="A94" s="18"/>
      <c r="B94" s="19"/>
    </row>
    <row r="95" spans="1:16">
      <c r="A95" s="18"/>
      <c r="B95" s="19"/>
    </row>
    <row r="96" spans="1:16">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A144" s="18"/>
      <c r="B144" s="19"/>
    </row>
    <row r="145" spans="1:2">
      <c r="A145" s="18"/>
      <c r="B145" s="19"/>
    </row>
    <row r="146" spans="1:2">
      <c r="A146" s="18"/>
      <c r="B146" s="19"/>
    </row>
    <row r="147" spans="1:2">
      <c r="A147" s="18"/>
      <c r="B147" s="19"/>
    </row>
    <row r="148" spans="1:2">
      <c r="A148" s="18"/>
      <c r="B148" s="19"/>
    </row>
    <row r="149" spans="1:2">
      <c r="A149" s="18"/>
      <c r="B149" s="19"/>
    </row>
    <row r="150" spans="1:2">
      <c r="A150" s="18"/>
      <c r="B150" s="19"/>
    </row>
    <row r="151" spans="1:2">
      <c r="A151" s="18"/>
      <c r="B151" s="19"/>
    </row>
    <row r="152" spans="1:2">
      <c r="A152" s="18"/>
      <c r="B152" s="19"/>
    </row>
    <row r="153" spans="1:2">
      <c r="A153" s="18"/>
      <c r="B153" s="19"/>
    </row>
    <row r="154" spans="1:2">
      <c r="A154" s="18"/>
      <c r="B154" s="19"/>
    </row>
    <row r="155" spans="1:2">
      <c r="A155" s="18"/>
      <c r="B155" s="19"/>
    </row>
    <row r="156" spans="1:2">
      <c r="A156" s="18"/>
      <c r="B156" s="19"/>
    </row>
    <row r="157" spans="1:2">
      <c r="A157" s="18"/>
      <c r="B157" s="19"/>
    </row>
    <row r="158" spans="1:2">
      <c r="A158" s="18"/>
      <c r="B158" s="19"/>
    </row>
    <row r="159" spans="1:2">
      <c r="A159" s="18"/>
      <c r="B159" s="19"/>
    </row>
    <row r="160" spans="1:2">
      <c r="A160" s="18"/>
      <c r="B160" s="19"/>
    </row>
    <row r="161" spans="1:2">
      <c r="A161" s="18"/>
      <c r="B161" s="19"/>
    </row>
    <row r="162" spans="1:2">
      <c r="A162" s="18"/>
      <c r="B162" s="19"/>
    </row>
    <row r="163" spans="1:2">
      <c r="A163" s="18"/>
      <c r="B163" s="19"/>
    </row>
    <row r="164" spans="1:2">
      <c r="A164" s="18"/>
      <c r="B164" s="19"/>
    </row>
    <row r="165" spans="1:2">
      <c r="A165" s="18"/>
      <c r="B165" s="19"/>
    </row>
    <row r="166" spans="1:2">
      <c r="A166" s="18"/>
      <c r="B166" s="19"/>
    </row>
    <row r="167" spans="1:2">
      <c r="A167" s="18"/>
      <c r="B167" s="19"/>
    </row>
    <row r="168" spans="1:2">
      <c r="A168" s="18"/>
      <c r="B168" s="19"/>
    </row>
    <row r="169" spans="1:2">
      <c r="A169" s="18"/>
      <c r="B169" s="19"/>
    </row>
    <row r="170" spans="1:2">
      <c r="A170" s="18"/>
      <c r="B170" s="19"/>
    </row>
    <row r="171" spans="1:2">
      <c r="A171" s="18"/>
      <c r="B171" s="19"/>
    </row>
    <row r="172" spans="1:2">
      <c r="A172" s="18"/>
      <c r="B172" s="19"/>
    </row>
    <row r="173" spans="1:2">
      <c r="A173" s="18"/>
      <c r="B173" s="19"/>
    </row>
    <row r="174" spans="1:2">
      <c r="A174" s="18"/>
      <c r="B174" s="19"/>
    </row>
    <row r="175" spans="1:2">
      <c r="A175" s="18"/>
      <c r="B175" s="19"/>
    </row>
    <row r="176" spans="1:2">
      <c r="A176" s="18"/>
      <c r="B176" s="19"/>
    </row>
    <row r="177" spans="1:2">
      <c r="A177" s="18"/>
      <c r="B177" s="19"/>
    </row>
    <row r="178" spans="1:2">
      <c r="A178" s="18"/>
      <c r="B178" s="19"/>
    </row>
    <row r="179" spans="1:2">
      <c r="A179" s="18"/>
      <c r="B179" s="19"/>
    </row>
    <row r="180" spans="1:2">
      <c r="A180" s="18"/>
      <c r="B180" s="19"/>
    </row>
    <row r="181" spans="1:2">
      <c r="A181" s="18"/>
      <c r="B181" s="19"/>
    </row>
    <row r="182" spans="1:2">
      <c r="A182" s="18"/>
      <c r="B182" s="19"/>
    </row>
    <row r="183" spans="1:2">
      <c r="A183" s="18"/>
      <c r="B183" s="19"/>
    </row>
    <row r="184" spans="1:2">
      <c r="A184" s="18"/>
      <c r="B184" s="19"/>
    </row>
    <row r="185" spans="1:2">
      <c r="B185" s="19"/>
    </row>
    <row r="186" spans="1:2">
      <c r="B186" s="19"/>
    </row>
    <row r="187" spans="1:2">
      <c r="B187" s="19"/>
    </row>
    <row r="188" spans="1:2">
      <c r="B188" s="19"/>
    </row>
    <row r="189" spans="1:2">
      <c r="B189" s="19"/>
    </row>
    <row r="190" spans="1:2">
      <c r="B190" s="19"/>
    </row>
    <row r="191" spans="1:2">
      <c r="B191" s="19"/>
    </row>
    <row r="192" spans="1:2">
      <c r="B192" s="19"/>
    </row>
    <row r="193" spans="2:2">
      <c r="B193" s="19"/>
    </row>
    <row r="194" spans="2:2">
      <c r="B194" s="19"/>
    </row>
    <row r="195" spans="2:2">
      <c r="B195" s="19"/>
    </row>
    <row r="196" spans="2:2">
      <c r="B196" s="19"/>
    </row>
    <row r="197" spans="2:2">
      <c r="B197" s="19"/>
    </row>
    <row r="198" spans="2:2">
      <c r="B198" s="19"/>
    </row>
    <row r="199" spans="2:2">
      <c r="B199" s="19"/>
    </row>
    <row r="200" spans="2:2">
      <c r="B200" s="19"/>
    </row>
    <row r="201" spans="2:2">
      <c r="B201" s="19"/>
    </row>
    <row r="202" spans="2:2">
      <c r="B202" s="19"/>
    </row>
    <row r="203" spans="2:2">
      <c r="B203" s="19"/>
    </row>
    <row r="204" spans="2:2">
      <c r="B204" s="19"/>
    </row>
    <row r="205" spans="2:2">
      <c r="B205" s="19"/>
    </row>
    <row r="206" spans="2:2">
      <c r="B206" s="19"/>
    </row>
    <row r="207" spans="2:2">
      <c r="B207" s="19"/>
    </row>
    <row r="208" spans="2:2">
      <c r="B208" s="19"/>
    </row>
    <row r="209" spans="2:2">
      <c r="B209" s="19"/>
    </row>
    <row r="210" spans="2:2">
      <c r="B210" s="19"/>
    </row>
    <row r="211" spans="2:2">
      <c r="B211" s="19"/>
    </row>
  </sheetData>
  <pageMargins left="0.59055118110236227" right="0.19685039370078741" top="0.59055118110236227" bottom="0.59055118110236227" header="0.31496062992125984" footer="0.11811023622047245"/>
  <pageSetup paperSize="9" scale="70" orientation="portrait" r:id="rId1"/>
  <headerFooter>
    <oddFooter>&amp;L&amp;"MetaNormalLF-Roman,Standard"&amp;10Statistisches Bundesamt, Verkehr und Umwelt, 2020</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workbookViewId="0"/>
  </sheetViews>
  <sheetFormatPr baseColWidth="10" defaultRowHeight="15"/>
  <cols>
    <col min="1" max="1" width="7" style="20" customWidth="1"/>
    <col min="2" max="2" width="59" style="20" bestFit="1" customWidth="1"/>
    <col min="3" max="4" width="11.7109375" style="20" customWidth="1"/>
    <col min="5" max="16384" width="11.42578125" style="20"/>
  </cols>
  <sheetData>
    <row r="1" spans="1:16" s="5" customFormat="1" ht="20.100000000000001" customHeight="1">
      <c r="A1" s="123" t="s">
        <v>203</v>
      </c>
      <c r="C1" s="138"/>
      <c r="D1" s="139"/>
      <c r="E1" s="197"/>
      <c r="F1" s="139"/>
      <c r="G1" s="139"/>
      <c r="H1" s="139"/>
      <c r="I1" s="139"/>
      <c r="J1" s="139"/>
      <c r="K1" s="139"/>
      <c r="L1" s="137"/>
      <c r="M1" s="197"/>
      <c r="N1" s="70"/>
      <c r="O1" s="140"/>
      <c r="P1" s="137"/>
    </row>
    <row r="2" spans="1:16" s="5" customFormat="1" ht="20.100000000000001" customHeight="1">
      <c r="A2" s="423" t="s">
        <v>208</v>
      </c>
      <c r="B2" s="138"/>
      <c r="C2" s="138"/>
      <c r="D2" s="139"/>
      <c r="E2" s="139"/>
      <c r="F2" s="139"/>
      <c r="G2" s="139"/>
      <c r="H2" s="139"/>
      <c r="I2" s="139"/>
      <c r="J2" s="139"/>
      <c r="K2" s="139"/>
      <c r="L2" s="137"/>
      <c r="M2" s="200"/>
      <c r="N2" s="70"/>
      <c r="O2" s="140"/>
      <c r="P2" s="137"/>
    </row>
    <row r="3" spans="1:16" s="5" customFormat="1" ht="20.100000000000001" customHeight="1">
      <c r="A3" s="595" t="s">
        <v>560</v>
      </c>
      <c r="D3" s="141"/>
      <c r="E3" s="141"/>
      <c r="F3" s="141"/>
      <c r="G3" s="141"/>
      <c r="H3" s="141"/>
      <c r="I3" s="141"/>
      <c r="J3" s="141"/>
      <c r="K3" s="70"/>
      <c r="L3" s="70"/>
      <c r="M3" s="142"/>
    </row>
    <row r="4" spans="1:16" s="5" customFormat="1" ht="20.100000000000001" customHeight="1">
      <c r="A4" s="104" t="s">
        <v>433</v>
      </c>
      <c r="B4" s="59"/>
      <c r="M4" s="61"/>
      <c r="N4" s="61"/>
    </row>
    <row r="5" spans="1:16" s="5" customFormat="1" ht="15" customHeight="1">
      <c r="B5" s="59"/>
      <c r="M5" s="61"/>
      <c r="N5" s="61"/>
    </row>
    <row r="6" spans="1:16" ht="30" customHeight="1">
      <c r="A6" s="596" t="s">
        <v>320</v>
      </c>
      <c r="B6" s="588" t="s">
        <v>324</v>
      </c>
      <c r="C6" s="683">
        <v>2017</v>
      </c>
      <c r="D6" s="684">
        <v>2018</v>
      </c>
      <c r="E6" s="175"/>
      <c r="F6" s="175"/>
      <c r="G6" s="175"/>
    </row>
    <row r="7" spans="1:16" ht="18" customHeight="1">
      <c r="A7" s="9" t="s">
        <v>1</v>
      </c>
      <c r="B7" s="247" t="s">
        <v>242</v>
      </c>
      <c r="C7" s="597">
        <f>SUM(C8:C10)</f>
        <v>4125.4971703627825</v>
      </c>
      <c r="D7" s="591">
        <f>SUM(D8:D10)</f>
        <v>4145.405743322206</v>
      </c>
      <c r="E7" s="176"/>
      <c r="F7" s="177"/>
    </row>
    <row r="8" spans="1:16" ht="12.95" customHeight="1">
      <c r="A8" s="12" t="s">
        <v>2</v>
      </c>
      <c r="B8" s="238" t="s">
        <v>243</v>
      </c>
      <c r="C8" s="181">
        <v>3644.7216572963348</v>
      </c>
      <c r="D8" s="181">
        <v>3662.3101330689883</v>
      </c>
    </row>
    <row r="9" spans="1:16" ht="12.95" customHeight="1">
      <c r="A9" s="12" t="s">
        <v>3</v>
      </c>
      <c r="B9" s="238" t="s">
        <v>244</v>
      </c>
      <c r="C9" s="181">
        <v>446.0277260757199</v>
      </c>
      <c r="D9" s="181">
        <v>448.18013950852901</v>
      </c>
    </row>
    <row r="10" spans="1:16" ht="12.95" customHeight="1">
      <c r="A10" s="12" t="s">
        <v>4</v>
      </c>
      <c r="B10" s="238" t="s">
        <v>5</v>
      </c>
      <c r="C10" s="590">
        <v>34.747786990727754</v>
      </c>
      <c r="D10" s="181">
        <v>34.915470744689131</v>
      </c>
    </row>
    <row r="11" spans="1:16" ht="12.95" customHeight="1">
      <c r="A11" s="9" t="s">
        <v>6</v>
      </c>
      <c r="B11" s="247" t="s">
        <v>245</v>
      </c>
      <c r="C11" s="592">
        <f>SUM(C12:C14)</f>
        <v>753.93510189711924</v>
      </c>
      <c r="D11" s="591">
        <f>SUM(D12:D14)</f>
        <v>782.8098650100452</v>
      </c>
    </row>
    <row r="12" spans="1:16" ht="12.95" customHeight="1">
      <c r="A12" s="12" t="s">
        <v>7</v>
      </c>
      <c r="B12" s="242" t="s">
        <v>246</v>
      </c>
      <c r="C12" s="181">
        <v>137.81431919529214</v>
      </c>
      <c r="D12" s="181">
        <v>143.09243373103936</v>
      </c>
    </row>
    <row r="13" spans="1:16" ht="12.95" customHeight="1">
      <c r="A13" s="12" t="s">
        <v>8</v>
      </c>
      <c r="B13" s="242" t="s">
        <v>247</v>
      </c>
      <c r="C13" s="181">
        <v>115.61548574407442</v>
      </c>
      <c r="D13" s="181">
        <v>120.04341296837492</v>
      </c>
    </row>
    <row r="14" spans="1:16" ht="12.95" customHeight="1">
      <c r="A14" s="12" t="s">
        <v>9</v>
      </c>
      <c r="B14" s="242" t="s">
        <v>248</v>
      </c>
      <c r="C14" s="181">
        <v>500.50529695775271</v>
      </c>
      <c r="D14" s="181">
        <v>519.67401831063091</v>
      </c>
    </row>
    <row r="15" spans="1:16" ht="12.95" customHeight="1">
      <c r="A15" s="9" t="s">
        <v>10</v>
      </c>
      <c r="B15" s="247" t="s">
        <v>11</v>
      </c>
      <c r="C15" s="592">
        <f>SUM(C16:C21,C24:C27,C30,C34:C41)</f>
        <v>117731.42927297355</v>
      </c>
      <c r="D15" s="591">
        <f>SUM(D16:D21,D24:D27,D30,D34:D41)</f>
        <v>136669.5151110029</v>
      </c>
    </row>
    <row r="16" spans="1:16" ht="12.95" customHeight="1">
      <c r="A16" s="12" t="s">
        <v>12</v>
      </c>
      <c r="B16" s="238" t="s">
        <v>249</v>
      </c>
      <c r="C16" s="181">
        <v>5932.5360148013897</v>
      </c>
      <c r="D16" s="181">
        <v>6381.7197660633392</v>
      </c>
    </row>
    <row r="17" spans="1:4" ht="12.95" customHeight="1">
      <c r="A17" s="13" t="s">
        <v>13</v>
      </c>
      <c r="B17" s="238" t="s">
        <v>250</v>
      </c>
      <c r="C17" s="181">
        <v>1360.096663904329</v>
      </c>
      <c r="D17" s="181">
        <v>1504.2063343092823</v>
      </c>
    </row>
    <row r="18" spans="1:4" ht="12.95" customHeight="1">
      <c r="A18" s="13">
        <v>16</v>
      </c>
      <c r="B18" s="238" t="s">
        <v>252</v>
      </c>
      <c r="C18" s="181">
        <v>1495.3605786734115</v>
      </c>
      <c r="D18" s="181">
        <v>1653.802199661274</v>
      </c>
    </row>
    <row r="19" spans="1:4" ht="12.95" customHeight="1">
      <c r="A19" s="13">
        <v>17</v>
      </c>
      <c r="B19" s="238" t="s">
        <v>254</v>
      </c>
      <c r="C19" s="181">
        <v>2363.3897503521903</v>
      </c>
      <c r="D19" s="181">
        <v>2613.8038032651648</v>
      </c>
    </row>
    <row r="20" spans="1:4" ht="12.95" customHeight="1">
      <c r="A20" s="13">
        <v>18</v>
      </c>
      <c r="B20" s="238" t="s">
        <v>371</v>
      </c>
      <c r="C20" s="181">
        <v>1219.3681898408681</v>
      </c>
      <c r="D20" s="181">
        <v>1348.5669097581849</v>
      </c>
    </row>
    <row r="21" spans="1:4" ht="12.95" customHeight="1">
      <c r="A21" s="13">
        <v>19</v>
      </c>
      <c r="B21" s="238" t="s">
        <v>258</v>
      </c>
      <c r="C21" s="591">
        <f>SUM(C22:C23)</f>
        <v>1090.5722400398017</v>
      </c>
      <c r="D21" s="591">
        <f>SUM(D22:D23)</f>
        <v>805.24199130558497</v>
      </c>
    </row>
    <row r="22" spans="1:4" ht="12.95" customHeight="1">
      <c r="A22" s="12" t="s">
        <v>14</v>
      </c>
      <c r="B22" s="243" t="s">
        <v>259</v>
      </c>
      <c r="C22" s="181">
        <v>9.1660731419940991</v>
      </c>
      <c r="D22" s="181">
        <v>6.7679212053321578</v>
      </c>
    </row>
    <row r="23" spans="1:4" ht="12.95" customHeight="1">
      <c r="A23" s="12" t="s">
        <v>15</v>
      </c>
      <c r="B23" s="243" t="s">
        <v>260</v>
      </c>
      <c r="C23" s="181">
        <v>1081.4061668978077</v>
      </c>
      <c r="D23" s="181">
        <v>798.47407010025279</v>
      </c>
    </row>
    <row r="24" spans="1:4" ht="12.95" customHeight="1">
      <c r="A24" s="13">
        <v>20</v>
      </c>
      <c r="B24" s="238" t="s">
        <v>262</v>
      </c>
      <c r="C24" s="181">
        <v>6347.6124562752648</v>
      </c>
      <c r="D24" s="181">
        <v>6694.1469334059511</v>
      </c>
    </row>
    <row r="25" spans="1:4" ht="12.95" customHeight="1">
      <c r="A25" s="13">
        <v>21</v>
      </c>
      <c r="B25" s="238" t="s">
        <v>263</v>
      </c>
      <c r="C25" s="181">
        <v>1240.3902184651674</v>
      </c>
      <c r="D25" s="181">
        <v>1308.1066990718093</v>
      </c>
    </row>
    <row r="26" spans="1:4" ht="12.95" customHeight="1">
      <c r="A26" s="13">
        <v>22</v>
      </c>
      <c r="B26" s="238" t="s">
        <v>83</v>
      </c>
      <c r="C26" s="181">
        <v>4643.5896215640796</v>
      </c>
      <c r="D26" s="181">
        <v>5135.6033053109986</v>
      </c>
    </row>
    <row r="27" spans="1:4" ht="12.95" customHeight="1">
      <c r="A27" s="13">
        <v>23</v>
      </c>
      <c r="B27" s="238" t="s">
        <v>265</v>
      </c>
      <c r="C27" s="591">
        <f>SUM(C28:C29)</f>
        <v>2711.4500329376524</v>
      </c>
      <c r="D27" s="591">
        <f>SUM(D28:D29)</f>
        <v>2998.7429738999954</v>
      </c>
    </row>
    <row r="28" spans="1:4" ht="12.95" customHeight="1">
      <c r="A28" s="203" t="s">
        <v>80</v>
      </c>
      <c r="B28" s="243" t="s">
        <v>266</v>
      </c>
      <c r="C28" s="181">
        <v>650.34684496389627</v>
      </c>
      <c r="D28" s="181">
        <v>719.25464539008794</v>
      </c>
    </row>
    <row r="29" spans="1:4" ht="12.95" customHeight="1">
      <c r="A29" s="12" t="s">
        <v>16</v>
      </c>
      <c r="B29" s="243" t="s">
        <v>267</v>
      </c>
      <c r="C29" s="181">
        <v>2061.1031879737561</v>
      </c>
      <c r="D29" s="181">
        <v>2279.4883285099072</v>
      </c>
    </row>
    <row r="30" spans="1:4" ht="12.95" customHeight="1">
      <c r="A30" s="13">
        <v>24</v>
      </c>
      <c r="B30" s="238" t="s">
        <v>268</v>
      </c>
      <c r="C30" s="591">
        <f>SUM(C31:C33)</f>
        <v>2955.0366081746338</v>
      </c>
      <c r="D30" s="591">
        <f>SUM(D31:D33)</f>
        <v>3507.5170504372613</v>
      </c>
    </row>
    <row r="31" spans="1:4" ht="12.95" customHeight="1">
      <c r="A31" s="12" t="s">
        <v>17</v>
      </c>
      <c r="B31" s="243" t="s">
        <v>269</v>
      </c>
      <c r="C31" s="181">
        <v>1495.8989445587767</v>
      </c>
      <c r="D31" s="181">
        <v>1775.5756525169038</v>
      </c>
    </row>
    <row r="32" spans="1:4" ht="12.95" customHeight="1">
      <c r="A32" s="12" t="s">
        <v>18</v>
      </c>
      <c r="B32" s="243" t="s">
        <v>270</v>
      </c>
      <c r="C32" s="181">
        <v>1026.5893263829687</v>
      </c>
      <c r="D32" s="181">
        <v>1218.5228284902414</v>
      </c>
    </row>
    <row r="33" spans="1:4" ht="12.95" customHeight="1">
      <c r="A33" s="12" t="s">
        <v>19</v>
      </c>
      <c r="B33" s="243" t="s">
        <v>271</v>
      </c>
      <c r="C33" s="181">
        <v>432.54833723288874</v>
      </c>
      <c r="D33" s="181">
        <v>513.41856943011624</v>
      </c>
    </row>
    <row r="34" spans="1:4" ht="12.95" customHeight="1">
      <c r="A34" s="13">
        <v>25</v>
      </c>
      <c r="B34" s="238" t="s">
        <v>86</v>
      </c>
      <c r="C34" s="181">
        <v>3887.0745410326331</v>
      </c>
      <c r="D34" s="181">
        <v>4613.8109393556542</v>
      </c>
    </row>
    <row r="35" spans="1:4" ht="12.95" customHeight="1">
      <c r="A35" s="13">
        <v>26</v>
      </c>
      <c r="B35" s="238" t="s">
        <v>272</v>
      </c>
      <c r="C35" s="181">
        <v>4446.6726201678348</v>
      </c>
      <c r="D35" s="181">
        <v>4917.821872053798</v>
      </c>
    </row>
    <row r="36" spans="1:4" ht="12.95" customHeight="1">
      <c r="A36" s="13">
        <v>27</v>
      </c>
      <c r="B36" s="238" t="s">
        <v>273</v>
      </c>
      <c r="C36" s="181">
        <v>2668.3738317169305</v>
      </c>
      <c r="D36" s="181">
        <v>3167.2591418314601</v>
      </c>
    </row>
    <row r="37" spans="1:4" ht="12.95" customHeight="1">
      <c r="A37" s="13">
        <v>28</v>
      </c>
      <c r="B37" s="238" t="s">
        <v>275</v>
      </c>
      <c r="C37" s="181">
        <v>7152.4352787015487</v>
      </c>
      <c r="D37" s="181">
        <v>8489.6710324314463</v>
      </c>
    </row>
    <row r="38" spans="1:4" ht="12.95" customHeight="1">
      <c r="A38" s="13">
        <v>29</v>
      </c>
      <c r="B38" s="238" t="s">
        <v>87</v>
      </c>
      <c r="C38" s="181">
        <v>55098.589947433822</v>
      </c>
      <c r="D38" s="181">
        <v>66302.430657135497</v>
      </c>
    </row>
    <row r="39" spans="1:4" ht="12.95" customHeight="1">
      <c r="A39" s="13">
        <v>30</v>
      </c>
      <c r="B39" s="238" t="s">
        <v>278</v>
      </c>
      <c r="C39" s="181">
        <v>7374.4073707757298</v>
      </c>
      <c r="D39" s="181">
        <v>8873.9318702129294</v>
      </c>
    </row>
    <row r="40" spans="1:4" ht="12.95" customHeight="1">
      <c r="A40" s="13" t="s">
        <v>20</v>
      </c>
      <c r="B40" s="238" t="s">
        <v>279</v>
      </c>
      <c r="C40" s="181">
        <v>3229.3616761789681</v>
      </c>
      <c r="D40" s="181">
        <v>3571.5301845823351</v>
      </c>
    </row>
    <row r="41" spans="1:4" ht="12.95" customHeight="1">
      <c r="A41" s="13">
        <v>33</v>
      </c>
      <c r="B41" s="238" t="s">
        <v>281</v>
      </c>
      <c r="C41" s="181">
        <v>2515.1116319372823</v>
      </c>
      <c r="D41" s="181">
        <v>2781.6014469109346</v>
      </c>
    </row>
    <row r="42" spans="1:4" ht="12.95" customHeight="1">
      <c r="A42" s="9" t="s">
        <v>21</v>
      </c>
      <c r="B42" s="247" t="s">
        <v>22</v>
      </c>
      <c r="C42" s="591">
        <f>SUM(C43:C44)</f>
        <v>116346.32933655985</v>
      </c>
      <c r="D42" s="591">
        <f>SUM(D43:D44)</f>
        <v>117831.54967175686</v>
      </c>
    </row>
    <row r="43" spans="1:4" ht="12.95" customHeight="1">
      <c r="A43" s="13" t="s">
        <v>23</v>
      </c>
      <c r="B43" s="243" t="s">
        <v>282</v>
      </c>
      <c r="C43" s="181">
        <v>110452.38616628078</v>
      </c>
      <c r="D43" s="181">
        <v>111862.36730569988</v>
      </c>
    </row>
    <row r="44" spans="1:4" ht="12.95" customHeight="1">
      <c r="A44" s="13" t="s">
        <v>24</v>
      </c>
      <c r="B44" s="243" t="s">
        <v>25</v>
      </c>
      <c r="C44" s="181">
        <v>5893.9431702790807</v>
      </c>
      <c r="D44" s="181">
        <v>5969.1823660569853</v>
      </c>
    </row>
    <row r="45" spans="1:4" ht="12.95" customHeight="1">
      <c r="A45" s="9" t="s">
        <v>26</v>
      </c>
      <c r="B45" s="247" t="s">
        <v>27</v>
      </c>
      <c r="C45" s="591">
        <f>SUM(C46:C47)</f>
        <v>42317.993726668501</v>
      </c>
      <c r="D45" s="591">
        <f>SUM(D46:D47)</f>
        <v>41917.020640692237</v>
      </c>
    </row>
    <row r="46" spans="1:4" ht="12.95" customHeight="1">
      <c r="A46" s="13">
        <v>36</v>
      </c>
      <c r="B46" s="238" t="s">
        <v>28</v>
      </c>
      <c r="C46" s="181">
        <v>4105.7709129876139</v>
      </c>
      <c r="D46" s="181">
        <v>4066.8677541109028</v>
      </c>
    </row>
    <row r="47" spans="1:4" ht="12.95" customHeight="1">
      <c r="A47" s="13" t="s">
        <v>29</v>
      </c>
      <c r="B47" s="238" t="s">
        <v>30</v>
      </c>
      <c r="C47" s="591">
        <f>SUM(C48:C49)</f>
        <v>38212.222813680884</v>
      </c>
      <c r="D47" s="591">
        <f>SUM(D48:D49)</f>
        <v>37850.152886581331</v>
      </c>
    </row>
    <row r="48" spans="1:4" ht="12.95" customHeight="1">
      <c r="A48" s="13">
        <v>37</v>
      </c>
      <c r="B48" s="243" t="s">
        <v>31</v>
      </c>
      <c r="C48" s="181">
        <v>10388.205233939714</v>
      </c>
      <c r="D48" s="181">
        <v>10289.774511129181</v>
      </c>
    </row>
    <row r="49" spans="1:4" ht="12.95" customHeight="1">
      <c r="A49" s="13" t="s">
        <v>32</v>
      </c>
      <c r="B49" s="246" t="s">
        <v>284</v>
      </c>
      <c r="C49" s="181">
        <v>27824.017579741172</v>
      </c>
      <c r="D49" s="181">
        <v>27560.37837545215</v>
      </c>
    </row>
    <row r="50" spans="1:4" ht="12.95" customHeight="1">
      <c r="A50" s="9" t="s">
        <v>33</v>
      </c>
      <c r="B50" s="247" t="s">
        <v>285</v>
      </c>
      <c r="C50" s="591">
        <f>SUM(C51:C52)</f>
        <v>36643.606134914953</v>
      </c>
      <c r="D50" s="591">
        <f>SUM(D51:D52)</f>
        <v>39203.909628760885</v>
      </c>
    </row>
    <row r="51" spans="1:4" ht="12.95" customHeight="1">
      <c r="A51" s="13" t="s">
        <v>34</v>
      </c>
      <c r="B51" s="242" t="s">
        <v>35</v>
      </c>
      <c r="C51" s="181">
        <v>12020.479796332538</v>
      </c>
      <c r="D51" s="181">
        <v>12860.355552745343</v>
      </c>
    </row>
    <row r="52" spans="1:4" ht="12.95" customHeight="1">
      <c r="A52" s="13">
        <v>43</v>
      </c>
      <c r="B52" s="242" t="s">
        <v>286</v>
      </c>
      <c r="C52" s="181">
        <v>24623.126338582413</v>
      </c>
      <c r="D52" s="181">
        <v>26343.554076015538</v>
      </c>
    </row>
    <row r="53" spans="1:4" ht="12.95" customHeight="1">
      <c r="A53" s="9" t="s">
        <v>36</v>
      </c>
      <c r="B53" s="247" t="s">
        <v>287</v>
      </c>
      <c r="C53" s="591">
        <f>SUM(C54:C56)</f>
        <v>124448.01276390289</v>
      </c>
      <c r="D53" s="591">
        <f>SUM(D54:D56)</f>
        <v>129687.3978676699</v>
      </c>
    </row>
    <row r="54" spans="1:4" ht="12.95" customHeight="1">
      <c r="A54" s="13">
        <v>45</v>
      </c>
      <c r="B54" s="238" t="s">
        <v>288</v>
      </c>
      <c r="C54" s="181">
        <v>8578.7662998108481</v>
      </c>
      <c r="D54" s="181">
        <v>10202.072683856837</v>
      </c>
    </row>
    <row r="55" spans="1:4" ht="12.95" customHeight="1">
      <c r="A55" s="13">
        <v>46</v>
      </c>
      <c r="B55" s="238" t="s">
        <v>290</v>
      </c>
      <c r="C55" s="181">
        <v>66028.1176792115</v>
      </c>
      <c r="D55" s="181">
        <v>68088.740998420064</v>
      </c>
    </row>
    <row r="56" spans="1:4" ht="12.95" customHeight="1">
      <c r="A56" s="13">
        <v>47</v>
      </c>
      <c r="B56" s="238" t="s">
        <v>292</v>
      </c>
      <c r="C56" s="181">
        <v>49841.128784880551</v>
      </c>
      <c r="D56" s="181">
        <v>51396.584185393003</v>
      </c>
    </row>
    <row r="57" spans="1:4" ht="12.95" customHeight="1">
      <c r="A57" s="9" t="s">
        <v>37</v>
      </c>
      <c r="B57" s="247" t="s">
        <v>293</v>
      </c>
      <c r="C57" s="591">
        <f>SUM(C58:C63)</f>
        <v>411242.76046224637</v>
      </c>
      <c r="D57" s="591">
        <f>SUM(D58:D63)</f>
        <v>427499.61965743627</v>
      </c>
    </row>
    <row r="58" spans="1:4" ht="12.95" customHeight="1">
      <c r="A58" s="13" t="s">
        <v>38</v>
      </c>
      <c r="B58" s="242" t="s">
        <v>294</v>
      </c>
      <c r="C58" s="181">
        <v>2144.6850230624</v>
      </c>
      <c r="D58" s="181">
        <v>1716.7000967619913</v>
      </c>
    </row>
    <row r="59" spans="1:4" ht="12.95" customHeight="1">
      <c r="A59" s="13" t="s">
        <v>39</v>
      </c>
      <c r="B59" s="242" t="s">
        <v>295</v>
      </c>
      <c r="C59" s="181">
        <v>247975.37721778615</v>
      </c>
      <c r="D59" s="181">
        <v>219649.36624613864</v>
      </c>
    </row>
    <row r="60" spans="1:4" ht="12.95" customHeight="1">
      <c r="A60" s="13">
        <v>50</v>
      </c>
      <c r="B60" s="238" t="s">
        <v>113</v>
      </c>
      <c r="C60" s="181">
        <v>401.04113212036543</v>
      </c>
      <c r="D60" s="181">
        <v>497.91514209455119</v>
      </c>
    </row>
    <row r="61" spans="1:4" ht="12.95" customHeight="1">
      <c r="A61" s="13">
        <v>51</v>
      </c>
      <c r="B61" s="238" t="s">
        <v>114</v>
      </c>
      <c r="C61" s="181">
        <v>448.135020646192</v>
      </c>
      <c r="D61" s="181">
        <v>556.3848558447213</v>
      </c>
    </row>
    <row r="62" spans="1:4" ht="12.95" customHeight="1">
      <c r="A62" s="13">
        <v>52</v>
      </c>
      <c r="B62" s="238" t="s">
        <v>299</v>
      </c>
      <c r="C62" s="181">
        <v>65690.406878558031</v>
      </c>
      <c r="D62" s="181">
        <v>67709.840802949213</v>
      </c>
    </row>
    <row r="63" spans="1:4" ht="12.95" customHeight="1">
      <c r="A63" s="13">
        <v>53</v>
      </c>
      <c r="B63" s="238" t="s">
        <v>40</v>
      </c>
      <c r="C63" s="181">
        <v>94583.115190073295</v>
      </c>
      <c r="D63" s="181">
        <v>137369.41251364714</v>
      </c>
    </row>
    <row r="64" spans="1:4" ht="12.95" customHeight="1">
      <c r="A64" s="13" t="s">
        <v>41</v>
      </c>
      <c r="B64" s="236" t="s">
        <v>42</v>
      </c>
      <c r="C64" s="181">
        <v>11822.288376320435</v>
      </c>
      <c r="D64" s="181">
        <v>13267.623257965432</v>
      </c>
    </row>
    <row r="65" spans="1:6" ht="12.95" customHeight="1">
      <c r="A65" s="13" t="s">
        <v>43</v>
      </c>
      <c r="B65" s="236" t="s">
        <v>301</v>
      </c>
      <c r="C65" s="181">
        <v>9482.5906958244195</v>
      </c>
      <c r="D65" s="181">
        <v>12659.935771435796</v>
      </c>
    </row>
    <row r="66" spans="1:6" ht="12.95" customHeight="1">
      <c r="A66" s="13" t="s">
        <v>44</v>
      </c>
      <c r="B66" s="236" t="s">
        <v>302</v>
      </c>
      <c r="C66" s="181">
        <v>10305.706214981294</v>
      </c>
      <c r="D66" s="181">
        <v>13703.662236557415</v>
      </c>
    </row>
    <row r="67" spans="1:6" ht="12.95" customHeight="1">
      <c r="A67" s="13" t="s">
        <v>45</v>
      </c>
      <c r="B67" s="236" t="s">
        <v>303</v>
      </c>
      <c r="C67" s="181">
        <v>6339.6679994738834</v>
      </c>
      <c r="D67" s="181">
        <v>8632.8371262075943</v>
      </c>
    </row>
    <row r="68" spans="1:6" ht="12.95" customHeight="1">
      <c r="A68" s="13" t="s">
        <v>46</v>
      </c>
      <c r="B68" s="236" t="s">
        <v>47</v>
      </c>
      <c r="C68" s="181">
        <v>101040.70251991873</v>
      </c>
      <c r="D68" s="181">
        <v>138443.57947478024</v>
      </c>
    </row>
    <row r="69" spans="1:6" ht="12.95" customHeight="1">
      <c r="A69" s="13" t="s">
        <v>48</v>
      </c>
      <c r="B69" s="236" t="s">
        <v>304</v>
      </c>
      <c r="C69" s="181">
        <v>23656.718024279151</v>
      </c>
      <c r="D69" s="181">
        <v>30062.057245751581</v>
      </c>
    </row>
    <row r="70" spans="1:6" ht="12.95" customHeight="1">
      <c r="A70" s="13" t="s">
        <v>49</v>
      </c>
      <c r="B70" s="236" t="s">
        <v>305</v>
      </c>
      <c r="C70" s="181">
        <v>82181.3507913387</v>
      </c>
      <c r="D70" s="181">
        <v>88410.506738655706</v>
      </c>
    </row>
    <row r="71" spans="1:6" ht="12.95" customHeight="1">
      <c r="A71" s="13" t="s">
        <v>50</v>
      </c>
      <c r="B71" s="236" t="s">
        <v>306</v>
      </c>
      <c r="C71" s="181">
        <v>3299.2785222571133</v>
      </c>
      <c r="D71" s="181">
        <v>3963.970756590536</v>
      </c>
    </row>
    <row r="72" spans="1:6" ht="12.95" customHeight="1">
      <c r="A72" s="13" t="s">
        <v>51</v>
      </c>
      <c r="B72" s="236" t="s">
        <v>307</v>
      </c>
      <c r="C72" s="181">
        <v>64396.557112534254</v>
      </c>
      <c r="D72" s="181">
        <v>65987.212003005727</v>
      </c>
    </row>
    <row r="73" spans="1:6" ht="12.95" customHeight="1">
      <c r="A73" s="13" t="s">
        <v>52</v>
      </c>
      <c r="B73" s="236" t="s">
        <v>308</v>
      </c>
      <c r="C73" s="181">
        <v>61429.353098022038</v>
      </c>
      <c r="D73" s="181">
        <v>66985.167967332658</v>
      </c>
    </row>
    <row r="74" spans="1:6" s="28" customFormat="1" ht="12.95" customHeight="1">
      <c r="A74" s="587"/>
      <c r="B74" s="375"/>
      <c r="C74" s="181"/>
      <c r="D74" s="181"/>
    </row>
    <row r="75" spans="1:6" ht="15" customHeight="1">
      <c r="A75" s="68"/>
      <c r="B75" s="35" t="s">
        <v>53</v>
      </c>
      <c r="C75" s="598">
        <f>SUM(C7,C11,C15,C42,C45,C50,C53,C57,C64:C73)</f>
        <v>1227563.777324476</v>
      </c>
      <c r="D75" s="599">
        <f>SUM(D7,D11,D15,D42,D45,D50,D53,D57,D64:D73)</f>
        <v>1339853.7807639341</v>
      </c>
      <c r="F75" s="332"/>
    </row>
    <row r="76" spans="1:6" ht="15" customHeight="1">
      <c r="A76" s="68"/>
      <c r="B76" s="323" t="s">
        <v>92</v>
      </c>
      <c r="C76" s="600">
        <v>8648463.25771497</v>
      </c>
      <c r="D76" s="601">
        <v>8452256.3645330667</v>
      </c>
    </row>
    <row r="77" spans="1:6" ht="15" customHeight="1">
      <c r="A77" s="68"/>
      <c r="B77" s="37" t="s">
        <v>400</v>
      </c>
      <c r="C77" s="598">
        <f>SUM(C75:C76)</f>
        <v>9876027.0350394454</v>
      </c>
      <c r="D77" s="599">
        <f>SUM(D75:D76)</f>
        <v>9792110.1452970002</v>
      </c>
    </row>
    <row r="78" spans="1:6" ht="15" customHeight="1">
      <c r="A78" s="191" t="s">
        <v>54</v>
      </c>
    </row>
    <row r="79" spans="1:6" ht="15" customHeight="1">
      <c r="A79" s="602" t="s">
        <v>561</v>
      </c>
    </row>
    <row r="80" spans="1:6" ht="15" customHeight="1">
      <c r="A80" s="191"/>
    </row>
    <row r="81" spans="1:1" ht="12" customHeight="1">
      <c r="A81" s="347"/>
    </row>
    <row r="82" spans="1:1" ht="12" customHeight="1"/>
  </sheetData>
  <pageMargins left="0.59055118110236227" right="0.19685039370078741" top="0.59055118110236227" bottom="0.59055118110236227" header="0.31496062992125984" footer="0.11811023622047245"/>
  <pageSetup paperSize="9" scale="70" orientation="portrait" horizontalDpi="1200" verticalDpi="1200" r:id="rId1"/>
  <headerFooter>
    <oddFooter>&amp;L&amp;"MetaNormalLF-Roman,Standard"&amp;10Statistisches Bundesamt, Verkehr und Umwelt, 2020</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9"/>
  <sheetViews>
    <sheetView zoomScaleNormal="100" workbookViewId="0"/>
  </sheetViews>
  <sheetFormatPr baseColWidth="10" defaultRowHeight="15"/>
  <cols>
    <col min="1" max="1" width="4.7109375" style="5" customWidth="1"/>
    <col min="2" max="2" width="50.7109375" style="15" customWidth="1"/>
    <col min="3" max="7" width="11.7109375" style="20" customWidth="1"/>
    <col min="8" max="8" width="11.42578125" style="69"/>
    <col min="9" max="16384" width="11.42578125" style="20"/>
  </cols>
  <sheetData>
    <row r="1" spans="1:8" s="2" customFormat="1" ht="20.100000000000001" customHeight="1">
      <c r="A1" s="123" t="s">
        <v>203</v>
      </c>
      <c r="B1" s="23"/>
      <c r="C1" s="93"/>
      <c r="H1" s="197"/>
    </row>
    <row r="2" spans="1:8" s="4" customFormat="1" ht="20.100000000000001" customHeight="1">
      <c r="A2" s="423" t="s">
        <v>208</v>
      </c>
      <c r="B2" s="24"/>
      <c r="H2" s="337"/>
    </row>
    <row r="3" spans="1:8" s="4" customFormat="1" ht="20.100000000000001" customHeight="1">
      <c r="A3" s="453" t="s">
        <v>563</v>
      </c>
      <c r="B3" s="24"/>
    </row>
    <row r="4" spans="1:8" s="4" customFormat="1" ht="20.100000000000001" customHeight="1">
      <c r="B4" s="24"/>
    </row>
    <row r="5" spans="1:8" s="4" customFormat="1" ht="15" customHeight="1">
      <c r="B5" s="25"/>
      <c r="H5" s="82"/>
    </row>
    <row r="6" spans="1:8" s="8" customFormat="1" ht="50.25" customHeight="1">
      <c r="A6" s="394" t="s">
        <v>320</v>
      </c>
      <c r="B6" s="342" t="s">
        <v>324</v>
      </c>
      <c r="C6" s="345" t="s">
        <v>55</v>
      </c>
      <c r="D6" s="345" t="s">
        <v>56</v>
      </c>
      <c r="E6" s="345" t="s">
        <v>564</v>
      </c>
      <c r="F6" s="345" t="s">
        <v>57</v>
      </c>
      <c r="G6" s="346" t="s">
        <v>58</v>
      </c>
      <c r="H6" s="157"/>
    </row>
    <row r="7" spans="1:8" s="8" customFormat="1" ht="20.100000000000001" customHeight="1">
      <c r="A7" s="29"/>
      <c r="B7" s="343"/>
      <c r="C7" s="685" t="s">
        <v>134</v>
      </c>
      <c r="D7" s="685"/>
      <c r="E7" s="685"/>
      <c r="F7" s="685"/>
      <c r="G7" s="685"/>
      <c r="H7" s="157"/>
    </row>
    <row r="8" spans="1:8" ht="15" customHeight="1">
      <c r="A8" s="13" t="s">
        <v>1</v>
      </c>
      <c r="B8" s="236" t="s">
        <v>242</v>
      </c>
      <c r="C8" s="567">
        <v>125.23285725721158</v>
      </c>
      <c r="D8" s="567">
        <v>112.86657508553085</v>
      </c>
      <c r="E8" s="567">
        <v>7.814247773848729</v>
      </c>
      <c r="F8" s="567">
        <v>3.76395191120442</v>
      </c>
      <c r="G8" s="567">
        <v>0.78808248662757452</v>
      </c>
    </row>
    <row r="9" spans="1:8" ht="15" customHeight="1">
      <c r="A9" s="13" t="s">
        <v>6</v>
      </c>
      <c r="B9" s="236" t="s">
        <v>245</v>
      </c>
      <c r="C9" s="567">
        <v>13.613385518105796</v>
      </c>
      <c r="D9" s="567">
        <v>11.690679240185304</v>
      </c>
      <c r="E9" s="567">
        <v>1.6993295115305491</v>
      </c>
      <c r="F9" s="567">
        <v>0.12697976538500971</v>
      </c>
      <c r="G9" s="567">
        <v>9.6397001004933355E-2</v>
      </c>
    </row>
    <row r="10" spans="1:8" ht="15" customHeight="1">
      <c r="A10" s="13" t="s">
        <v>10</v>
      </c>
      <c r="B10" s="236" t="s">
        <v>11</v>
      </c>
      <c r="C10" s="567">
        <v>2928.2558766043776</v>
      </c>
      <c r="D10" s="567">
        <v>2829.0302284324775</v>
      </c>
      <c r="E10" s="567">
        <v>79.323681971830169</v>
      </c>
      <c r="F10" s="567">
        <v>16.771578507395329</v>
      </c>
      <c r="G10" s="567">
        <v>3.1303876926749936</v>
      </c>
    </row>
    <row r="11" spans="1:8" ht="15" customHeight="1">
      <c r="A11" s="13" t="s">
        <v>323</v>
      </c>
      <c r="B11" s="236" t="s">
        <v>22</v>
      </c>
      <c r="C11" s="567">
        <v>157.09169655797385</v>
      </c>
      <c r="D11" s="567">
        <v>128.08392361708638</v>
      </c>
      <c r="E11" s="567">
        <v>26.472334173016392</v>
      </c>
      <c r="F11" s="567">
        <v>0.84345820872049893</v>
      </c>
      <c r="G11" s="567">
        <v>1.6919805591505621</v>
      </c>
    </row>
    <row r="12" spans="1:8" ht="15" customHeight="1">
      <c r="A12" s="13" t="s">
        <v>26</v>
      </c>
      <c r="B12" s="236" t="s">
        <v>27</v>
      </c>
      <c r="C12" s="567">
        <v>79.261320533392862</v>
      </c>
      <c r="D12" s="567">
        <v>62.902343943405803</v>
      </c>
      <c r="E12" s="567">
        <v>14.781456566764849</v>
      </c>
      <c r="F12" s="567">
        <v>0.42843170997241631</v>
      </c>
      <c r="G12" s="567">
        <v>1.1490883132497853</v>
      </c>
    </row>
    <row r="13" spans="1:8" ht="15" customHeight="1">
      <c r="A13" s="13" t="s">
        <v>33</v>
      </c>
      <c r="B13" s="236" t="s">
        <v>285</v>
      </c>
      <c r="C13" s="567">
        <v>776.75291233052405</v>
      </c>
      <c r="D13" s="567">
        <v>676.6858674352402</v>
      </c>
      <c r="E13" s="567">
        <v>90.442056593760441</v>
      </c>
      <c r="F13" s="567">
        <v>8.923768701488644</v>
      </c>
      <c r="G13" s="567">
        <v>0.70121960003485029</v>
      </c>
    </row>
    <row r="14" spans="1:8" ht="15" customHeight="1">
      <c r="A14" s="13" t="s">
        <v>36</v>
      </c>
      <c r="B14" s="236" t="s">
        <v>287</v>
      </c>
      <c r="C14" s="567">
        <v>2048.107139632134</v>
      </c>
      <c r="D14" s="567">
        <v>1437.5348292211811</v>
      </c>
      <c r="E14" s="567">
        <v>595.9718472978733</v>
      </c>
      <c r="F14" s="567">
        <v>11.39098862534355</v>
      </c>
      <c r="G14" s="567">
        <v>3.2094744877359092</v>
      </c>
    </row>
    <row r="15" spans="1:8" ht="15" customHeight="1">
      <c r="A15" s="13" t="s">
        <v>37</v>
      </c>
      <c r="B15" s="236" t="s">
        <v>293</v>
      </c>
      <c r="C15" s="567">
        <v>1653.2083596515645</v>
      </c>
      <c r="D15" s="567">
        <v>1494.0306964157317</v>
      </c>
      <c r="E15" s="567">
        <v>151.07137493187201</v>
      </c>
      <c r="F15" s="567">
        <v>6.8458034808563157</v>
      </c>
      <c r="G15" s="567">
        <v>1.260484823104542</v>
      </c>
    </row>
    <row r="16" spans="1:8" ht="15" customHeight="1">
      <c r="A16" s="13" t="s">
        <v>41</v>
      </c>
      <c r="B16" s="236" t="s">
        <v>42</v>
      </c>
      <c r="C16" s="567">
        <v>332.78874554374482</v>
      </c>
      <c r="D16" s="567">
        <v>312.24094638457183</v>
      </c>
      <c r="E16" s="567">
        <v>17.788281693088638</v>
      </c>
      <c r="F16" s="567">
        <v>2.4746122341630881</v>
      </c>
      <c r="G16" s="567">
        <v>0.28490523192125028</v>
      </c>
    </row>
    <row r="17" spans="1:8" ht="15" customHeight="1">
      <c r="A17" s="13" t="s">
        <v>43</v>
      </c>
      <c r="B17" s="236" t="s">
        <v>301</v>
      </c>
      <c r="C17" s="567">
        <v>222.81171841986273</v>
      </c>
      <c r="D17" s="567">
        <v>211.443748672575</v>
      </c>
      <c r="E17" s="567">
        <v>9.7390639494588029</v>
      </c>
      <c r="F17" s="567">
        <v>1.4670880693627899</v>
      </c>
      <c r="G17" s="567">
        <v>0.16181772846613404</v>
      </c>
    </row>
    <row r="18" spans="1:8" ht="15" customHeight="1">
      <c r="A18" s="13" t="s">
        <v>44</v>
      </c>
      <c r="B18" s="236" t="s">
        <v>302</v>
      </c>
      <c r="C18" s="567">
        <v>286.31055277749255</v>
      </c>
      <c r="D18" s="567">
        <v>281.32715031322238</v>
      </c>
      <c r="E18" s="567">
        <v>3.3416561178338631</v>
      </c>
      <c r="F18" s="567">
        <v>1.5531608453558536</v>
      </c>
      <c r="G18" s="567">
        <v>8.8585501080450726E-2</v>
      </c>
    </row>
    <row r="19" spans="1:8" ht="15" customHeight="1">
      <c r="A19" s="13" t="s">
        <v>45</v>
      </c>
      <c r="B19" s="236" t="s">
        <v>303</v>
      </c>
      <c r="C19" s="567">
        <v>235.71789597637095</v>
      </c>
      <c r="D19" s="567">
        <v>217.01791625118506</v>
      </c>
      <c r="E19" s="567">
        <v>17.227804415625357</v>
      </c>
      <c r="F19" s="567">
        <v>1.2751556276724709</v>
      </c>
      <c r="G19" s="567">
        <v>0.19701968188805874</v>
      </c>
    </row>
    <row r="20" spans="1:8" ht="15" customHeight="1">
      <c r="A20" s="13" t="s">
        <v>46</v>
      </c>
      <c r="B20" s="236" t="s">
        <v>47</v>
      </c>
      <c r="C20" s="567">
        <v>3623.0382180913875</v>
      </c>
      <c r="D20" s="567">
        <v>3611.2876678475091</v>
      </c>
      <c r="E20" s="567">
        <v>6.8366435982867246</v>
      </c>
      <c r="F20" s="567">
        <v>4.7682522217378533</v>
      </c>
      <c r="G20" s="567">
        <v>0.14565442385381691</v>
      </c>
    </row>
    <row r="21" spans="1:8" ht="15" customHeight="1">
      <c r="A21" s="13" t="s">
        <v>48</v>
      </c>
      <c r="B21" s="236" t="s">
        <v>304</v>
      </c>
      <c r="C21" s="567">
        <v>256.16007868405183</v>
      </c>
      <c r="D21" s="567">
        <v>248.95135293220568</v>
      </c>
      <c r="E21" s="567">
        <v>5.8685518040616307</v>
      </c>
      <c r="F21" s="567">
        <v>1.166434631689782</v>
      </c>
      <c r="G21" s="567">
        <v>0.17373931609473231</v>
      </c>
    </row>
    <row r="22" spans="1:8" ht="15" customHeight="1">
      <c r="A22" s="13" t="s">
        <v>49</v>
      </c>
      <c r="B22" s="236" t="s">
        <v>305</v>
      </c>
      <c r="C22" s="567">
        <v>542.41187298281682</v>
      </c>
      <c r="D22" s="567">
        <v>379.00802692769992</v>
      </c>
      <c r="E22" s="567">
        <v>80.208916216753281</v>
      </c>
      <c r="F22" s="567">
        <v>8.9190547433982594</v>
      </c>
      <c r="G22" s="567">
        <v>74.2758750949654</v>
      </c>
    </row>
    <row r="23" spans="1:8" ht="15" customHeight="1">
      <c r="A23" s="13" t="s">
        <v>50</v>
      </c>
      <c r="B23" s="236" t="s">
        <v>306</v>
      </c>
      <c r="C23" s="567">
        <v>68.030568600079306</v>
      </c>
      <c r="D23" s="567">
        <v>54.909485637383149</v>
      </c>
      <c r="E23" s="567">
        <v>1.8578277471028997</v>
      </c>
      <c r="F23" s="567">
        <v>11.222359873711351</v>
      </c>
      <c r="G23" s="567">
        <v>4.0895341881902234E-2</v>
      </c>
    </row>
    <row r="24" spans="1:8" ht="15" customHeight="1">
      <c r="A24" s="13" t="s">
        <v>51</v>
      </c>
      <c r="B24" s="236" t="s">
        <v>307</v>
      </c>
      <c r="C24" s="567">
        <v>1666.5223930093225</v>
      </c>
      <c r="D24" s="567">
        <v>1628.5380468600563</v>
      </c>
      <c r="E24" s="567">
        <v>28.118120754904705</v>
      </c>
      <c r="F24" s="567">
        <v>4.5135239453071083</v>
      </c>
      <c r="G24" s="567">
        <v>5.3527014490544484</v>
      </c>
    </row>
    <row r="25" spans="1:8" ht="15" customHeight="1">
      <c r="A25" s="13" t="s">
        <v>52</v>
      </c>
      <c r="B25" s="236" t="s">
        <v>308</v>
      </c>
      <c r="C25" s="567">
        <v>709.14967142412593</v>
      </c>
      <c r="D25" s="567">
        <v>661.64597076215875</v>
      </c>
      <c r="E25" s="567">
        <v>36.044800040815787</v>
      </c>
      <c r="F25" s="567">
        <v>9.0877869792379755</v>
      </c>
      <c r="G25" s="567">
        <v>2.3711136419134053</v>
      </c>
    </row>
    <row r="26" spans="1:8" s="28" customFormat="1" ht="6" customHeight="1">
      <c r="A26" s="587"/>
      <c r="B26" s="34"/>
      <c r="C26" s="567"/>
      <c r="D26" s="567"/>
      <c r="E26" s="567"/>
      <c r="F26" s="567"/>
      <c r="G26" s="567"/>
      <c r="H26" s="73"/>
    </row>
    <row r="27" spans="1:8" ht="15" customHeight="1">
      <c r="A27" s="68"/>
      <c r="B27" s="35" t="s">
        <v>53</v>
      </c>
      <c r="C27" s="564">
        <f t="shared" ref="C27:C29" si="0">SUM(D27:G27)</f>
        <v>15724.465263594513</v>
      </c>
      <c r="D27" s="564">
        <f>'2.2.4'!P26</f>
        <v>14359.195455979381</v>
      </c>
      <c r="E27" s="564">
        <f>'2.2.5'!P26</f>
        <v>1174.6079951584284</v>
      </c>
      <c r="F27" s="564">
        <f>'2.2.6'!P26</f>
        <v>95.542390082000566</v>
      </c>
      <c r="G27" s="564">
        <f>'2.2.7'!P25</f>
        <v>95.119422374702779</v>
      </c>
    </row>
    <row r="28" spans="1:8" ht="15" customHeight="1">
      <c r="A28" s="68"/>
      <c r="B28" s="323" t="s">
        <v>92</v>
      </c>
      <c r="C28" s="567">
        <f t="shared" si="0"/>
        <v>327612.70579468756</v>
      </c>
      <c r="D28" s="567">
        <f>'2.2.4'!P27</f>
        <v>312680.061093834</v>
      </c>
      <c r="E28" s="567">
        <f>'2.2.5'!P27</f>
        <v>514.94506965860649</v>
      </c>
      <c r="F28" s="567">
        <f>'2.2.6'!P27</f>
        <v>14382.514439069633</v>
      </c>
      <c r="G28" s="567">
        <f>'2.2.7'!P26</f>
        <v>35.185192125297206</v>
      </c>
    </row>
    <row r="29" spans="1:8" ht="15" customHeight="1">
      <c r="A29" s="68"/>
      <c r="B29" s="37" t="s">
        <v>400</v>
      </c>
      <c r="C29" s="564">
        <f t="shared" si="0"/>
        <v>343337.17105828208</v>
      </c>
      <c r="D29" s="564">
        <f>'2.2.4'!P28</f>
        <v>327039.25654981338</v>
      </c>
      <c r="E29" s="564">
        <f>'2.2.5'!P28</f>
        <v>1689.5530648170347</v>
      </c>
      <c r="F29" s="564">
        <f>'2.2.6'!P28</f>
        <v>14478.056829151634</v>
      </c>
      <c r="G29" s="564">
        <f>'2.2.7'!P27</f>
        <v>130.30461449999999</v>
      </c>
    </row>
    <row r="30" spans="1:8" s="8" customFormat="1" ht="20.100000000000001" customHeight="1">
      <c r="A30" s="29"/>
      <c r="B30" s="381"/>
      <c r="C30" s="686" t="s">
        <v>565</v>
      </c>
      <c r="D30" s="686"/>
      <c r="E30" s="686"/>
      <c r="F30" s="686"/>
      <c r="G30" s="686"/>
      <c r="H30" s="157"/>
    </row>
    <row r="31" spans="1:8" ht="15" customHeight="1">
      <c r="A31" s="13" t="s">
        <v>1</v>
      </c>
      <c r="B31" s="236" t="s">
        <v>242</v>
      </c>
      <c r="C31" s="607">
        <f t="shared" ref="C31:G40" si="1">C8/C$29*100</f>
        <v>3.6475181778658355E-2</v>
      </c>
      <c r="D31" s="607">
        <f t="shared" si="1"/>
        <v>3.451162905525363E-2</v>
      </c>
      <c r="E31" s="607">
        <f t="shared" si="1"/>
        <v>0.46250383823812896</v>
      </c>
      <c r="F31" s="607">
        <f t="shared" si="1"/>
        <v>2.5997631834305871E-2</v>
      </c>
      <c r="G31" s="607">
        <f t="shared" si="1"/>
        <v>0.60480013670396504</v>
      </c>
    </row>
    <row r="32" spans="1:8" ht="15" customHeight="1">
      <c r="A32" s="13" t="s">
        <v>6</v>
      </c>
      <c r="B32" s="236" t="s">
        <v>245</v>
      </c>
      <c r="C32" s="607">
        <f t="shared" si="1"/>
        <v>3.965019422786268E-3</v>
      </c>
      <c r="D32" s="607">
        <f t="shared" si="1"/>
        <v>3.5747021209377736E-3</v>
      </c>
      <c r="E32" s="607">
        <f t="shared" si="1"/>
        <v>0.10057864099785307</v>
      </c>
      <c r="F32" s="607">
        <f t="shared" si="1"/>
        <v>8.7704977873367214E-4</v>
      </c>
      <c r="G32" s="607">
        <f t="shared" si="1"/>
        <v>7.3978194383080245E-2</v>
      </c>
    </row>
    <row r="33" spans="1:8" ht="15" customHeight="1">
      <c r="A33" s="13" t="s">
        <v>10</v>
      </c>
      <c r="B33" s="236" t="s">
        <v>11</v>
      </c>
      <c r="C33" s="607">
        <f t="shared" si="1"/>
        <v>0.85288052778512025</v>
      </c>
      <c r="D33" s="607">
        <f t="shared" si="1"/>
        <v>0.86504300990592853</v>
      </c>
      <c r="E33" s="607">
        <f t="shared" si="1"/>
        <v>4.6949506128959788</v>
      </c>
      <c r="F33" s="607">
        <f t="shared" si="1"/>
        <v>0.11584136397106606</v>
      </c>
      <c r="G33" s="607">
        <f t="shared" si="1"/>
        <v>2.4023613474371577</v>
      </c>
    </row>
    <row r="34" spans="1:8" ht="15" customHeight="1">
      <c r="A34" s="13" t="s">
        <v>323</v>
      </c>
      <c r="B34" s="236" t="s">
        <v>22</v>
      </c>
      <c r="C34" s="607">
        <f t="shared" si="1"/>
        <v>4.5754351640331786E-2</v>
      </c>
      <c r="D34" s="607">
        <f t="shared" si="1"/>
        <v>3.9164693856126448E-2</v>
      </c>
      <c r="E34" s="607">
        <f t="shared" si="1"/>
        <v>1.5668246664914984</v>
      </c>
      <c r="F34" s="607">
        <f t="shared" si="1"/>
        <v>5.8257694293766824E-3</v>
      </c>
      <c r="G34" s="607">
        <f t="shared" si="1"/>
        <v>1.2984809215260464</v>
      </c>
    </row>
    <row r="35" spans="1:8" ht="15" customHeight="1">
      <c r="A35" s="13" t="s">
        <v>26</v>
      </c>
      <c r="B35" s="236" t="s">
        <v>27</v>
      </c>
      <c r="C35" s="607">
        <f t="shared" si="1"/>
        <v>2.308556346785362E-2</v>
      </c>
      <c r="D35" s="607">
        <f t="shared" si="1"/>
        <v>1.9233881769121733E-2</v>
      </c>
      <c r="E35" s="607">
        <f t="shared" si="1"/>
        <v>0.87487376836936237</v>
      </c>
      <c r="F35" s="607">
        <f t="shared" si="1"/>
        <v>2.9591796401141836E-3</v>
      </c>
      <c r="G35" s="607">
        <f t="shared" si="1"/>
        <v>0.88184775163874607</v>
      </c>
    </row>
    <row r="36" spans="1:8" ht="15" customHeight="1">
      <c r="A36" s="13" t="s">
        <v>33</v>
      </c>
      <c r="B36" s="236" t="s">
        <v>285</v>
      </c>
      <c r="C36" s="607">
        <f t="shared" si="1"/>
        <v>0.22623618349749522</v>
      </c>
      <c r="D36" s="607">
        <f t="shared" si="1"/>
        <v>0.20691273413904976</v>
      </c>
      <c r="E36" s="607">
        <f t="shared" si="1"/>
        <v>5.3530166336358667</v>
      </c>
      <c r="F36" s="607">
        <f t="shared" si="1"/>
        <v>6.1636508315954353E-2</v>
      </c>
      <c r="G36" s="607">
        <f t="shared" si="1"/>
        <v>0.53813873186728201</v>
      </c>
    </row>
    <row r="37" spans="1:8" ht="15" customHeight="1">
      <c r="A37" s="13" t="s">
        <v>36</v>
      </c>
      <c r="B37" s="236" t="s">
        <v>287</v>
      </c>
      <c r="C37" s="607">
        <f t="shared" si="1"/>
        <v>0.59652939217713308</v>
      </c>
      <c r="D37" s="607">
        <f t="shared" si="1"/>
        <v>0.43956032813517026</v>
      </c>
      <c r="E37" s="607">
        <f t="shared" si="1"/>
        <v>35.273934847522078</v>
      </c>
      <c r="F37" s="607">
        <f t="shared" si="1"/>
        <v>7.8677606807066411E-2</v>
      </c>
      <c r="G37" s="607">
        <f t="shared" si="1"/>
        <v>2.4630551266746652</v>
      </c>
    </row>
    <row r="38" spans="1:8" ht="15" customHeight="1">
      <c r="A38" s="13" t="s">
        <v>37</v>
      </c>
      <c r="B38" s="236" t="s">
        <v>293</v>
      </c>
      <c r="C38" s="607">
        <f t="shared" si="1"/>
        <v>0.4815116156971333</v>
      </c>
      <c r="D38" s="607">
        <f t="shared" si="1"/>
        <v>0.45683527787379452</v>
      </c>
      <c r="E38" s="607">
        <f t="shared" si="1"/>
        <v>8.9414992685199763</v>
      </c>
      <c r="F38" s="607">
        <f t="shared" si="1"/>
        <v>4.7283993712970228E-2</v>
      </c>
      <c r="G38" s="607">
        <f t="shared" si="1"/>
        <v>0.96733705704991924</v>
      </c>
    </row>
    <row r="39" spans="1:8" ht="15" customHeight="1">
      <c r="A39" s="13" t="s">
        <v>41</v>
      </c>
      <c r="B39" s="236" t="s">
        <v>42</v>
      </c>
      <c r="C39" s="607">
        <f t="shared" si="1"/>
        <v>9.6927677395947723E-2</v>
      </c>
      <c r="D39" s="607">
        <f t="shared" si="1"/>
        <v>9.5475066106326126E-2</v>
      </c>
      <c r="E39" s="607">
        <f t="shared" si="1"/>
        <v>1.0528394794758913</v>
      </c>
      <c r="F39" s="607">
        <f t="shared" si="1"/>
        <v>1.7092157209802113E-2</v>
      </c>
      <c r="G39" s="607">
        <f t="shared" si="1"/>
        <v>0.21864554299514108</v>
      </c>
    </row>
    <row r="40" spans="1:8" ht="15" customHeight="1">
      <c r="A40" s="13" t="s">
        <v>43</v>
      </c>
      <c r="B40" s="236" t="s">
        <v>301</v>
      </c>
      <c r="C40" s="607">
        <f t="shared" si="1"/>
        <v>6.48958916196231E-2</v>
      </c>
      <c r="D40" s="607">
        <f t="shared" si="1"/>
        <v>6.4653935097350831E-2</v>
      </c>
      <c r="E40" s="607">
        <f t="shared" si="1"/>
        <v>0.57642841484315654</v>
      </c>
      <c r="F40" s="607">
        <f t="shared" si="1"/>
        <v>1.0133183525076386E-2</v>
      </c>
      <c r="G40" s="607">
        <f t="shared" si="1"/>
        <v>0.12418418878491372</v>
      </c>
    </row>
    <row r="41" spans="1:8" ht="15" customHeight="1">
      <c r="A41" s="13" t="s">
        <v>44</v>
      </c>
      <c r="B41" s="236" t="s">
        <v>302</v>
      </c>
      <c r="C41" s="607">
        <f t="shared" ref="C41:G47" si="2">C18/C$29*100</f>
        <v>8.3390491013538071E-2</v>
      </c>
      <c r="D41" s="607">
        <f t="shared" si="2"/>
        <v>8.6022440633322469E-2</v>
      </c>
      <c r="E41" s="607">
        <f t="shared" si="2"/>
        <v>0.19778343678100088</v>
      </c>
      <c r="F41" s="607">
        <f t="shared" si="2"/>
        <v>1.072768855436841E-2</v>
      </c>
      <c r="G41" s="607">
        <f t="shared" si="2"/>
        <v>6.7983395231525537E-2</v>
      </c>
    </row>
    <row r="42" spans="1:8" ht="15" customHeight="1">
      <c r="A42" s="13" t="s">
        <v>45</v>
      </c>
      <c r="B42" s="236" t="s">
        <v>303</v>
      </c>
      <c r="C42" s="607">
        <f t="shared" si="2"/>
        <v>6.8654930443391299E-2</v>
      </c>
      <c r="D42" s="607">
        <f t="shared" si="2"/>
        <v>6.6358368882278113E-2</v>
      </c>
      <c r="E42" s="607">
        <f t="shared" si="2"/>
        <v>1.0196663706144673</v>
      </c>
      <c r="F42" s="607">
        <f t="shared" si="2"/>
        <v>8.8075053352804859E-3</v>
      </c>
      <c r="G42" s="607">
        <f t="shared" si="2"/>
        <v>0.15119931296681649</v>
      </c>
    </row>
    <row r="43" spans="1:8" ht="15" customHeight="1">
      <c r="A43" s="13" t="s">
        <v>46</v>
      </c>
      <c r="B43" s="236" t="s">
        <v>47</v>
      </c>
      <c r="C43" s="607">
        <f t="shared" si="2"/>
        <v>1.0552420546030452</v>
      </c>
      <c r="D43" s="607">
        <f t="shared" si="2"/>
        <v>1.1042367530876072</v>
      </c>
      <c r="E43" s="607">
        <f t="shared" si="2"/>
        <v>0.40464213528724413</v>
      </c>
      <c r="F43" s="607">
        <f t="shared" si="2"/>
        <v>3.2934338343920268E-2</v>
      </c>
      <c r="G43" s="607">
        <f t="shared" si="2"/>
        <v>0.11177994303019631</v>
      </c>
    </row>
    <row r="44" spans="1:8" ht="15" customHeight="1">
      <c r="A44" s="13" t="s">
        <v>48</v>
      </c>
      <c r="B44" s="236" t="s">
        <v>304</v>
      </c>
      <c r="C44" s="607">
        <f t="shared" si="2"/>
        <v>7.4608897689253759E-2</v>
      </c>
      <c r="D44" s="607">
        <f t="shared" si="2"/>
        <v>7.6122773626195045E-2</v>
      </c>
      <c r="E44" s="607">
        <f t="shared" si="2"/>
        <v>0.34734344403069389</v>
      </c>
      <c r="F44" s="607">
        <f t="shared" si="2"/>
        <v>8.0565689543444837E-3</v>
      </c>
      <c r="G44" s="607">
        <f t="shared" si="2"/>
        <v>0.13333320294250389</v>
      </c>
    </row>
    <row r="45" spans="1:8" ht="15" customHeight="1">
      <c r="A45" s="13" t="s">
        <v>49</v>
      </c>
      <c r="B45" s="236" t="s">
        <v>305</v>
      </c>
      <c r="C45" s="607">
        <f t="shared" si="2"/>
        <v>0.15798227477407084</v>
      </c>
      <c r="D45" s="607">
        <f t="shared" si="2"/>
        <v>0.11589068264346757</v>
      </c>
      <c r="E45" s="607">
        <f t="shared" si="2"/>
        <v>4.7473451936497346</v>
      </c>
      <c r="F45" s="607">
        <f t="shared" si="2"/>
        <v>6.1603948987406253E-2</v>
      </c>
      <c r="G45" s="607">
        <f t="shared" si="2"/>
        <v>57.001722755540186</v>
      </c>
    </row>
    <row r="46" spans="1:8" ht="15" customHeight="1">
      <c r="A46" s="13" t="s">
        <v>50</v>
      </c>
      <c r="B46" s="236" t="s">
        <v>306</v>
      </c>
      <c r="C46" s="607">
        <f t="shared" si="2"/>
        <v>1.9814507235084954E-2</v>
      </c>
      <c r="D46" s="607">
        <f t="shared" si="2"/>
        <v>1.6789875997354327E-2</v>
      </c>
      <c r="E46" s="607">
        <f t="shared" si="2"/>
        <v>0.10995971572541804</v>
      </c>
      <c r="F46" s="607">
        <f t="shared" si="2"/>
        <v>7.751288730346105E-2</v>
      </c>
      <c r="G46" s="607">
        <f t="shared" si="2"/>
        <v>3.1384415693046883E-2</v>
      </c>
    </row>
    <row r="47" spans="1:8" ht="15" customHeight="1">
      <c r="A47" s="13" t="s">
        <v>51</v>
      </c>
      <c r="B47" s="236" t="s">
        <v>307</v>
      </c>
      <c r="C47" s="607">
        <f t="shared" si="2"/>
        <v>0.4853894461448881</v>
      </c>
      <c r="D47" s="607">
        <f t="shared" si="2"/>
        <v>0.49796408664841846</v>
      </c>
      <c r="E47" s="607">
        <f t="shared" si="2"/>
        <v>1.6642342487153357</v>
      </c>
      <c r="F47" s="607">
        <f t="shared" si="2"/>
        <v>3.1174929056909814E-2</v>
      </c>
      <c r="G47" s="607">
        <f t="shared" si="2"/>
        <v>4.107837216351574</v>
      </c>
    </row>
    <row r="48" spans="1:8" s="28" customFormat="1" ht="6.75" customHeight="1">
      <c r="A48" s="587"/>
      <c r="B48" s="34"/>
      <c r="C48" s="608"/>
      <c r="D48" s="608"/>
      <c r="E48" s="608"/>
      <c r="F48" s="608"/>
      <c r="G48" s="608"/>
      <c r="H48" s="73"/>
    </row>
    <row r="49" spans="1:8" ht="15" customHeight="1">
      <c r="A49" s="68"/>
      <c r="B49" s="35" t="s">
        <v>53</v>
      </c>
      <c r="C49" s="609">
        <f t="shared" ref="C49:G51" si="3">C27/C$29*100</f>
        <v>4.579890145633331</v>
      </c>
      <c r="D49" s="609">
        <f t="shared" si="3"/>
        <v>4.3906641690252997</v>
      </c>
      <c r="E49" s="609">
        <f t="shared" si="3"/>
        <v>69.521817314783732</v>
      </c>
      <c r="F49" s="609">
        <f t="shared" si="3"/>
        <v>0.65991169401701422</v>
      </c>
      <c r="G49" s="609">
        <f t="shared" si="3"/>
        <v>72.997738982377172</v>
      </c>
    </row>
    <row r="50" spans="1:8" ht="15" customHeight="1">
      <c r="A50" s="68"/>
      <c r="B50" s="323" t="s">
        <v>92</v>
      </c>
      <c r="C50" s="607">
        <f t="shared" si="3"/>
        <v>95.420109854366657</v>
      </c>
      <c r="D50" s="607">
        <f t="shared" si="3"/>
        <v>95.6093358309747</v>
      </c>
      <c r="E50" s="607">
        <f t="shared" si="3"/>
        <v>30.478182685216282</v>
      </c>
      <c r="F50" s="607">
        <f t="shared" si="3"/>
        <v>99.340088305982988</v>
      </c>
      <c r="G50" s="607">
        <f t="shared" si="3"/>
        <v>27.002261017622835</v>
      </c>
    </row>
    <row r="51" spans="1:8" ht="15" customHeight="1">
      <c r="A51" s="68"/>
      <c r="B51" s="37" t="s">
        <v>400</v>
      </c>
      <c r="C51" s="610">
        <f t="shared" si="3"/>
        <v>100</v>
      </c>
      <c r="D51" s="610">
        <f t="shared" si="3"/>
        <v>100</v>
      </c>
      <c r="E51" s="610">
        <f t="shared" si="3"/>
        <v>100</v>
      </c>
      <c r="F51" s="610">
        <f t="shared" si="3"/>
        <v>100</v>
      </c>
      <c r="G51" s="610">
        <f t="shared" si="3"/>
        <v>100</v>
      </c>
    </row>
    <row r="52" spans="1:8" ht="21" customHeight="1">
      <c r="A52" s="68"/>
      <c r="B52" s="37"/>
      <c r="C52" s="686" t="s">
        <v>566</v>
      </c>
      <c r="D52" s="686"/>
      <c r="E52" s="686"/>
      <c r="F52" s="686"/>
      <c r="G52" s="686"/>
    </row>
    <row r="53" spans="1:8" ht="15" customHeight="1">
      <c r="A53" s="68"/>
      <c r="B53" s="35" t="s">
        <v>53</v>
      </c>
      <c r="C53" s="610">
        <f>C27/$C27*100</f>
        <v>100</v>
      </c>
      <c r="D53" s="609">
        <f>D27/$C27*100</f>
        <v>91.317543810052342</v>
      </c>
      <c r="E53" s="609">
        <f t="shared" ref="E53:G53" si="4">E27/$C27*100</f>
        <v>7.4699392028159837</v>
      </c>
      <c r="F53" s="609">
        <f t="shared" si="4"/>
        <v>0.60760342867239847</v>
      </c>
      <c r="G53" s="609">
        <f t="shared" si="4"/>
        <v>0.60491355845927886</v>
      </c>
    </row>
    <row r="54" spans="1:8" ht="15" customHeight="1">
      <c r="A54" s="68"/>
      <c r="B54" s="36" t="s">
        <v>92</v>
      </c>
      <c r="C54" s="611">
        <f t="shared" ref="C54" si="5">C28/$C28*100</f>
        <v>100</v>
      </c>
      <c r="D54" s="607">
        <f t="shared" ref="D54:G54" si="6">D28/$C28*100</f>
        <v>95.441982427198127</v>
      </c>
      <c r="E54" s="607">
        <f t="shared" si="6"/>
        <v>0.15718104351585152</v>
      </c>
      <c r="F54" s="607">
        <f t="shared" si="6"/>
        <v>4.3900966551898772</v>
      </c>
      <c r="G54" s="607">
        <f t="shared" si="6"/>
        <v>1.0739874096137011E-2</v>
      </c>
    </row>
    <row r="55" spans="1:8" ht="15" customHeight="1">
      <c r="A55" s="68"/>
      <c r="B55" s="37" t="s">
        <v>400</v>
      </c>
      <c r="C55" s="610">
        <f t="shared" ref="C55" si="7">C29/$C29*100</f>
        <v>100</v>
      </c>
      <c r="D55" s="609">
        <f t="shared" ref="D55:G55" si="8">D29/$C29*100</f>
        <v>95.253087669408771</v>
      </c>
      <c r="E55" s="609">
        <f t="shared" si="8"/>
        <v>0.4920973338276356</v>
      </c>
      <c r="F55" s="609">
        <f t="shared" si="8"/>
        <v>4.2168626206493549</v>
      </c>
      <c r="G55" s="609">
        <f t="shared" si="8"/>
        <v>3.795237611423103E-2</v>
      </c>
    </row>
    <row r="56" spans="1:8" ht="20.100000000000001" customHeight="1">
      <c r="A56" s="191" t="s">
        <v>54</v>
      </c>
    </row>
    <row r="57" spans="1:8" ht="15" customHeight="1">
      <c r="A57" s="18" t="s">
        <v>567</v>
      </c>
      <c r="B57" s="19"/>
    </row>
    <row r="58" spans="1:8" ht="12" customHeight="1">
      <c r="A58" s="16"/>
      <c r="B58" s="19"/>
    </row>
    <row r="59" spans="1:8" ht="12" customHeight="1">
      <c r="A59" s="16"/>
      <c r="B59" s="19"/>
    </row>
    <row r="60" spans="1:8" s="2" customFormat="1" ht="12" customHeight="1">
      <c r="B60" s="23"/>
      <c r="H60" s="81"/>
    </row>
    <row r="61" spans="1:8">
      <c r="A61" s="18"/>
      <c r="B61" s="19"/>
    </row>
    <row r="62" spans="1:8">
      <c r="A62" s="18"/>
      <c r="B62" s="19"/>
    </row>
    <row r="63" spans="1:8">
      <c r="A63" s="18"/>
      <c r="B63" s="19"/>
    </row>
    <row r="64" spans="1:8">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A144" s="18"/>
      <c r="B144" s="19"/>
    </row>
    <row r="145" spans="1:2">
      <c r="A145" s="18"/>
      <c r="B145" s="19"/>
    </row>
    <row r="146" spans="1:2">
      <c r="A146" s="18"/>
      <c r="B146" s="19"/>
    </row>
    <row r="147" spans="1:2">
      <c r="A147" s="18"/>
      <c r="B147" s="19"/>
    </row>
    <row r="148" spans="1:2">
      <c r="A148" s="18"/>
      <c r="B148" s="19"/>
    </row>
    <row r="149" spans="1:2">
      <c r="A149" s="18"/>
      <c r="B149" s="19"/>
    </row>
    <row r="150" spans="1:2">
      <c r="A150" s="18"/>
      <c r="B150" s="19"/>
    </row>
    <row r="151" spans="1:2">
      <c r="A151" s="18"/>
      <c r="B151" s="19"/>
    </row>
    <row r="152" spans="1:2">
      <c r="A152" s="18"/>
      <c r="B152" s="19"/>
    </row>
    <row r="153" spans="1:2">
      <c r="A153" s="18"/>
      <c r="B153" s="19"/>
    </row>
    <row r="154" spans="1:2">
      <c r="A154" s="18"/>
      <c r="B154" s="19"/>
    </row>
    <row r="155" spans="1:2">
      <c r="A155" s="18"/>
      <c r="B155" s="19"/>
    </row>
    <row r="156" spans="1:2">
      <c r="A156" s="18"/>
      <c r="B156" s="19"/>
    </row>
    <row r="157" spans="1:2">
      <c r="A157" s="18"/>
      <c r="B157" s="19"/>
    </row>
    <row r="158" spans="1:2">
      <c r="A158" s="18"/>
      <c r="B158" s="19"/>
    </row>
    <row r="159" spans="1:2">
      <c r="A159" s="18"/>
      <c r="B159" s="19"/>
    </row>
    <row r="160" spans="1:2">
      <c r="A160" s="18"/>
      <c r="B160" s="19"/>
    </row>
    <row r="161" spans="1:2">
      <c r="A161" s="18"/>
      <c r="B161" s="19"/>
    </row>
    <row r="162" spans="1:2">
      <c r="A162" s="18"/>
      <c r="B162" s="19"/>
    </row>
    <row r="163" spans="1:2">
      <c r="B163" s="19"/>
    </row>
    <row r="164" spans="1:2">
      <c r="B164" s="19"/>
    </row>
    <row r="165" spans="1:2">
      <c r="B165" s="19"/>
    </row>
    <row r="166" spans="1:2">
      <c r="B166" s="19"/>
    </row>
    <row r="167" spans="1:2">
      <c r="B167" s="19"/>
    </row>
    <row r="168" spans="1:2">
      <c r="B168" s="19"/>
    </row>
    <row r="169" spans="1:2">
      <c r="B169" s="19"/>
    </row>
    <row r="170" spans="1:2">
      <c r="B170" s="19"/>
    </row>
    <row r="171" spans="1:2">
      <c r="B171" s="19"/>
    </row>
    <row r="172" spans="1:2">
      <c r="B172" s="19"/>
    </row>
    <row r="173" spans="1:2">
      <c r="B173" s="19"/>
    </row>
    <row r="174" spans="1:2">
      <c r="B174" s="19"/>
    </row>
    <row r="175" spans="1:2">
      <c r="B175" s="19"/>
    </row>
    <row r="176" spans="1:2">
      <c r="B176" s="19"/>
    </row>
    <row r="177" spans="2:2">
      <c r="B177" s="19"/>
    </row>
    <row r="178" spans="2:2">
      <c r="B178" s="19"/>
    </row>
    <row r="179" spans="2:2">
      <c r="B179" s="19"/>
    </row>
    <row r="180" spans="2:2">
      <c r="B180" s="19"/>
    </row>
    <row r="181" spans="2:2">
      <c r="B181" s="19"/>
    </row>
    <row r="182" spans="2:2">
      <c r="B182" s="19"/>
    </row>
    <row r="183" spans="2:2">
      <c r="B183" s="19"/>
    </row>
    <row r="184" spans="2:2">
      <c r="B184" s="19"/>
    </row>
    <row r="185" spans="2:2">
      <c r="B185" s="19"/>
    </row>
    <row r="186" spans="2:2">
      <c r="B186" s="19"/>
    </row>
    <row r="187" spans="2:2">
      <c r="B187" s="19"/>
    </row>
    <row r="188" spans="2:2">
      <c r="B188" s="19"/>
    </row>
    <row r="189" spans="2:2">
      <c r="B189" s="19"/>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3"/>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4" width="10.7109375" style="20" customWidth="1"/>
    <col min="15" max="15" width="10.7109375" customWidth="1"/>
    <col min="16" max="16" width="10.7109375" style="69" customWidth="1"/>
  </cols>
  <sheetData>
    <row r="1" spans="1:18" s="2" customFormat="1" ht="20.100000000000001" customHeight="1">
      <c r="A1" s="123" t="s">
        <v>203</v>
      </c>
      <c r="B1" s="1"/>
      <c r="C1" s="93"/>
      <c r="P1" s="81"/>
      <c r="R1" s="197"/>
    </row>
    <row r="2" spans="1:18" s="2" customFormat="1" ht="20.100000000000001" customHeight="1">
      <c r="A2" s="423" t="s">
        <v>208</v>
      </c>
      <c r="B2" s="1"/>
      <c r="C2" s="93"/>
      <c r="P2" s="81"/>
    </row>
    <row r="3" spans="1:18" s="4" customFormat="1" ht="20.100000000000001" customHeight="1">
      <c r="A3" s="453" t="s">
        <v>568</v>
      </c>
      <c r="B3" s="3"/>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194">
        <v>2005</v>
      </c>
      <c r="D6" s="7">
        <v>2006</v>
      </c>
      <c r="E6" s="7">
        <v>2007</v>
      </c>
      <c r="F6" s="26">
        <v>2008</v>
      </c>
      <c r="G6" s="26">
        <v>2009</v>
      </c>
      <c r="H6" s="26">
        <v>2010</v>
      </c>
      <c r="I6" s="26">
        <v>2011</v>
      </c>
      <c r="J6" s="26">
        <v>2012</v>
      </c>
      <c r="K6" s="26">
        <v>2013</v>
      </c>
      <c r="L6" s="80">
        <v>2014</v>
      </c>
      <c r="M6" s="80">
        <v>2015</v>
      </c>
      <c r="N6" s="195">
        <v>2016</v>
      </c>
      <c r="O6" s="88">
        <v>2017</v>
      </c>
      <c r="P6" s="85">
        <v>2018</v>
      </c>
    </row>
    <row r="7" spans="1:18" s="20" customFormat="1" ht="18" customHeight="1">
      <c r="A7" s="13" t="s">
        <v>1</v>
      </c>
      <c r="B7" s="236" t="s">
        <v>242</v>
      </c>
      <c r="C7" s="589">
        <v>258.47472338964548</v>
      </c>
      <c r="D7" s="589">
        <v>240.94724330499918</v>
      </c>
      <c r="E7" s="589">
        <v>209.27499337999504</v>
      </c>
      <c r="F7" s="589">
        <v>195.62549695303471</v>
      </c>
      <c r="G7" s="589">
        <v>162.20605182600283</v>
      </c>
      <c r="H7" s="589">
        <v>149.18353219637146</v>
      </c>
      <c r="I7" s="589">
        <v>144.3524183720472</v>
      </c>
      <c r="J7" s="589">
        <v>130.51088157412241</v>
      </c>
      <c r="K7" s="589">
        <v>129.1716460850017</v>
      </c>
      <c r="L7" s="589">
        <v>219.6889018727401</v>
      </c>
      <c r="M7" s="589">
        <v>199.42116870509039</v>
      </c>
      <c r="N7" s="613">
        <v>191.70312255904446</v>
      </c>
      <c r="O7" s="589">
        <v>111.74719099232591</v>
      </c>
      <c r="P7" s="589">
        <v>112.86657508553085</v>
      </c>
    </row>
    <row r="8" spans="1:18" s="20" customFormat="1" ht="15" customHeight="1">
      <c r="A8" s="13" t="s">
        <v>6</v>
      </c>
      <c r="B8" s="236" t="s">
        <v>245</v>
      </c>
      <c r="C8" s="181">
        <v>81.087949671689131</v>
      </c>
      <c r="D8" s="181">
        <v>72.531352863400627</v>
      </c>
      <c r="E8" s="181">
        <v>52.588522831280812</v>
      </c>
      <c r="F8" s="181">
        <v>49.342283621836742</v>
      </c>
      <c r="G8" s="181">
        <v>41.993365356595888</v>
      </c>
      <c r="H8" s="181">
        <v>34.47475626713728</v>
      </c>
      <c r="I8" s="181">
        <v>33.636362200779757</v>
      </c>
      <c r="J8" s="181">
        <v>31.442192039889921</v>
      </c>
      <c r="K8" s="181">
        <v>30.955419688550101</v>
      </c>
      <c r="L8" s="181">
        <v>30.169437014811695</v>
      </c>
      <c r="M8" s="181">
        <v>26.748361280402449</v>
      </c>
      <c r="N8" s="614">
        <v>25.125926343500019</v>
      </c>
      <c r="O8" s="181">
        <v>11.337623086979157</v>
      </c>
      <c r="P8" s="181">
        <v>11.690679240185304</v>
      </c>
    </row>
    <row r="9" spans="1:18" s="20" customFormat="1" ht="15" customHeight="1">
      <c r="A9" s="13" t="s">
        <v>10</v>
      </c>
      <c r="B9" s="236" t="s">
        <v>11</v>
      </c>
      <c r="C9" s="181">
        <v>4480.3777318914445</v>
      </c>
      <c r="D9" s="181">
        <v>4409.4010223967398</v>
      </c>
      <c r="E9" s="181">
        <v>3709.4603936887202</v>
      </c>
      <c r="F9" s="181">
        <v>3456.0183309321228</v>
      </c>
      <c r="G9" s="181">
        <v>3221.5642330030096</v>
      </c>
      <c r="H9" s="181">
        <v>3309.8460065548647</v>
      </c>
      <c r="I9" s="181">
        <v>3471.5556919955438</v>
      </c>
      <c r="J9" s="181">
        <v>3543.239621072295</v>
      </c>
      <c r="K9" s="181">
        <v>3500.9684498398365</v>
      </c>
      <c r="L9" s="181">
        <v>4340.2655023899224</v>
      </c>
      <c r="M9" s="181">
        <v>4370.498700961507</v>
      </c>
      <c r="N9" s="614">
        <v>4483.3096394912618</v>
      </c>
      <c r="O9" s="181">
        <v>2646.0346153533501</v>
      </c>
      <c r="P9" s="181">
        <v>2829.0302284324775</v>
      </c>
    </row>
    <row r="10" spans="1:18" s="20" customFormat="1" ht="15" customHeight="1">
      <c r="A10" s="13" t="s">
        <v>323</v>
      </c>
      <c r="B10" s="236" t="s">
        <v>22</v>
      </c>
      <c r="C10" s="181">
        <v>184.6715100638979</v>
      </c>
      <c r="D10" s="181">
        <v>183.17635903082186</v>
      </c>
      <c r="E10" s="181">
        <v>167.4437184861336</v>
      </c>
      <c r="F10" s="181">
        <v>171.72313232268647</v>
      </c>
      <c r="G10" s="181">
        <v>219.29422578600952</v>
      </c>
      <c r="H10" s="181">
        <v>230.62451269099418</v>
      </c>
      <c r="I10" s="181">
        <v>202.21978369289184</v>
      </c>
      <c r="J10" s="181">
        <v>181.9937285623293</v>
      </c>
      <c r="K10" s="181">
        <v>135.91012914578926</v>
      </c>
      <c r="L10" s="181">
        <v>198.89469501561661</v>
      </c>
      <c r="M10" s="181">
        <v>206.51919734951255</v>
      </c>
      <c r="N10" s="614">
        <v>208.09224654038559</v>
      </c>
      <c r="O10" s="181">
        <v>121.16574096941051</v>
      </c>
      <c r="P10" s="181">
        <v>128.08392361708638</v>
      </c>
    </row>
    <row r="11" spans="1:18" s="20" customFormat="1" ht="15" customHeight="1">
      <c r="A11" s="13" t="s">
        <v>26</v>
      </c>
      <c r="B11" s="236" t="s">
        <v>27</v>
      </c>
      <c r="C11" s="181">
        <v>1179.1850029363732</v>
      </c>
      <c r="D11" s="181">
        <v>1305.0793828676701</v>
      </c>
      <c r="E11" s="181">
        <v>1133.4538423961094</v>
      </c>
      <c r="F11" s="181">
        <v>1185.6912793926838</v>
      </c>
      <c r="G11" s="181">
        <v>1052.311828453084</v>
      </c>
      <c r="H11" s="181">
        <v>953.69464224823787</v>
      </c>
      <c r="I11" s="181">
        <v>909.35995530716616</v>
      </c>
      <c r="J11" s="181">
        <v>865.2622030195995</v>
      </c>
      <c r="K11" s="181">
        <v>843.09599751014002</v>
      </c>
      <c r="L11" s="181">
        <v>122.52435572697358</v>
      </c>
      <c r="M11" s="181">
        <v>110.40437871993028</v>
      </c>
      <c r="N11" s="614">
        <v>105.56518506889648</v>
      </c>
      <c r="O11" s="181">
        <v>60.528484014035428</v>
      </c>
      <c r="P11" s="181">
        <v>62.902343943405803</v>
      </c>
    </row>
    <row r="12" spans="1:18" s="20" customFormat="1" ht="15" customHeight="1">
      <c r="A12" s="13" t="s">
        <v>33</v>
      </c>
      <c r="B12" s="236" t="s">
        <v>285</v>
      </c>
      <c r="C12" s="181">
        <v>1171.9684742860022</v>
      </c>
      <c r="D12" s="181">
        <v>1176.6287204776108</v>
      </c>
      <c r="E12" s="181">
        <v>904.96206578787815</v>
      </c>
      <c r="F12" s="181">
        <v>871.48505666612971</v>
      </c>
      <c r="G12" s="181">
        <v>726.26122737039725</v>
      </c>
      <c r="H12" s="181">
        <v>762.70361244164974</v>
      </c>
      <c r="I12" s="181">
        <v>788.34458326108665</v>
      </c>
      <c r="J12" s="181">
        <v>843.54250946494244</v>
      </c>
      <c r="K12" s="181">
        <v>869.12652035205383</v>
      </c>
      <c r="L12" s="181">
        <v>1028.7192684357178</v>
      </c>
      <c r="M12" s="181">
        <v>968.07220399831181</v>
      </c>
      <c r="N12" s="614">
        <v>952.14479312451499</v>
      </c>
      <c r="O12" s="181">
        <v>624.67354688628507</v>
      </c>
      <c r="P12" s="181">
        <v>676.6858674352402</v>
      </c>
    </row>
    <row r="13" spans="1:18" s="20" customFormat="1" ht="15" customHeight="1">
      <c r="A13" s="13" t="s">
        <v>36</v>
      </c>
      <c r="B13" s="236" t="s">
        <v>287</v>
      </c>
      <c r="C13" s="181">
        <v>5911.2868437910693</v>
      </c>
      <c r="D13" s="181">
        <v>5789.1050456642561</v>
      </c>
      <c r="E13" s="181">
        <v>5248.0608837586269</v>
      </c>
      <c r="F13" s="181">
        <v>4691.9078943868135</v>
      </c>
      <c r="G13" s="181">
        <v>5050.4604391890971</v>
      </c>
      <c r="H13" s="181">
        <v>5141.9735201301974</v>
      </c>
      <c r="I13" s="181">
        <v>5192.0075565306497</v>
      </c>
      <c r="J13" s="181">
        <v>5197.2258949173975</v>
      </c>
      <c r="K13" s="181">
        <v>5137.3113147597596</v>
      </c>
      <c r="L13" s="181">
        <v>2380.9228604196569</v>
      </c>
      <c r="M13" s="181">
        <v>2269.0958884987467</v>
      </c>
      <c r="N13" s="614">
        <v>2285.9274602120195</v>
      </c>
      <c r="O13" s="181">
        <v>1348.2578128984451</v>
      </c>
      <c r="P13" s="181">
        <v>1437.5348292211811</v>
      </c>
    </row>
    <row r="14" spans="1:18" s="20" customFormat="1" ht="15" customHeight="1">
      <c r="A14" s="13" t="s">
        <v>37</v>
      </c>
      <c r="B14" s="236" t="s">
        <v>293</v>
      </c>
      <c r="C14" s="181">
        <v>998.33780198108889</v>
      </c>
      <c r="D14" s="181">
        <v>1007.8294549766191</v>
      </c>
      <c r="E14" s="181">
        <v>859.99301891641721</v>
      </c>
      <c r="F14" s="181">
        <v>822.56245926798033</v>
      </c>
      <c r="G14" s="181">
        <v>982.40341654100962</v>
      </c>
      <c r="H14" s="181">
        <v>998.59751503203461</v>
      </c>
      <c r="I14" s="181">
        <v>892.8644912934144</v>
      </c>
      <c r="J14" s="181">
        <v>851.55006136785846</v>
      </c>
      <c r="K14" s="181">
        <v>732.70098162574845</v>
      </c>
      <c r="L14" s="181">
        <v>1444.7284434607952</v>
      </c>
      <c r="M14" s="181">
        <v>1328.0660770021282</v>
      </c>
      <c r="N14" s="614">
        <v>1287.9132198667191</v>
      </c>
      <c r="O14" s="181">
        <v>1390.6356437484117</v>
      </c>
      <c r="P14" s="181">
        <v>1494.0306964157317</v>
      </c>
    </row>
    <row r="15" spans="1:18" s="20" customFormat="1" ht="15" customHeight="1">
      <c r="A15" s="13" t="s">
        <v>41</v>
      </c>
      <c r="B15" s="236" t="s">
        <v>42</v>
      </c>
      <c r="C15" s="181">
        <v>497.28967802085418</v>
      </c>
      <c r="D15" s="181">
        <v>483.70872523608926</v>
      </c>
      <c r="E15" s="181">
        <v>403.28722473139874</v>
      </c>
      <c r="F15" s="181">
        <v>411.3700931875004</v>
      </c>
      <c r="G15" s="181">
        <v>385.21386895002564</v>
      </c>
      <c r="H15" s="181">
        <v>383.17289982831403</v>
      </c>
      <c r="I15" s="181">
        <v>391.43560512407601</v>
      </c>
      <c r="J15" s="181">
        <v>403.1296182575399</v>
      </c>
      <c r="K15" s="181">
        <v>401.01959187227237</v>
      </c>
      <c r="L15" s="181">
        <v>577.17235386662446</v>
      </c>
      <c r="M15" s="181">
        <v>555.43373227490508</v>
      </c>
      <c r="N15" s="614">
        <v>561.6053302468564</v>
      </c>
      <c r="O15" s="181">
        <v>287.6466812120529</v>
      </c>
      <c r="P15" s="181">
        <v>312.24094638457183</v>
      </c>
    </row>
    <row r="16" spans="1:18" s="20" customFormat="1" ht="15" customHeight="1">
      <c r="A16" s="13" t="s">
        <v>43</v>
      </c>
      <c r="B16" s="236" t="s">
        <v>301</v>
      </c>
      <c r="C16" s="181">
        <v>1493.2218322240083</v>
      </c>
      <c r="D16" s="181">
        <v>1450.6010000031713</v>
      </c>
      <c r="E16" s="181">
        <v>1208.4443224426827</v>
      </c>
      <c r="F16" s="181">
        <v>1237.2815834575733</v>
      </c>
      <c r="G16" s="181">
        <v>882.26154546957684</v>
      </c>
      <c r="H16" s="181">
        <v>804.18599258186214</v>
      </c>
      <c r="I16" s="181">
        <v>871.05573908581346</v>
      </c>
      <c r="J16" s="181">
        <v>940.27322907996108</v>
      </c>
      <c r="K16" s="181">
        <v>930.59528150873007</v>
      </c>
      <c r="L16" s="181">
        <v>271.76850974152217</v>
      </c>
      <c r="M16" s="181">
        <v>272.83443045250749</v>
      </c>
      <c r="N16" s="614">
        <v>308.88337389916785</v>
      </c>
      <c r="O16" s="181">
        <v>175.14890108217344</v>
      </c>
      <c r="P16" s="181">
        <v>211.443748672575</v>
      </c>
    </row>
    <row r="17" spans="1:16" s="20" customFormat="1" ht="15" customHeight="1">
      <c r="A17" s="13" t="s">
        <v>44</v>
      </c>
      <c r="B17" s="236" t="s">
        <v>302</v>
      </c>
      <c r="C17" s="181">
        <v>440.41564295672197</v>
      </c>
      <c r="D17" s="181">
        <v>409.55241041029677</v>
      </c>
      <c r="E17" s="181">
        <v>306.65184076101599</v>
      </c>
      <c r="F17" s="181">
        <v>290.69021250061166</v>
      </c>
      <c r="G17" s="181">
        <v>286.91602691250557</v>
      </c>
      <c r="H17" s="181">
        <v>293.33265628115817</v>
      </c>
      <c r="I17" s="181">
        <v>304.61598083614103</v>
      </c>
      <c r="J17" s="181">
        <v>321.68748310557459</v>
      </c>
      <c r="K17" s="181">
        <v>321.42235043222956</v>
      </c>
      <c r="L17" s="181">
        <v>424.07305450972461</v>
      </c>
      <c r="M17" s="181">
        <v>423.79302184115022</v>
      </c>
      <c r="N17" s="614">
        <v>438.27653111473757</v>
      </c>
      <c r="O17" s="181">
        <v>239.00572257394555</v>
      </c>
      <c r="P17" s="181">
        <v>281.32715031322238</v>
      </c>
    </row>
    <row r="18" spans="1:16" s="20" customFormat="1" ht="15" customHeight="1">
      <c r="A18" s="13" t="s">
        <v>45</v>
      </c>
      <c r="B18" s="236" t="s">
        <v>303</v>
      </c>
      <c r="C18" s="181">
        <v>899.84316190375125</v>
      </c>
      <c r="D18" s="181">
        <v>916.78160932510684</v>
      </c>
      <c r="E18" s="181">
        <v>766.25997657695643</v>
      </c>
      <c r="F18" s="181">
        <v>774.46089678059809</v>
      </c>
      <c r="G18" s="181">
        <v>658.20528459531988</v>
      </c>
      <c r="H18" s="181">
        <v>645.85436182342164</v>
      </c>
      <c r="I18" s="181">
        <v>663.54287493970583</v>
      </c>
      <c r="J18" s="181">
        <v>710.81625957203312</v>
      </c>
      <c r="K18" s="181">
        <v>703.19286061022967</v>
      </c>
      <c r="L18" s="181">
        <v>238.02101811184534</v>
      </c>
      <c r="M18" s="181">
        <v>249.70357244279973</v>
      </c>
      <c r="N18" s="614">
        <v>295.51635202823832</v>
      </c>
      <c r="O18" s="181">
        <v>184.89299156750712</v>
      </c>
      <c r="P18" s="181">
        <v>217.01791625118506</v>
      </c>
    </row>
    <row r="19" spans="1:16" s="20" customFormat="1" ht="15" customHeight="1">
      <c r="A19" s="13" t="s">
        <v>46</v>
      </c>
      <c r="B19" s="236" t="s">
        <v>47</v>
      </c>
      <c r="C19" s="181">
        <v>7595.9777709554928</v>
      </c>
      <c r="D19" s="181">
        <v>7818.0143087183005</v>
      </c>
      <c r="E19" s="181">
        <v>6911.0070426650282</v>
      </c>
      <c r="F19" s="181">
        <v>7223.1806525769134</v>
      </c>
      <c r="G19" s="181">
        <v>5904.6180413698385</v>
      </c>
      <c r="H19" s="181">
        <v>5459.8725211569972</v>
      </c>
      <c r="I19" s="181">
        <v>5308.8460327891416</v>
      </c>
      <c r="J19" s="181">
        <v>5307.1509665571402</v>
      </c>
      <c r="K19" s="181">
        <v>5253.5452576738007</v>
      </c>
      <c r="L19" s="181">
        <v>2988.1732525017678</v>
      </c>
      <c r="M19" s="181">
        <v>3166.763145869289</v>
      </c>
      <c r="N19" s="614">
        <v>3658.1680663628299</v>
      </c>
      <c r="O19" s="181">
        <v>3066.8197870923532</v>
      </c>
      <c r="P19" s="181">
        <v>3611.2876678475091</v>
      </c>
    </row>
    <row r="20" spans="1:16" s="20" customFormat="1" ht="15" customHeight="1">
      <c r="A20" s="13" t="s">
        <v>48</v>
      </c>
      <c r="B20" s="236" t="s">
        <v>304</v>
      </c>
      <c r="C20" s="181">
        <v>446.25714506766133</v>
      </c>
      <c r="D20" s="181">
        <v>260.3489521217499</v>
      </c>
      <c r="E20" s="181">
        <v>322.67891139417617</v>
      </c>
      <c r="F20" s="181">
        <v>336.46473331131432</v>
      </c>
      <c r="G20" s="181">
        <v>225.84419992483419</v>
      </c>
      <c r="H20" s="181">
        <v>239.63988807952185</v>
      </c>
      <c r="I20" s="181">
        <v>248.44134513611183</v>
      </c>
      <c r="J20" s="181">
        <v>257.64052847305805</v>
      </c>
      <c r="K20" s="181">
        <v>254.90857910560379</v>
      </c>
      <c r="L20" s="181">
        <v>313.03477994090758</v>
      </c>
      <c r="M20" s="181">
        <v>300.11961318570229</v>
      </c>
      <c r="N20" s="614">
        <v>300.75511503575552</v>
      </c>
      <c r="O20" s="181">
        <v>202.81667989653255</v>
      </c>
      <c r="P20" s="181">
        <v>248.95135293220568</v>
      </c>
    </row>
    <row r="21" spans="1:16" s="20" customFormat="1" ht="15" customHeight="1">
      <c r="A21" s="13" t="s">
        <v>49</v>
      </c>
      <c r="B21" s="236" t="s">
        <v>305</v>
      </c>
      <c r="C21" s="181">
        <v>895.28560676245809</v>
      </c>
      <c r="D21" s="181">
        <v>866.86405533556126</v>
      </c>
      <c r="E21" s="181">
        <v>782.12069127252425</v>
      </c>
      <c r="F21" s="181">
        <v>764.47289757444048</v>
      </c>
      <c r="G21" s="181">
        <v>672.34601734289367</v>
      </c>
      <c r="H21" s="181">
        <v>607.86003072316589</v>
      </c>
      <c r="I21" s="181">
        <v>584.70354588540306</v>
      </c>
      <c r="J21" s="181">
        <v>547.91584741085501</v>
      </c>
      <c r="K21" s="181">
        <v>529.21310350701572</v>
      </c>
      <c r="L21" s="181">
        <v>717.50423921496372</v>
      </c>
      <c r="M21" s="181">
        <v>656.77673612352214</v>
      </c>
      <c r="N21" s="614">
        <v>626.45539885571225</v>
      </c>
      <c r="O21" s="181">
        <v>365.40681625443221</v>
      </c>
      <c r="P21" s="181">
        <v>379.00802692769992</v>
      </c>
    </row>
    <row r="22" spans="1:16" s="20" customFormat="1" ht="15" customHeight="1">
      <c r="A22" s="13" t="s">
        <v>50</v>
      </c>
      <c r="B22" s="236" t="s">
        <v>306</v>
      </c>
      <c r="C22" s="181">
        <v>90.327494222785305</v>
      </c>
      <c r="D22" s="181">
        <v>90.166758429059456</v>
      </c>
      <c r="E22" s="181">
        <v>82.138495731820512</v>
      </c>
      <c r="F22" s="181">
        <v>87.515724863519395</v>
      </c>
      <c r="G22" s="181">
        <v>82.145447266297381</v>
      </c>
      <c r="H22" s="181">
        <v>80.817263426573192</v>
      </c>
      <c r="I22" s="181">
        <v>83.486877797751873</v>
      </c>
      <c r="J22" s="181">
        <v>87.107140337709026</v>
      </c>
      <c r="K22" s="181">
        <v>85.142699331486725</v>
      </c>
      <c r="L22" s="181">
        <v>76.982388973264563</v>
      </c>
      <c r="M22" s="181">
        <v>78.2218441036255</v>
      </c>
      <c r="N22" s="614">
        <v>82.17793949164124</v>
      </c>
      <c r="O22" s="181">
        <v>48.888543514198638</v>
      </c>
      <c r="P22" s="181">
        <v>54.909485637383149</v>
      </c>
    </row>
    <row r="23" spans="1:16" s="20" customFormat="1" ht="15" customHeight="1">
      <c r="A23" s="13" t="s">
        <v>51</v>
      </c>
      <c r="B23" s="236" t="s">
        <v>307</v>
      </c>
      <c r="C23" s="181">
        <v>1125.6252867441972</v>
      </c>
      <c r="D23" s="181">
        <v>322.20632999084006</v>
      </c>
      <c r="E23" s="181">
        <v>933.7472286165472</v>
      </c>
      <c r="F23" s="181">
        <v>997.07938428228624</v>
      </c>
      <c r="G23" s="181">
        <v>1055.6740960495979</v>
      </c>
      <c r="H23" s="181">
        <v>1086.277756374508</v>
      </c>
      <c r="I23" s="181">
        <v>1173.6946179404817</v>
      </c>
      <c r="J23" s="181">
        <v>1263.6534409666051</v>
      </c>
      <c r="K23" s="181">
        <v>1258.4790021195829</v>
      </c>
      <c r="L23" s="181">
        <v>1738.684979086001</v>
      </c>
      <c r="M23" s="181">
        <v>1778.0432229381813</v>
      </c>
      <c r="N23" s="614">
        <v>1882.2034770975024</v>
      </c>
      <c r="O23" s="181">
        <v>1497.6752591886725</v>
      </c>
      <c r="P23" s="181">
        <v>1628.5380468600563</v>
      </c>
    </row>
    <row r="24" spans="1:16" s="20" customFormat="1" ht="15" customHeight="1">
      <c r="A24" s="13" t="s">
        <v>52</v>
      </c>
      <c r="B24" s="236" t="s">
        <v>308</v>
      </c>
      <c r="C24" s="181">
        <v>1612.1861729745062</v>
      </c>
      <c r="D24" s="181">
        <v>1613.018327513445</v>
      </c>
      <c r="E24" s="181">
        <v>1375.8840935661356</v>
      </c>
      <c r="F24" s="181">
        <v>1441.7587367001656</v>
      </c>
      <c r="G24" s="181">
        <v>1458.4943653794548</v>
      </c>
      <c r="H24" s="181">
        <v>1331.721789693205</v>
      </c>
      <c r="I24" s="181">
        <v>1276.5753987311559</v>
      </c>
      <c r="J24" s="181">
        <v>1237.0206899251316</v>
      </c>
      <c r="K24" s="181">
        <v>1222.5417240590243</v>
      </c>
      <c r="L24" s="181">
        <v>1413.6033388315291</v>
      </c>
      <c r="M24" s="181">
        <v>1326.2613972609356</v>
      </c>
      <c r="N24" s="614">
        <v>1305.2471771122864</v>
      </c>
      <c r="O24" s="181">
        <v>616.68438045001358</v>
      </c>
      <c r="P24" s="181">
        <v>661.64597076215875</v>
      </c>
    </row>
    <row r="25" spans="1:16" s="28" customFormat="1" ht="15" customHeight="1">
      <c r="A25" s="587"/>
      <c r="B25" s="34"/>
      <c r="C25" s="606"/>
      <c r="D25" s="606"/>
      <c r="E25" s="606"/>
      <c r="F25" s="606"/>
      <c r="G25" s="606"/>
      <c r="H25" s="606"/>
      <c r="I25" s="606"/>
      <c r="J25" s="606"/>
      <c r="K25" s="606"/>
      <c r="L25" s="606"/>
      <c r="M25" s="606"/>
      <c r="N25" s="615"/>
      <c r="O25" s="606"/>
      <c r="P25" s="606"/>
    </row>
    <row r="26" spans="1:16" s="20" customFormat="1" ht="15" customHeight="1">
      <c r="A26" s="68"/>
      <c r="B26" s="35" t="s">
        <v>53</v>
      </c>
      <c r="C26" s="591">
        <v>29361.819829843647</v>
      </c>
      <c r="D26" s="591">
        <v>28415.961058665733</v>
      </c>
      <c r="E26" s="591">
        <v>25377.45726700345</v>
      </c>
      <c r="F26" s="591">
        <v>25008.630848778204</v>
      </c>
      <c r="G26" s="591">
        <v>23068.213680785557</v>
      </c>
      <c r="H26" s="591">
        <v>22513.833257530212</v>
      </c>
      <c r="I26" s="591">
        <v>22540.738860919355</v>
      </c>
      <c r="J26" s="591">
        <v>22721.162295704045</v>
      </c>
      <c r="K26" s="591">
        <v>22339.300909226844</v>
      </c>
      <c r="L26" s="591">
        <v>18524.931379114387</v>
      </c>
      <c r="M26" s="591">
        <v>18286.776693008243</v>
      </c>
      <c r="N26" s="616">
        <v>18999.070354451069</v>
      </c>
      <c r="O26" s="591">
        <v>12999.366420781123</v>
      </c>
      <c r="P26" s="591">
        <v>14359.195455979381</v>
      </c>
    </row>
    <row r="27" spans="1:16" s="20" customFormat="1" ht="15" customHeight="1">
      <c r="A27" s="68"/>
      <c r="B27" s="323" t="s">
        <v>92</v>
      </c>
      <c r="C27" s="181">
        <v>361695.72647312802</v>
      </c>
      <c r="D27" s="181">
        <v>349287.04678603826</v>
      </c>
      <c r="E27" s="181">
        <v>341392.38470869133</v>
      </c>
      <c r="F27" s="181">
        <v>335312.09256476525</v>
      </c>
      <c r="G27" s="181">
        <v>334323.3464838877</v>
      </c>
      <c r="H27" s="181">
        <v>326902.24177096918</v>
      </c>
      <c r="I27" s="181">
        <v>326760.27723368391</v>
      </c>
      <c r="J27" s="181">
        <v>313784.39217147097</v>
      </c>
      <c r="K27" s="181">
        <v>307587.99510315218</v>
      </c>
      <c r="L27" s="181">
        <v>311057.27037375001</v>
      </c>
      <c r="M27" s="181">
        <v>309690.42554401909</v>
      </c>
      <c r="N27" s="614">
        <v>311164.60012143303</v>
      </c>
      <c r="O27" s="181">
        <v>309941.79898284189</v>
      </c>
      <c r="P27" s="181">
        <v>312680.061093834</v>
      </c>
    </row>
    <row r="28" spans="1:16" s="20" customFormat="1" ht="15" customHeight="1">
      <c r="A28" s="68"/>
      <c r="B28" s="37" t="s">
        <v>400</v>
      </c>
      <c r="C28" s="591">
        <v>391057.54630297166</v>
      </c>
      <c r="D28" s="591">
        <v>377703.00784470397</v>
      </c>
      <c r="E28" s="591">
        <v>366769.84197569476</v>
      </c>
      <c r="F28" s="591">
        <v>360320.72341354343</v>
      </c>
      <c r="G28" s="591">
        <v>357391.56016467325</v>
      </c>
      <c r="H28" s="591">
        <v>349416.07502849941</v>
      </c>
      <c r="I28" s="591">
        <v>349301.01609460328</v>
      </c>
      <c r="J28" s="591">
        <v>336505.55446717504</v>
      </c>
      <c r="K28" s="591">
        <v>329927.296012379</v>
      </c>
      <c r="L28" s="591">
        <v>329582.20175286441</v>
      </c>
      <c r="M28" s="591">
        <v>327977.20223702735</v>
      </c>
      <c r="N28" s="616">
        <v>330163.67047588411</v>
      </c>
      <c r="O28" s="591">
        <v>322941.16540362302</v>
      </c>
      <c r="P28" s="591">
        <v>327039.25654981338</v>
      </c>
    </row>
    <row r="29" spans="1:16" s="20" customFormat="1" ht="20.100000000000001" customHeight="1">
      <c r="A29" s="14" t="s">
        <v>54</v>
      </c>
      <c r="B29" s="19"/>
      <c r="K29" s="69"/>
      <c r="N29" s="69"/>
      <c r="O29" s="69"/>
    </row>
    <row r="30" spans="1:16" s="20" customFormat="1" ht="15" customHeight="1">
      <c r="A30" s="18" t="s">
        <v>569</v>
      </c>
      <c r="B30" s="18"/>
      <c r="C30" s="18"/>
      <c r="D30" s="18"/>
      <c r="E30" s="18"/>
      <c r="F30" s="18"/>
      <c r="G30" s="18"/>
      <c r="H30" s="18"/>
      <c r="I30" s="18"/>
      <c r="J30" s="18"/>
      <c r="K30" s="18"/>
      <c r="L30" s="18"/>
      <c r="M30" s="18"/>
      <c r="N30" s="18"/>
      <c r="O30" s="18"/>
      <c r="P30" s="18"/>
    </row>
    <row r="31" spans="1:16" s="20" customFormat="1" ht="15" customHeight="1">
      <c r="A31" s="617" t="s">
        <v>570</v>
      </c>
      <c r="B31" s="199"/>
      <c r="N31" s="69"/>
      <c r="O31" s="69"/>
    </row>
    <row r="32" spans="1:16" s="20" customFormat="1" ht="12" customHeight="1">
      <c r="B32" s="19"/>
      <c r="N32" s="69"/>
      <c r="O32" s="69"/>
    </row>
    <row r="33" spans="1:16" s="20" customFormat="1">
      <c r="A33" s="16"/>
      <c r="B33" s="19"/>
      <c r="N33" s="69"/>
      <c r="O33" s="69"/>
    </row>
    <row r="34" spans="1:16" s="20" customFormat="1">
      <c r="A34" s="16"/>
      <c r="B34" s="19"/>
      <c r="N34" s="69"/>
      <c r="O34" s="69"/>
    </row>
    <row r="35" spans="1:16" s="20" customFormat="1">
      <c r="A35" s="16"/>
      <c r="B35" s="19"/>
      <c r="N35" s="69"/>
      <c r="O35" s="69"/>
    </row>
    <row r="36" spans="1:16" s="20" customFormat="1">
      <c r="A36" s="16"/>
      <c r="B36" s="19"/>
      <c r="N36" s="69"/>
      <c r="O36" s="69"/>
    </row>
    <row r="37" spans="1:16" s="20" customFormat="1">
      <c r="A37" s="16"/>
      <c r="B37" s="19"/>
      <c r="N37" s="69"/>
      <c r="O37" s="69"/>
    </row>
    <row r="38" spans="1:16" s="20" customFormat="1">
      <c r="A38" s="18"/>
      <c r="B38" s="19"/>
      <c r="P38" s="69"/>
    </row>
    <row r="39" spans="1:16" s="2" customFormat="1" ht="16.5" customHeight="1">
      <c r="B39" s="1"/>
      <c r="P39" s="81"/>
    </row>
    <row r="40" spans="1:16">
      <c r="A40" s="18"/>
      <c r="B40" s="19"/>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B125" s="19"/>
    </row>
    <row r="126" spans="1:2">
      <c r="B126" s="19"/>
    </row>
    <row r="127" spans="1:2">
      <c r="B127" s="19"/>
    </row>
    <row r="128" spans="1:2">
      <c r="B128" s="19"/>
    </row>
    <row r="129" spans="2:2">
      <c r="B129" s="19"/>
    </row>
    <row r="130" spans="2:2">
      <c r="B130" s="19"/>
    </row>
    <row r="131" spans="2:2">
      <c r="B131" s="19"/>
    </row>
    <row r="132" spans="2:2">
      <c r="B132" s="19"/>
    </row>
    <row r="133" spans="2:2">
      <c r="B133" s="19"/>
    </row>
    <row r="134" spans="2:2">
      <c r="B134" s="19"/>
    </row>
    <row r="135" spans="2:2">
      <c r="B135" s="19"/>
    </row>
    <row r="136" spans="2:2">
      <c r="B136" s="19"/>
    </row>
    <row r="137" spans="2:2">
      <c r="B137" s="19"/>
    </row>
    <row r="138" spans="2:2">
      <c r="B138" s="19"/>
    </row>
    <row r="139" spans="2:2">
      <c r="B139" s="19"/>
    </row>
    <row r="140" spans="2:2">
      <c r="B140" s="19"/>
    </row>
    <row r="141" spans="2:2">
      <c r="B141" s="19"/>
    </row>
    <row r="142" spans="2:2">
      <c r="B142" s="19"/>
    </row>
    <row r="143" spans="2:2">
      <c r="B143" s="19"/>
    </row>
    <row r="144" spans="2:2">
      <c r="B144" s="19"/>
    </row>
    <row r="145" spans="1:16">
      <c r="B145" s="19"/>
    </row>
    <row r="146" spans="1:16">
      <c r="B146" s="19"/>
    </row>
    <row r="147" spans="1:16">
      <c r="B147" s="19"/>
    </row>
    <row r="148" spans="1:16">
      <c r="B148" s="19"/>
    </row>
    <row r="149" spans="1:16">
      <c r="B149" s="19"/>
    </row>
    <row r="150" spans="1:16">
      <c r="B150" s="19"/>
    </row>
    <row r="151" spans="1:16">
      <c r="B151" s="19"/>
    </row>
    <row r="155" spans="1:16">
      <c r="A155"/>
      <c r="B155"/>
      <c r="C155"/>
      <c r="D155"/>
      <c r="E155"/>
      <c r="F155"/>
      <c r="G155"/>
      <c r="H155"/>
      <c r="I155"/>
      <c r="J155"/>
      <c r="K155"/>
      <c r="L155"/>
      <c r="M155"/>
      <c r="N155"/>
      <c r="P155"/>
    </row>
    <row r="156" spans="1:16">
      <c r="A156"/>
      <c r="B156"/>
      <c r="C156"/>
      <c r="D156"/>
      <c r="E156"/>
      <c r="F156"/>
      <c r="G156"/>
      <c r="H156"/>
      <c r="I156"/>
      <c r="J156"/>
      <c r="K156"/>
      <c r="L156"/>
      <c r="M156"/>
      <c r="N156"/>
      <c r="P156"/>
    </row>
    <row r="157" spans="1:16">
      <c r="A157"/>
      <c r="B157"/>
      <c r="C157"/>
      <c r="D157"/>
      <c r="E157"/>
      <c r="F157"/>
      <c r="G157"/>
      <c r="H157"/>
      <c r="I157"/>
      <c r="J157"/>
      <c r="K157"/>
      <c r="L157"/>
      <c r="M157"/>
      <c r="N157"/>
      <c r="P157"/>
    </row>
    <row r="158" spans="1:16">
      <c r="A158"/>
      <c r="B158"/>
      <c r="C158"/>
      <c r="D158"/>
      <c r="E158"/>
      <c r="F158"/>
      <c r="G158"/>
      <c r="H158"/>
      <c r="I158"/>
      <c r="J158"/>
      <c r="K158"/>
      <c r="L158"/>
      <c r="M158"/>
      <c r="N158"/>
      <c r="P158"/>
    </row>
    <row r="159" spans="1:16">
      <c r="A159"/>
      <c r="B159"/>
      <c r="C159"/>
      <c r="D159"/>
      <c r="E159"/>
      <c r="F159"/>
      <c r="G159"/>
      <c r="H159"/>
      <c r="I159"/>
      <c r="J159"/>
      <c r="K159"/>
      <c r="L159"/>
      <c r="M159"/>
      <c r="N159"/>
      <c r="P159"/>
    </row>
    <row r="160" spans="1:16">
      <c r="A160"/>
      <c r="B160"/>
      <c r="C160"/>
      <c r="D160"/>
      <c r="E160"/>
      <c r="F160"/>
      <c r="G160"/>
      <c r="H160"/>
      <c r="I160"/>
      <c r="J160"/>
      <c r="K160"/>
      <c r="L160"/>
      <c r="M160"/>
      <c r="N160"/>
      <c r="P160"/>
    </row>
    <row r="161" spans="1:16">
      <c r="A161"/>
      <c r="B161"/>
      <c r="C161"/>
      <c r="D161"/>
      <c r="E161"/>
      <c r="F161"/>
      <c r="G161"/>
      <c r="H161"/>
      <c r="I161"/>
      <c r="J161"/>
      <c r="K161"/>
      <c r="L161"/>
      <c r="M161"/>
      <c r="N161"/>
      <c r="P161"/>
    </row>
    <row r="162" spans="1:16">
      <c r="A162"/>
      <c r="B162"/>
      <c r="C162"/>
      <c r="D162"/>
      <c r="E162"/>
      <c r="F162"/>
      <c r="G162"/>
      <c r="H162"/>
      <c r="I162"/>
      <c r="J162"/>
      <c r="K162"/>
      <c r="L162"/>
      <c r="M162"/>
      <c r="N162"/>
      <c r="P162"/>
    </row>
    <row r="163" spans="1:16">
      <c r="A163"/>
      <c r="B163"/>
      <c r="C163"/>
      <c r="D163"/>
      <c r="E163"/>
      <c r="F163"/>
      <c r="G163"/>
      <c r="H163"/>
      <c r="I163"/>
      <c r="J163"/>
      <c r="K163"/>
      <c r="L163"/>
      <c r="M163"/>
      <c r="N163"/>
      <c r="P163"/>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4"/>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0.7109375" style="69" customWidth="1"/>
    <col min="17" max="16384" width="11.42578125" style="20"/>
  </cols>
  <sheetData>
    <row r="1" spans="1:18" s="2" customFormat="1" ht="20.100000000000001" customHeight="1">
      <c r="A1" s="123" t="s">
        <v>203</v>
      </c>
      <c r="B1" s="1"/>
      <c r="C1" s="93"/>
      <c r="P1" s="81"/>
      <c r="R1" s="197"/>
    </row>
    <row r="2" spans="1:18" s="2" customFormat="1" ht="20.100000000000001" customHeight="1">
      <c r="A2" s="423" t="s">
        <v>208</v>
      </c>
      <c r="B2" s="1"/>
      <c r="C2" s="93"/>
      <c r="P2" s="81"/>
    </row>
    <row r="3" spans="1:18" s="4" customFormat="1" ht="20.100000000000001" customHeight="1">
      <c r="A3" s="453" t="s">
        <v>571</v>
      </c>
      <c r="B3" s="3"/>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192">
        <v>2005</v>
      </c>
      <c r="D6" s="192">
        <v>2006</v>
      </c>
      <c r="E6" s="192">
        <v>2007</v>
      </c>
      <c r="F6" s="193">
        <v>2008</v>
      </c>
      <c r="G6" s="193">
        <v>2009</v>
      </c>
      <c r="H6" s="193">
        <v>2010</v>
      </c>
      <c r="I6" s="193">
        <v>2011</v>
      </c>
      <c r="J6" s="193">
        <v>2012</v>
      </c>
      <c r="K6" s="193">
        <v>2013</v>
      </c>
      <c r="L6" s="87">
        <v>2014</v>
      </c>
      <c r="M6" s="87">
        <v>2015</v>
      </c>
      <c r="N6" s="195">
        <v>2016</v>
      </c>
      <c r="O6" s="88">
        <v>2017</v>
      </c>
      <c r="P6" s="87">
        <v>2018</v>
      </c>
    </row>
    <row r="7" spans="1:18" ht="18" customHeight="1">
      <c r="A7" s="13" t="s">
        <v>1</v>
      </c>
      <c r="B7" s="236" t="s">
        <v>242</v>
      </c>
      <c r="C7" s="589">
        <v>18.681794615875749</v>
      </c>
      <c r="D7" s="589">
        <v>16.3771298379257</v>
      </c>
      <c r="E7" s="589">
        <v>14.765141134319094</v>
      </c>
      <c r="F7" s="589">
        <v>13.023481219261091</v>
      </c>
      <c r="G7" s="589">
        <v>11.320052294272386</v>
      </c>
      <c r="H7" s="589">
        <v>11.003413472451978</v>
      </c>
      <c r="I7" s="589">
        <v>10.398913403055447</v>
      </c>
      <c r="J7" s="589">
        <v>9.8180299058495031</v>
      </c>
      <c r="K7" s="589">
        <v>9.0250137896866356</v>
      </c>
      <c r="L7" s="589">
        <v>18.205262363743323</v>
      </c>
      <c r="M7" s="589">
        <v>17.62410502282324</v>
      </c>
      <c r="N7" s="613">
        <v>17.737434250879694</v>
      </c>
      <c r="O7" s="589">
        <v>7.800180364257999</v>
      </c>
      <c r="P7" s="589">
        <v>7.814247773848729</v>
      </c>
      <c r="Q7" s="30"/>
    </row>
    <row r="8" spans="1:18" ht="15" customHeight="1">
      <c r="A8" s="13" t="s">
        <v>6</v>
      </c>
      <c r="B8" s="236" t="s">
        <v>245</v>
      </c>
      <c r="C8" s="181">
        <v>4.8557177585917497</v>
      </c>
      <c r="D8" s="181">
        <v>4.0988468658427886</v>
      </c>
      <c r="E8" s="181">
        <v>3.6728537374684898</v>
      </c>
      <c r="F8" s="181">
        <v>3.304800490718069</v>
      </c>
      <c r="G8" s="181">
        <v>3.0729824532856691</v>
      </c>
      <c r="H8" s="181">
        <v>2.6654528079687232</v>
      </c>
      <c r="I8" s="181">
        <v>2.3135473619775726</v>
      </c>
      <c r="J8" s="181">
        <v>2.0041664935391448</v>
      </c>
      <c r="K8" s="181">
        <v>1.751843372830739</v>
      </c>
      <c r="L8" s="181">
        <v>2.9771268409594738</v>
      </c>
      <c r="M8" s="181">
        <v>2.7604019915265319</v>
      </c>
      <c r="N8" s="614">
        <v>2.8573982227860912</v>
      </c>
      <c r="O8" s="181">
        <v>1.548162780136235</v>
      </c>
      <c r="P8" s="181">
        <v>1.6993295115305491</v>
      </c>
      <c r="Q8" s="30"/>
    </row>
    <row r="9" spans="1:18" ht="15" customHeight="1">
      <c r="A9" s="13" t="s">
        <v>10</v>
      </c>
      <c r="B9" s="236" t="s">
        <v>11</v>
      </c>
      <c r="C9" s="181">
        <v>141.97285216769916</v>
      </c>
      <c r="D9" s="181">
        <v>123.59063528424953</v>
      </c>
      <c r="E9" s="181">
        <v>110.32909528289412</v>
      </c>
      <c r="F9" s="181">
        <v>96.592378484307659</v>
      </c>
      <c r="G9" s="181">
        <v>87.395222536956453</v>
      </c>
      <c r="H9" s="181">
        <v>83.972372347754657</v>
      </c>
      <c r="I9" s="181">
        <v>81.036262604353084</v>
      </c>
      <c r="J9" s="181">
        <v>78.271759322230764</v>
      </c>
      <c r="K9" s="181">
        <v>75.947403016338626</v>
      </c>
      <c r="L9" s="181">
        <v>131.9683924457168</v>
      </c>
      <c r="M9" s="181">
        <v>130.00431687016305</v>
      </c>
      <c r="N9" s="614">
        <v>133.05771346860516</v>
      </c>
      <c r="O9" s="181">
        <v>74.794059082004352</v>
      </c>
      <c r="P9" s="181">
        <v>79.323681971830169</v>
      </c>
      <c r="Q9" s="30"/>
    </row>
    <row r="10" spans="1:18" ht="15" customHeight="1">
      <c r="A10" s="13" t="s">
        <v>323</v>
      </c>
      <c r="B10" s="236" t="s">
        <v>22</v>
      </c>
      <c r="C10" s="181">
        <v>34.606601364135599</v>
      </c>
      <c r="D10" s="181">
        <v>35.167832555572993</v>
      </c>
      <c r="E10" s="181">
        <v>36.562233235828181</v>
      </c>
      <c r="F10" s="181">
        <v>40.247506985179562</v>
      </c>
      <c r="G10" s="181">
        <v>44.429767788345174</v>
      </c>
      <c r="H10" s="181">
        <v>48.530841858730248</v>
      </c>
      <c r="I10" s="181">
        <v>48.331450358812731</v>
      </c>
      <c r="J10" s="181">
        <v>50.819936086171182</v>
      </c>
      <c r="K10" s="181">
        <v>53.521835459587408</v>
      </c>
      <c r="L10" s="181">
        <v>33.117242823770425</v>
      </c>
      <c r="M10" s="181">
        <v>33.682212761992012</v>
      </c>
      <c r="N10" s="614">
        <v>35.36704215372972</v>
      </c>
      <c r="O10" s="181">
        <v>23.889486215949276</v>
      </c>
      <c r="P10" s="181">
        <v>26.472334173016392</v>
      </c>
      <c r="Q10" s="30"/>
    </row>
    <row r="11" spans="1:18" ht="15" customHeight="1">
      <c r="A11" s="13" t="s">
        <v>26</v>
      </c>
      <c r="B11" s="236" t="s">
        <v>27</v>
      </c>
      <c r="C11" s="181">
        <v>45.9782623752454</v>
      </c>
      <c r="D11" s="181">
        <v>46.629812185734835</v>
      </c>
      <c r="E11" s="181">
        <v>44.000030481195864</v>
      </c>
      <c r="F11" s="181">
        <v>42.533326374721476</v>
      </c>
      <c r="G11" s="181">
        <v>59.968652342793995</v>
      </c>
      <c r="H11" s="181">
        <v>56.558354798991644</v>
      </c>
      <c r="I11" s="181">
        <v>53.698014434820607</v>
      </c>
      <c r="J11" s="181">
        <v>50.604498025788246</v>
      </c>
      <c r="K11" s="181">
        <v>47.882427248065639</v>
      </c>
      <c r="L11" s="181">
        <v>22.947588305094701</v>
      </c>
      <c r="M11" s="181">
        <v>21.977046624845851</v>
      </c>
      <c r="N11" s="614">
        <v>21.780922301992089</v>
      </c>
      <c r="O11" s="181">
        <v>13.546863310161083</v>
      </c>
      <c r="P11" s="181">
        <v>14.781456566764849</v>
      </c>
      <c r="Q11" s="30"/>
    </row>
    <row r="12" spans="1:18" ht="15" customHeight="1">
      <c r="A12" s="13" t="s">
        <v>33</v>
      </c>
      <c r="B12" s="236" t="s">
        <v>285</v>
      </c>
      <c r="C12" s="181">
        <v>147.97678983200032</v>
      </c>
      <c r="D12" s="181">
        <v>128.47762585083456</v>
      </c>
      <c r="E12" s="181">
        <v>115.16365239907245</v>
      </c>
      <c r="F12" s="181">
        <v>99.184012771409698</v>
      </c>
      <c r="G12" s="181">
        <v>89.682597750761843</v>
      </c>
      <c r="H12" s="181">
        <v>86.944184770058854</v>
      </c>
      <c r="I12" s="181">
        <v>84.830069939177662</v>
      </c>
      <c r="J12" s="181">
        <v>82.528713108951223</v>
      </c>
      <c r="K12" s="181">
        <v>58.837773970246204</v>
      </c>
      <c r="L12" s="181">
        <v>142.9811271317439</v>
      </c>
      <c r="M12" s="181">
        <v>142.58537979308201</v>
      </c>
      <c r="N12" s="614">
        <v>144.46034977274209</v>
      </c>
      <c r="O12" s="181">
        <v>85.388319844147119</v>
      </c>
      <c r="P12" s="181">
        <v>90.442056593760441</v>
      </c>
      <c r="Q12" s="30"/>
    </row>
    <row r="13" spans="1:18" ht="15" customHeight="1">
      <c r="A13" s="13" t="s">
        <v>36</v>
      </c>
      <c r="B13" s="236" t="s">
        <v>287</v>
      </c>
      <c r="C13" s="181">
        <v>403.96650644156</v>
      </c>
      <c r="D13" s="181">
        <v>380.28693254646055</v>
      </c>
      <c r="E13" s="181">
        <v>365.54236774113122</v>
      </c>
      <c r="F13" s="181">
        <v>318.35820451347524</v>
      </c>
      <c r="G13" s="181">
        <v>402.1322521425875</v>
      </c>
      <c r="H13" s="181">
        <v>392.00159615750738</v>
      </c>
      <c r="I13" s="181">
        <v>380.23936069146282</v>
      </c>
      <c r="J13" s="181">
        <v>370.43960199674098</v>
      </c>
      <c r="K13" s="181">
        <v>362.23058529020921</v>
      </c>
      <c r="L13" s="181">
        <v>281.72314179702431</v>
      </c>
      <c r="M13" s="181">
        <v>280.33740186830846</v>
      </c>
      <c r="N13" s="614">
        <v>288.92204737483462</v>
      </c>
      <c r="O13" s="181">
        <v>558.22898868149139</v>
      </c>
      <c r="P13" s="181">
        <v>595.9718472978733</v>
      </c>
      <c r="Q13" s="30"/>
    </row>
    <row r="14" spans="1:18" ht="15" customHeight="1">
      <c r="A14" s="13" t="s">
        <v>37</v>
      </c>
      <c r="B14" s="236" t="s">
        <v>293</v>
      </c>
      <c r="C14" s="181">
        <v>563.09182917322005</v>
      </c>
      <c r="D14" s="181">
        <v>538.73092678757348</v>
      </c>
      <c r="E14" s="181">
        <v>522.05682692903588</v>
      </c>
      <c r="F14" s="181">
        <v>465.26496248797594</v>
      </c>
      <c r="G14" s="181">
        <v>189.70384775548445</v>
      </c>
      <c r="H14" s="181">
        <v>186.0432856554275</v>
      </c>
      <c r="I14" s="181">
        <v>174.00233708042919</v>
      </c>
      <c r="J14" s="181">
        <v>169.56162864170133</v>
      </c>
      <c r="K14" s="181">
        <v>266.15424335991378</v>
      </c>
      <c r="L14" s="181">
        <v>277.9867968984517</v>
      </c>
      <c r="M14" s="181">
        <v>271.89843149786697</v>
      </c>
      <c r="N14" s="614">
        <v>271.80823054827516</v>
      </c>
      <c r="O14" s="181">
        <v>140.87575398635633</v>
      </c>
      <c r="P14" s="181">
        <v>151.07137493187201</v>
      </c>
      <c r="Q14" s="30"/>
    </row>
    <row r="15" spans="1:18" ht="15" customHeight="1">
      <c r="A15" s="13" t="s">
        <v>41</v>
      </c>
      <c r="B15" s="236" t="s">
        <v>42</v>
      </c>
      <c r="C15" s="181">
        <v>15.366796875179757</v>
      </c>
      <c r="D15" s="181">
        <v>13.970355501341324</v>
      </c>
      <c r="E15" s="181">
        <v>13.069940218768387</v>
      </c>
      <c r="F15" s="181">
        <v>12.121577624998563</v>
      </c>
      <c r="G15" s="181">
        <v>12.014741154196905</v>
      </c>
      <c r="H15" s="181">
        <v>12.186387845154398</v>
      </c>
      <c r="I15" s="181">
        <v>12.399167893098552</v>
      </c>
      <c r="J15" s="181">
        <v>12.478322334773486</v>
      </c>
      <c r="K15" s="181">
        <v>13.072376064847308</v>
      </c>
      <c r="L15" s="181">
        <v>24.765479915946056</v>
      </c>
      <c r="M15" s="181">
        <v>25.613345402145228</v>
      </c>
      <c r="N15" s="614">
        <v>27.46876216055686</v>
      </c>
      <c r="O15" s="181">
        <v>15.931969222568556</v>
      </c>
      <c r="P15" s="181">
        <v>17.788281693088638</v>
      </c>
      <c r="Q15" s="30"/>
    </row>
    <row r="16" spans="1:18" ht="15" customHeight="1">
      <c r="A16" s="13" t="s">
        <v>43</v>
      </c>
      <c r="B16" s="236" t="s">
        <v>301</v>
      </c>
      <c r="C16" s="181">
        <v>48.378399856435252</v>
      </c>
      <c r="D16" s="181">
        <v>44.11578518167633</v>
      </c>
      <c r="E16" s="181">
        <v>40.917741825691323</v>
      </c>
      <c r="F16" s="181">
        <v>39.476074279743955</v>
      </c>
      <c r="G16" s="181">
        <v>30.748818768471295</v>
      </c>
      <c r="H16" s="181">
        <v>28.789374756023825</v>
      </c>
      <c r="I16" s="181">
        <v>32.068756545499028</v>
      </c>
      <c r="J16" s="181">
        <v>30.41967834085828</v>
      </c>
      <c r="K16" s="181">
        <v>28.660476860660765</v>
      </c>
      <c r="L16" s="181">
        <v>6.4811787865135431</v>
      </c>
      <c r="M16" s="181">
        <v>6.4763277493507099</v>
      </c>
      <c r="N16" s="614">
        <v>10.05480695376615</v>
      </c>
      <c r="O16" s="181">
        <v>8.0606891842077353</v>
      </c>
      <c r="P16" s="181">
        <v>9.7390639494588029</v>
      </c>
      <c r="Q16" s="30"/>
    </row>
    <row r="17" spans="1:17" ht="15" customHeight="1">
      <c r="A17" s="13" t="s">
        <v>44</v>
      </c>
      <c r="B17" s="236" t="s">
        <v>302</v>
      </c>
      <c r="C17" s="181">
        <v>2.5603547238386186</v>
      </c>
      <c r="D17" s="181">
        <v>2.3419427613333657</v>
      </c>
      <c r="E17" s="181">
        <v>2.2286138923619379</v>
      </c>
      <c r="F17" s="181">
        <v>2.1949840860501881</v>
      </c>
      <c r="G17" s="181">
        <v>2.3437865528743753</v>
      </c>
      <c r="H17" s="181">
        <v>2.4605068880047787</v>
      </c>
      <c r="I17" s="181">
        <v>2.6027407822247692</v>
      </c>
      <c r="J17" s="181">
        <v>2.6006446166162718</v>
      </c>
      <c r="K17" s="181">
        <v>2.8029493965291827</v>
      </c>
      <c r="L17" s="181">
        <v>4.3207858576756957</v>
      </c>
      <c r="M17" s="181">
        <v>4.2202299678146016</v>
      </c>
      <c r="N17" s="614">
        <v>4.6095763782681267</v>
      </c>
      <c r="O17" s="181">
        <v>2.9937512072561079</v>
      </c>
      <c r="P17" s="181">
        <v>3.3416561178338631</v>
      </c>
      <c r="Q17" s="30"/>
    </row>
    <row r="18" spans="1:17" ht="15" customHeight="1">
      <c r="A18" s="13" t="s">
        <v>45</v>
      </c>
      <c r="B18" s="236" t="s">
        <v>303</v>
      </c>
      <c r="C18" s="181">
        <v>17.156243486661129</v>
      </c>
      <c r="D18" s="181">
        <v>17.155044003887998</v>
      </c>
      <c r="E18" s="181">
        <v>17.206556121433934</v>
      </c>
      <c r="F18" s="181">
        <v>17.707474838254445</v>
      </c>
      <c r="G18" s="181">
        <v>23.584371066212942</v>
      </c>
      <c r="H18" s="181">
        <v>24.103034481401583</v>
      </c>
      <c r="I18" s="181">
        <v>24.783588254124982</v>
      </c>
      <c r="J18" s="181">
        <v>25.203653638567602</v>
      </c>
      <c r="K18" s="181">
        <v>26.584764685529706</v>
      </c>
      <c r="L18" s="181">
        <v>16.229293221513586</v>
      </c>
      <c r="M18" s="181">
        <v>18.526544135437689</v>
      </c>
      <c r="N18" s="614">
        <v>21.727009127977254</v>
      </c>
      <c r="O18" s="181">
        <v>14.449806639661357</v>
      </c>
      <c r="P18" s="181">
        <v>17.227804415625357</v>
      </c>
      <c r="Q18" s="30"/>
    </row>
    <row r="19" spans="1:17" ht="15" customHeight="1">
      <c r="A19" s="13" t="s">
        <v>46</v>
      </c>
      <c r="B19" s="236" t="s">
        <v>47</v>
      </c>
      <c r="C19" s="181">
        <v>279.57978698183706</v>
      </c>
      <c r="D19" s="181">
        <v>265.82970745499574</v>
      </c>
      <c r="E19" s="181">
        <v>256.37663201705948</v>
      </c>
      <c r="F19" s="181">
        <v>245.2466595289865</v>
      </c>
      <c r="G19" s="181">
        <v>211.91617403649616</v>
      </c>
      <c r="H19" s="181">
        <v>199.10469711173937</v>
      </c>
      <c r="I19" s="181">
        <v>187.7441396432676</v>
      </c>
      <c r="J19" s="181">
        <v>178.1616708573132</v>
      </c>
      <c r="K19" s="181">
        <v>171.1270883873853</v>
      </c>
      <c r="L19" s="181">
        <v>5.7096730351229166</v>
      </c>
      <c r="M19" s="181">
        <v>6.5652999909997849</v>
      </c>
      <c r="N19" s="614">
        <v>7.9143294774562296</v>
      </c>
      <c r="O19" s="181">
        <v>5.5471935771331013</v>
      </c>
      <c r="P19" s="181">
        <v>6.8366435982867246</v>
      </c>
      <c r="Q19" s="30"/>
    </row>
    <row r="20" spans="1:17" ht="15" customHeight="1">
      <c r="A20" s="13" t="s">
        <v>48</v>
      </c>
      <c r="B20" s="236" t="s">
        <v>304</v>
      </c>
      <c r="C20" s="181">
        <v>16.906052825005883</v>
      </c>
      <c r="D20" s="181">
        <v>9.1431149825822811</v>
      </c>
      <c r="E20" s="181">
        <v>12.329720890160164</v>
      </c>
      <c r="F20" s="181">
        <v>11.77923012180074</v>
      </c>
      <c r="G20" s="181">
        <v>6.090006971341829</v>
      </c>
      <c r="H20" s="181">
        <v>6.9063963338266428</v>
      </c>
      <c r="I20" s="181">
        <v>7.5300018358247875</v>
      </c>
      <c r="J20" s="181">
        <v>8.0659733780974179</v>
      </c>
      <c r="K20" s="181">
        <v>8.7235937375290451</v>
      </c>
      <c r="L20" s="181">
        <v>7.8274724287527402</v>
      </c>
      <c r="M20" s="181">
        <v>8.0555961964259861</v>
      </c>
      <c r="N20" s="614">
        <v>8.4158464637152584</v>
      </c>
      <c r="O20" s="181">
        <v>5.1514508452474042</v>
      </c>
      <c r="P20" s="181">
        <v>5.8685518040616307</v>
      </c>
      <c r="Q20" s="30"/>
    </row>
    <row r="21" spans="1:17" ht="15" customHeight="1">
      <c r="A21" s="13" t="s">
        <v>49</v>
      </c>
      <c r="B21" s="236" t="s">
        <v>305</v>
      </c>
      <c r="C21" s="181">
        <v>79.447424508108185</v>
      </c>
      <c r="D21" s="181">
        <v>76.71648458236254</v>
      </c>
      <c r="E21" s="181">
        <v>75.29707722157859</v>
      </c>
      <c r="F21" s="181">
        <v>75.907142661905553</v>
      </c>
      <c r="G21" s="181">
        <v>73.813826373267162</v>
      </c>
      <c r="H21" s="181">
        <v>74.027338919266725</v>
      </c>
      <c r="I21" s="181">
        <v>72.647797111264524</v>
      </c>
      <c r="J21" s="181">
        <v>73.653118637563566</v>
      </c>
      <c r="K21" s="181">
        <v>75.99375734555413</v>
      </c>
      <c r="L21" s="181">
        <v>130.91454223652767</v>
      </c>
      <c r="M21" s="181">
        <v>132.15424534433271</v>
      </c>
      <c r="N21" s="614">
        <v>137.82902936891779</v>
      </c>
      <c r="O21" s="181">
        <v>76.996431410383778</v>
      </c>
      <c r="P21" s="181">
        <v>80.208916216753281</v>
      </c>
      <c r="Q21" s="30"/>
    </row>
    <row r="22" spans="1:17" ht="15" customHeight="1">
      <c r="A22" s="13" t="s">
        <v>50</v>
      </c>
      <c r="B22" s="236" t="s">
        <v>306</v>
      </c>
      <c r="C22" s="181">
        <v>3.103221212513553</v>
      </c>
      <c r="D22" s="181">
        <v>2.889081996785595</v>
      </c>
      <c r="E22" s="181">
        <v>2.9140531795392377</v>
      </c>
      <c r="F22" s="181">
        <v>2.8243982971985688</v>
      </c>
      <c r="G22" s="181">
        <v>2.6745394743951509</v>
      </c>
      <c r="H22" s="181">
        <v>2.7188103726170114</v>
      </c>
      <c r="I22" s="181">
        <v>2.6557355875151085</v>
      </c>
      <c r="J22" s="181">
        <v>2.6252052181885048</v>
      </c>
      <c r="K22" s="181">
        <v>2.8899574363209211</v>
      </c>
      <c r="L22" s="181">
        <v>2.423855481135146</v>
      </c>
      <c r="M22" s="181">
        <v>2.6807750110017281</v>
      </c>
      <c r="N22" s="614">
        <v>3.2887036149047457</v>
      </c>
      <c r="O22" s="181">
        <v>1.8862678401749402</v>
      </c>
      <c r="P22" s="181">
        <v>1.8578277471028997</v>
      </c>
      <c r="Q22" s="30"/>
    </row>
    <row r="23" spans="1:17" ht="15" customHeight="1">
      <c r="A23" s="13" t="s">
        <v>51</v>
      </c>
      <c r="B23" s="236" t="s">
        <v>307</v>
      </c>
      <c r="C23" s="181">
        <v>9.9155297379791669</v>
      </c>
      <c r="D23" s="181">
        <v>9.9916170577810099</v>
      </c>
      <c r="E23" s="181">
        <v>10.74122552330299</v>
      </c>
      <c r="F23" s="181">
        <v>11.646222916090652</v>
      </c>
      <c r="G23" s="181">
        <v>14.31474209923676</v>
      </c>
      <c r="H23" s="181">
        <v>15.117808147091566</v>
      </c>
      <c r="I23" s="181">
        <v>16.243030437217541</v>
      </c>
      <c r="J23" s="181">
        <v>16.689457883697997</v>
      </c>
      <c r="K23" s="181">
        <v>18.243334434306316</v>
      </c>
      <c r="L23" s="181">
        <v>34.231249893147535</v>
      </c>
      <c r="M23" s="181">
        <v>36.167846223978259</v>
      </c>
      <c r="N23" s="614">
        <v>39.691003177640333</v>
      </c>
      <c r="O23" s="181">
        <v>25.146865259697602</v>
      </c>
      <c r="P23" s="181">
        <v>28.118120754904705</v>
      </c>
      <c r="Q23" s="30"/>
    </row>
    <row r="24" spans="1:17" ht="15" customHeight="1">
      <c r="A24" s="13" t="s">
        <v>52</v>
      </c>
      <c r="B24" s="236" t="s">
        <v>308</v>
      </c>
      <c r="C24" s="181">
        <v>61.170352877827611</v>
      </c>
      <c r="D24" s="181">
        <v>56.42197587603377</v>
      </c>
      <c r="E24" s="181">
        <v>52.264436455109589</v>
      </c>
      <c r="F24" s="181">
        <v>49.823610211542075</v>
      </c>
      <c r="G24" s="181">
        <v>51.80364137595663</v>
      </c>
      <c r="H24" s="181">
        <v>48.942534847438154</v>
      </c>
      <c r="I24" s="181">
        <v>46.07755191551216</v>
      </c>
      <c r="J24" s="181">
        <v>43.858678962397505</v>
      </c>
      <c r="K24" s="181">
        <v>42.056821503167733</v>
      </c>
      <c r="L24" s="181">
        <v>64.187381616190848</v>
      </c>
      <c r="M24" s="181">
        <v>63.951082292154098</v>
      </c>
      <c r="N24" s="614">
        <v>64.463982169534503</v>
      </c>
      <c r="O24" s="181">
        <v>33.983847983499757</v>
      </c>
      <c r="P24" s="181">
        <v>36.044800040815787</v>
      </c>
      <c r="Q24" s="30"/>
    </row>
    <row r="25" spans="1:17" s="28" customFormat="1" ht="15" customHeight="1">
      <c r="A25" s="587"/>
      <c r="B25" s="34"/>
      <c r="C25" s="606"/>
      <c r="D25" s="606"/>
      <c r="E25" s="606"/>
      <c r="F25" s="606"/>
      <c r="G25" s="606"/>
      <c r="H25" s="606"/>
      <c r="I25" s="606"/>
      <c r="J25" s="606"/>
      <c r="K25" s="606"/>
      <c r="L25" s="606"/>
      <c r="M25" s="606"/>
      <c r="N25" s="615"/>
      <c r="O25" s="606"/>
      <c r="P25" s="606"/>
      <c r="Q25" s="30"/>
    </row>
    <row r="26" spans="1:17" ht="15" customHeight="1">
      <c r="A26" s="68"/>
      <c r="B26" s="35" t="s">
        <v>53</v>
      </c>
      <c r="C26" s="591">
        <v>1894.7145168137145</v>
      </c>
      <c r="D26" s="591">
        <v>1771.9348513129742</v>
      </c>
      <c r="E26" s="591">
        <v>1695.4381982859509</v>
      </c>
      <c r="F26" s="591">
        <v>1547.2360478936196</v>
      </c>
      <c r="G26" s="591">
        <v>1317.0100229369368</v>
      </c>
      <c r="H26" s="591">
        <v>1282.0763915714549</v>
      </c>
      <c r="I26" s="591">
        <v>1239.6024658796384</v>
      </c>
      <c r="J26" s="591">
        <v>1207.8047374490461</v>
      </c>
      <c r="K26" s="591">
        <v>1265.5062453587084</v>
      </c>
      <c r="L26" s="591">
        <v>1208.9975910790299</v>
      </c>
      <c r="M26" s="591">
        <v>1205.2805887442489</v>
      </c>
      <c r="N26" s="616">
        <v>1241.454186986582</v>
      </c>
      <c r="O26" s="591">
        <v>1096.2200874343339</v>
      </c>
      <c r="P26" s="591">
        <v>1174.6079951584284</v>
      </c>
      <c r="Q26" s="30"/>
    </row>
    <row r="27" spans="1:17" ht="15" customHeight="1">
      <c r="A27" s="68"/>
      <c r="B27" s="323" t="s">
        <v>92</v>
      </c>
      <c r="C27" s="181">
        <v>544.78548318628577</v>
      </c>
      <c r="D27" s="181">
        <v>519.51724868702513</v>
      </c>
      <c r="E27" s="181">
        <v>501.32081203404891</v>
      </c>
      <c r="F27" s="181">
        <v>443.8579521063802</v>
      </c>
      <c r="G27" s="181">
        <v>637.99197706306325</v>
      </c>
      <c r="H27" s="181">
        <v>622.23160842854475</v>
      </c>
      <c r="I27" s="181">
        <v>610.77753412036202</v>
      </c>
      <c r="J27" s="181">
        <v>595.24126255095325</v>
      </c>
      <c r="K27" s="181">
        <v>490.27575464129126</v>
      </c>
      <c r="L27" s="181">
        <v>526.05040892096997</v>
      </c>
      <c r="M27" s="181">
        <v>523.11741125575122</v>
      </c>
      <c r="N27" s="614">
        <v>533.31181301341803</v>
      </c>
      <c r="O27" s="181">
        <v>496.56005044548453</v>
      </c>
      <c r="P27" s="181">
        <v>514.94506965860649</v>
      </c>
      <c r="Q27" s="30"/>
    </row>
    <row r="28" spans="1:17" ht="15" customHeight="1">
      <c r="A28" s="68"/>
      <c r="B28" s="37" t="s">
        <v>400</v>
      </c>
      <c r="C28" s="591">
        <v>2439.5</v>
      </c>
      <c r="D28" s="591">
        <v>2291.4520999999995</v>
      </c>
      <c r="E28" s="591">
        <v>2196.75901032</v>
      </c>
      <c r="F28" s="591">
        <v>1991.0939999999998</v>
      </c>
      <c r="G28" s="591">
        <v>1955.002</v>
      </c>
      <c r="H28" s="591">
        <v>1904.3079999999995</v>
      </c>
      <c r="I28" s="591">
        <v>1850.3800000000006</v>
      </c>
      <c r="J28" s="591">
        <v>1803.0459999999994</v>
      </c>
      <c r="K28" s="591">
        <v>1755.7819999999997</v>
      </c>
      <c r="L28" s="591">
        <v>1735.0479999999998</v>
      </c>
      <c r="M28" s="591">
        <v>1728.3980000000001</v>
      </c>
      <c r="N28" s="616">
        <v>1774.7660000000001</v>
      </c>
      <c r="O28" s="591">
        <v>1592.7801378798185</v>
      </c>
      <c r="P28" s="591">
        <v>1689.5530648170347</v>
      </c>
      <c r="Q28" s="30"/>
    </row>
    <row r="29" spans="1:17" ht="15" customHeight="1">
      <c r="A29" s="612" t="s">
        <v>54</v>
      </c>
      <c r="K29" s="69"/>
      <c r="N29" s="69"/>
      <c r="O29" s="69"/>
      <c r="P29" s="20"/>
    </row>
    <row r="30" spans="1:17" ht="15" customHeight="1">
      <c r="A30" s="18" t="s">
        <v>569</v>
      </c>
      <c r="B30" s="18"/>
      <c r="C30" s="18"/>
      <c r="D30" s="18"/>
      <c r="E30" s="18"/>
      <c r="F30" s="18"/>
      <c r="G30" s="18"/>
      <c r="H30" s="18"/>
      <c r="I30" s="18"/>
      <c r="J30" s="18"/>
      <c r="K30" s="18"/>
      <c r="L30" s="18"/>
      <c r="M30" s="18"/>
      <c r="N30" s="18"/>
      <c r="O30" s="18"/>
      <c r="P30" s="18"/>
    </row>
    <row r="31" spans="1:17" ht="15" customHeight="1">
      <c r="A31" s="15" t="s">
        <v>570</v>
      </c>
      <c r="N31" s="69"/>
      <c r="O31" s="69"/>
      <c r="P31" s="20"/>
    </row>
    <row r="32" spans="1:17" ht="12" customHeight="1">
      <c r="A32" s="16"/>
      <c r="N32" s="69"/>
      <c r="O32" s="69"/>
      <c r="P32" s="20"/>
    </row>
    <row r="33" spans="1:16">
      <c r="A33" s="16"/>
      <c r="B33" s="19"/>
      <c r="N33" s="69"/>
      <c r="O33" s="69"/>
      <c r="P33" s="20"/>
    </row>
    <row r="34" spans="1:16">
      <c r="A34" s="16"/>
      <c r="B34" s="19"/>
      <c r="N34" s="69"/>
      <c r="O34" s="69"/>
      <c r="P34" s="20"/>
    </row>
    <row r="35" spans="1:16">
      <c r="A35" s="16"/>
      <c r="B35" s="19"/>
      <c r="N35" s="69"/>
      <c r="O35" s="69"/>
      <c r="P35" s="20"/>
    </row>
    <row r="36" spans="1:16">
      <c r="A36" s="16"/>
      <c r="B36" s="19"/>
      <c r="N36" s="69"/>
      <c r="O36" s="69"/>
      <c r="P36" s="20"/>
    </row>
    <row r="37" spans="1:16">
      <c r="A37" s="16"/>
      <c r="B37" s="19"/>
      <c r="N37" s="69"/>
      <c r="O37" s="69"/>
      <c r="P37" s="20"/>
    </row>
    <row r="38" spans="1:16">
      <c r="A38" s="16"/>
      <c r="B38" s="19"/>
      <c r="N38" s="69"/>
      <c r="O38" s="69"/>
      <c r="P38" s="20"/>
    </row>
    <row r="39" spans="1:16">
      <c r="A39" s="18"/>
      <c r="B39" s="19"/>
      <c r="N39" s="69"/>
      <c r="O39" s="69"/>
      <c r="P39" s="20"/>
    </row>
    <row r="40" spans="1:16" s="2" customFormat="1" ht="16.5" customHeight="1">
      <c r="B40" s="1"/>
      <c r="P40" s="81"/>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B126" s="19"/>
    </row>
    <row r="127" spans="1:2">
      <c r="B127" s="19"/>
    </row>
    <row r="128" spans="1:2">
      <c r="B128" s="19"/>
    </row>
    <row r="129" spans="2:2">
      <c r="B129" s="19"/>
    </row>
    <row r="130" spans="2:2">
      <c r="B130" s="19"/>
    </row>
    <row r="131" spans="2:2">
      <c r="B131" s="19"/>
    </row>
    <row r="132" spans="2:2">
      <c r="B132" s="19"/>
    </row>
    <row r="133" spans="2:2">
      <c r="B133" s="19"/>
    </row>
    <row r="134" spans="2:2">
      <c r="B134" s="19"/>
    </row>
    <row r="135" spans="2:2">
      <c r="B135" s="19"/>
    </row>
    <row r="136" spans="2:2">
      <c r="B136" s="19"/>
    </row>
    <row r="137" spans="2:2">
      <c r="B137" s="19"/>
    </row>
    <row r="138" spans="2:2">
      <c r="B138" s="19"/>
    </row>
    <row r="139" spans="2:2">
      <c r="B139" s="19"/>
    </row>
    <row r="140" spans="2:2">
      <c r="B140" s="19"/>
    </row>
    <row r="141" spans="2:2">
      <c r="B141" s="19"/>
    </row>
    <row r="142" spans="2:2">
      <c r="B142" s="19"/>
    </row>
    <row r="143" spans="2:2">
      <c r="B143" s="19"/>
    </row>
    <row r="144" spans="2:2">
      <c r="B144" s="19"/>
    </row>
    <row r="145" spans="1:16">
      <c r="B145" s="19"/>
    </row>
    <row r="146" spans="1:16">
      <c r="B146" s="19"/>
    </row>
    <row r="147" spans="1:16">
      <c r="B147" s="19"/>
    </row>
    <row r="148" spans="1:16">
      <c r="B148" s="19"/>
    </row>
    <row r="149" spans="1:16">
      <c r="B149" s="19"/>
    </row>
    <row r="150" spans="1:16">
      <c r="B150" s="19"/>
    </row>
    <row r="151" spans="1:16">
      <c r="B151" s="19"/>
    </row>
    <row r="152" spans="1:16">
      <c r="B152" s="19"/>
    </row>
    <row r="156" spans="1:16">
      <c r="A156" s="20"/>
      <c r="B156" s="20"/>
      <c r="P156" s="20"/>
    </row>
    <row r="157" spans="1:16">
      <c r="A157" s="20"/>
      <c r="B157" s="20"/>
      <c r="P157" s="20"/>
    </row>
    <row r="158" spans="1:16">
      <c r="A158" s="20"/>
      <c r="B158" s="20"/>
      <c r="P158" s="20"/>
    </row>
    <row r="159" spans="1:16">
      <c r="A159" s="20"/>
      <c r="B159" s="20"/>
      <c r="P159" s="20"/>
    </row>
    <row r="160" spans="1:16">
      <c r="A160" s="20"/>
      <c r="B160" s="20"/>
      <c r="P160" s="20"/>
    </row>
    <row r="161" spans="1:16">
      <c r="A161" s="20"/>
      <c r="B161" s="20"/>
      <c r="P161" s="20"/>
    </row>
    <row r="162" spans="1:16">
      <c r="A162" s="20"/>
      <c r="B162" s="20"/>
      <c r="P162" s="20"/>
    </row>
    <row r="163" spans="1:16">
      <c r="A163" s="20"/>
      <c r="B163" s="20"/>
      <c r="P163" s="20"/>
    </row>
    <row r="164" spans="1:16">
      <c r="A164" s="20"/>
      <c r="B164" s="20"/>
      <c r="P164" s="20"/>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0"/>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0.7109375" style="69" customWidth="1"/>
    <col min="17" max="16384" width="11.42578125" style="20"/>
  </cols>
  <sheetData>
    <row r="1" spans="1:18" s="2" customFormat="1" ht="20.100000000000001" customHeight="1">
      <c r="A1" s="123" t="s">
        <v>203</v>
      </c>
      <c r="B1" s="1"/>
      <c r="C1" s="93"/>
      <c r="P1" s="81"/>
      <c r="R1" s="197"/>
    </row>
    <row r="2" spans="1:18" s="2" customFormat="1" ht="20.100000000000001" customHeight="1">
      <c r="A2" s="423" t="s">
        <v>208</v>
      </c>
      <c r="B2" s="1"/>
      <c r="C2" s="93"/>
      <c r="P2" s="81"/>
    </row>
    <row r="3" spans="1:18" s="4" customFormat="1" ht="20.100000000000001" customHeight="1">
      <c r="A3" s="453" t="s">
        <v>572</v>
      </c>
      <c r="B3" s="3"/>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192">
        <v>2005</v>
      </c>
      <c r="D6" s="192">
        <v>2006</v>
      </c>
      <c r="E6" s="192">
        <v>2007</v>
      </c>
      <c r="F6" s="193">
        <v>2008</v>
      </c>
      <c r="G6" s="193">
        <v>2009</v>
      </c>
      <c r="H6" s="193">
        <v>2010</v>
      </c>
      <c r="I6" s="193">
        <v>2011</v>
      </c>
      <c r="J6" s="193">
        <v>2012</v>
      </c>
      <c r="K6" s="193">
        <v>2013</v>
      </c>
      <c r="L6" s="193">
        <v>2014</v>
      </c>
      <c r="M6" s="193">
        <v>2015</v>
      </c>
      <c r="N6" s="192">
        <v>2016</v>
      </c>
      <c r="O6" s="193">
        <v>2017</v>
      </c>
      <c r="P6" s="193">
        <v>2018</v>
      </c>
    </row>
    <row r="7" spans="1:18" ht="18" customHeight="1">
      <c r="A7" s="13" t="s">
        <v>1</v>
      </c>
      <c r="B7" s="236" t="s">
        <v>242</v>
      </c>
      <c r="C7" s="589">
        <v>13.365026247172459</v>
      </c>
      <c r="D7" s="589">
        <v>13.244942729727724</v>
      </c>
      <c r="E7" s="589">
        <v>11.235546846082045</v>
      </c>
      <c r="F7" s="589">
        <v>11.410505251777817</v>
      </c>
      <c r="G7" s="589">
        <v>10.982090664175209</v>
      </c>
      <c r="H7" s="589">
        <v>10.693306850624662</v>
      </c>
      <c r="I7" s="589">
        <v>10.649083710612382</v>
      </c>
      <c r="J7" s="589">
        <v>10.47644015732317</v>
      </c>
      <c r="K7" s="589">
        <v>10.160822466856345</v>
      </c>
      <c r="L7" s="589">
        <v>9.9819268597810389</v>
      </c>
      <c r="M7" s="589">
        <v>9.5774986795575909</v>
      </c>
      <c r="N7" s="613">
        <v>9.2186425937576519</v>
      </c>
      <c r="O7" s="589">
        <v>3.9033995475093248</v>
      </c>
      <c r="P7" s="589">
        <v>3.76395191120442</v>
      </c>
      <c r="Q7" s="30"/>
    </row>
    <row r="8" spans="1:18" ht="15" customHeight="1">
      <c r="A8" s="13" t="s">
        <v>6</v>
      </c>
      <c r="B8" s="236" t="s">
        <v>245</v>
      </c>
      <c r="C8" s="181">
        <v>0.51560565355021071</v>
      </c>
      <c r="D8" s="181">
        <v>0.50036368569569523</v>
      </c>
      <c r="E8" s="181">
        <v>0.36949891103231758</v>
      </c>
      <c r="F8" s="181">
        <v>0.34246202103539619</v>
      </c>
      <c r="G8" s="181">
        <v>0.32668118265796131</v>
      </c>
      <c r="H8" s="181">
        <v>0.32172971992946209</v>
      </c>
      <c r="I8" s="181">
        <v>0.31132683655374604</v>
      </c>
      <c r="J8" s="181">
        <v>0.29207045287082778</v>
      </c>
      <c r="K8" s="181">
        <v>0.28875483946173303</v>
      </c>
      <c r="L8" s="181">
        <v>0.28951364158255188</v>
      </c>
      <c r="M8" s="181">
        <v>0.27066844094401848</v>
      </c>
      <c r="N8" s="614">
        <v>0.2602036215979982</v>
      </c>
      <c r="O8" s="181">
        <v>0.13645391724632538</v>
      </c>
      <c r="P8" s="181">
        <v>0.12697976538500971</v>
      </c>
      <c r="Q8" s="30"/>
    </row>
    <row r="9" spans="1:18" ht="15" customHeight="1">
      <c r="A9" s="13" t="s">
        <v>10</v>
      </c>
      <c r="B9" s="236" t="s">
        <v>11</v>
      </c>
      <c r="C9" s="181">
        <v>42.484372821282932</v>
      </c>
      <c r="D9" s="181">
        <v>39.421395529802197</v>
      </c>
      <c r="E9" s="181">
        <v>33.390206122579215</v>
      </c>
      <c r="F9" s="181">
        <v>19.892726910317425</v>
      </c>
      <c r="G9" s="181">
        <v>19.941896922128777</v>
      </c>
      <c r="H9" s="181">
        <v>21.033718449058927</v>
      </c>
      <c r="I9" s="181">
        <v>20.735884591388356</v>
      </c>
      <c r="J9" s="181">
        <v>23.273198197821564</v>
      </c>
      <c r="K9" s="181">
        <v>22.862635461468056</v>
      </c>
      <c r="L9" s="181">
        <v>26.710780323398922</v>
      </c>
      <c r="M9" s="181">
        <v>26.346449628504711</v>
      </c>
      <c r="N9" s="614">
        <v>23.339851835718854</v>
      </c>
      <c r="O9" s="181">
        <v>17.230867909118096</v>
      </c>
      <c r="P9" s="181">
        <v>16.771578507395329</v>
      </c>
      <c r="Q9" s="30"/>
    </row>
    <row r="10" spans="1:18" ht="15" customHeight="1">
      <c r="A10" s="13" t="s">
        <v>323</v>
      </c>
      <c r="B10" s="236" t="s">
        <v>22</v>
      </c>
      <c r="C10" s="181">
        <v>0.47136337875700657</v>
      </c>
      <c r="D10" s="181">
        <v>0.50972837182748476</v>
      </c>
      <c r="E10" s="181">
        <v>0.43678074673108386</v>
      </c>
      <c r="F10" s="181">
        <v>0.47424111609207942</v>
      </c>
      <c r="G10" s="181">
        <v>0.93219537003595498</v>
      </c>
      <c r="H10" s="181">
        <v>1.2105812999136283</v>
      </c>
      <c r="I10" s="181">
        <v>0.98942227507491909</v>
      </c>
      <c r="J10" s="181">
        <v>1.2275424830802908</v>
      </c>
      <c r="K10" s="181">
        <v>1.4102953753420877</v>
      </c>
      <c r="L10" s="181">
        <v>1.4811350069368245</v>
      </c>
      <c r="M10" s="181">
        <v>1.4574454512370236</v>
      </c>
      <c r="N10" s="614">
        <v>1.1523303242197067</v>
      </c>
      <c r="O10" s="181">
        <v>0.81246238886493194</v>
      </c>
      <c r="P10" s="181">
        <v>0.84345820872049893</v>
      </c>
      <c r="Q10" s="30"/>
    </row>
    <row r="11" spans="1:18" ht="15" customHeight="1">
      <c r="A11" s="13" t="s">
        <v>26</v>
      </c>
      <c r="B11" s="236" t="s">
        <v>27</v>
      </c>
      <c r="C11" s="181">
        <v>11.874613434357117</v>
      </c>
      <c r="D11" s="181">
        <v>13.590554494575658</v>
      </c>
      <c r="E11" s="181">
        <v>11.704960015556383</v>
      </c>
      <c r="F11" s="181">
        <v>11.5805505736963</v>
      </c>
      <c r="G11" s="181">
        <v>10.297202112614571</v>
      </c>
      <c r="H11" s="181">
        <v>9.8839857472749308</v>
      </c>
      <c r="I11" s="181">
        <v>9.8224033448640018</v>
      </c>
      <c r="J11" s="181">
        <v>9.7327969319784646</v>
      </c>
      <c r="K11" s="181">
        <v>9.6654499539257106</v>
      </c>
      <c r="L11" s="181">
        <v>0.91889112328375222</v>
      </c>
      <c r="M11" s="181">
        <v>0.90778030962763179</v>
      </c>
      <c r="N11" s="614">
        <v>0.78887129722567728</v>
      </c>
      <c r="O11" s="181">
        <v>0.44324505830574307</v>
      </c>
      <c r="P11" s="181">
        <v>0.42843170997241631</v>
      </c>
      <c r="Q11" s="30"/>
    </row>
    <row r="12" spans="1:18" ht="15" customHeight="1">
      <c r="A12" s="13" t="s">
        <v>33</v>
      </c>
      <c r="B12" s="236" t="s">
        <v>285</v>
      </c>
      <c r="C12" s="181">
        <v>12.711805982392553</v>
      </c>
      <c r="D12" s="181">
        <v>12.747954379881831</v>
      </c>
      <c r="E12" s="181">
        <v>10.686642249442254</v>
      </c>
      <c r="F12" s="181">
        <v>11.154516028955317</v>
      </c>
      <c r="G12" s="181">
        <v>11.166401353170194</v>
      </c>
      <c r="H12" s="181">
        <v>11.336310339835107</v>
      </c>
      <c r="I12" s="181">
        <v>12.273953912351796</v>
      </c>
      <c r="J12" s="181">
        <v>12.901894787685265</v>
      </c>
      <c r="K12" s="181">
        <v>13.425007608597674</v>
      </c>
      <c r="L12" s="181">
        <v>13.774975149500262</v>
      </c>
      <c r="M12" s="181">
        <v>13.916521994383242</v>
      </c>
      <c r="N12" s="614">
        <v>13.852745187931529</v>
      </c>
      <c r="O12" s="181">
        <v>8.6640657017232918</v>
      </c>
      <c r="P12" s="181">
        <v>8.923768701488644</v>
      </c>
      <c r="Q12" s="30"/>
    </row>
    <row r="13" spans="1:18" ht="15" customHeight="1">
      <c r="A13" s="13" t="s">
        <v>36</v>
      </c>
      <c r="B13" s="236" t="s">
        <v>287</v>
      </c>
      <c r="C13" s="181">
        <v>139.66071074591881</v>
      </c>
      <c r="D13" s="181">
        <v>165.45600395626053</v>
      </c>
      <c r="E13" s="181">
        <v>137.87645862173017</v>
      </c>
      <c r="F13" s="181">
        <v>74.272141671413749</v>
      </c>
      <c r="G13" s="181">
        <v>79.708149175612306</v>
      </c>
      <c r="H13" s="181">
        <v>76.881475492955886</v>
      </c>
      <c r="I13" s="181">
        <v>77.955620378432059</v>
      </c>
      <c r="J13" s="181">
        <v>82.413013534215366</v>
      </c>
      <c r="K13" s="181">
        <v>80.967445369811131</v>
      </c>
      <c r="L13" s="181">
        <v>18.614048813806903</v>
      </c>
      <c r="M13" s="181">
        <v>18.439599849050825</v>
      </c>
      <c r="N13" s="614">
        <v>18.073413138899699</v>
      </c>
      <c r="O13" s="181">
        <v>11.532699459289578</v>
      </c>
      <c r="P13" s="181">
        <v>11.39098862534355</v>
      </c>
      <c r="Q13" s="30"/>
    </row>
    <row r="14" spans="1:18" ht="15" customHeight="1">
      <c r="A14" s="13" t="s">
        <v>37</v>
      </c>
      <c r="B14" s="236" t="s">
        <v>293</v>
      </c>
      <c r="C14" s="181">
        <v>14.86001744660957</v>
      </c>
      <c r="D14" s="181">
        <v>15.393748978018108</v>
      </c>
      <c r="E14" s="181">
        <v>13.286792775032529</v>
      </c>
      <c r="F14" s="181">
        <v>12.530912896029829</v>
      </c>
      <c r="G14" s="181">
        <v>14.831892699615469</v>
      </c>
      <c r="H14" s="181">
        <v>14.519437443073343</v>
      </c>
      <c r="I14" s="181">
        <v>13.273398436434103</v>
      </c>
      <c r="J14" s="181">
        <v>13.014118968409175</v>
      </c>
      <c r="K14" s="181">
        <v>12.50329613541045</v>
      </c>
      <c r="L14" s="181">
        <v>12.402932239391653</v>
      </c>
      <c r="M14" s="181">
        <v>11.951052700143595</v>
      </c>
      <c r="N14" s="614">
        <v>11.634819080024775</v>
      </c>
      <c r="O14" s="181">
        <v>7.094485770440099</v>
      </c>
      <c r="P14" s="181">
        <v>6.8458034808563157</v>
      </c>
      <c r="Q14" s="30"/>
    </row>
    <row r="15" spans="1:18" ht="15" customHeight="1">
      <c r="A15" s="13" t="s">
        <v>41</v>
      </c>
      <c r="B15" s="236" t="s">
        <v>42</v>
      </c>
      <c r="C15" s="181">
        <v>3.8542901882200291</v>
      </c>
      <c r="D15" s="181">
        <v>3.8054502859632557</v>
      </c>
      <c r="E15" s="181">
        <v>3.151326565937695</v>
      </c>
      <c r="F15" s="181">
        <v>3.1681336990167837</v>
      </c>
      <c r="G15" s="181">
        <v>3.1413025714002698</v>
      </c>
      <c r="H15" s="181">
        <v>3.2420178867412135</v>
      </c>
      <c r="I15" s="181">
        <v>3.3307706760065159</v>
      </c>
      <c r="J15" s="181">
        <v>3.5048454344499338</v>
      </c>
      <c r="K15" s="181">
        <v>3.6324521833736858</v>
      </c>
      <c r="L15" s="181">
        <v>3.8685735875233767</v>
      </c>
      <c r="M15" s="181">
        <v>3.9934005363894434</v>
      </c>
      <c r="N15" s="614">
        <v>3.9071845401858138</v>
      </c>
      <c r="O15" s="181">
        <v>2.419366879634762</v>
      </c>
      <c r="P15" s="181">
        <v>2.4746122341630881</v>
      </c>
      <c r="Q15" s="30"/>
    </row>
    <row r="16" spans="1:18" ht="15" customHeight="1">
      <c r="A16" s="13" t="s">
        <v>43</v>
      </c>
      <c r="B16" s="236" t="s">
        <v>301</v>
      </c>
      <c r="C16" s="181">
        <v>17.676019255244267</v>
      </c>
      <c r="D16" s="181">
        <v>17.302651922036549</v>
      </c>
      <c r="E16" s="181">
        <v>14.275088391711172</v>
      </c>
      <c r="F16" s="181">
        <v>13.720009316309133</v>
      </c>
      <c r="G16" s="181">
        <v>9.352648398740147</v>
      </c>
      <c r="H16" s="181">
        <v>8.9537485069459439</v>
      </c>
      <c r="I16" s="181">
        <v>9.9034336173916877</v>
      </c>
      <c r="J16" s="181">
        <v>10.173019063841741</v>
      </c>
      <c r="K16" s="181">
        <v>10.25969904383247</v>
      </c>
      <c r="L16" s="181">
        <v>1.7077109003492557</v>
      </c>
      <c r="M16" s="181">
        <v>1.8113964893945858</v>
      </c>
      <c r="N16" s="614">
        <v>1.8792483782077647</v>
      </c>
      <c r="O16" s="181">
        <v>1.379034838345061</v>
      </c>
      <c r="P16" s="181">
        <v>1.4670880693627899</v>
      </c>
      <c r="Q16" s="30"/>
    </row>
    <row r="17" spans="1:17" ht="15" customHeight="1">
      <c r="A17" s="13" t="s">
        <v>44</v>
      </c>
      <c r="B17" s="236" t="s">
        <v>302</v>
      </c>
      <c r="C17" s="181">
        <v>1.9218557897805932</v>
      </c>
      <c r="D17" s="181">
        <v>1.9568473397946304</v>
      </c>
      <c r="E17" s="181">
        <v>1.6801919401588832</v>
      </c>
      <c r="F17" s="181">
        <v>1.6842955848387793</v>
      </c>
      <c r="G17" s="181">
        <v>1.6870255874668318</v>
      </c>
      <c r="H17" s="181">
        <v>1.882416410392592</v>
      </c>
      <c r="I17" s="181">
        <v>2.0556100714918575</v>
      </c>
      <c r="J17" s="181">
        <v>2.1630145132897538</v>
      </c>
      <c r="K17" s="181">
        <v>2.1886779860650201</v>
      </c>
      <c r="L17" s="181">
        <v>2.2154087355882242</v>
      </c>
      <c r="M17" s="181">
        <v>2.2861072935117885</v>
      </c>
      <c r="N17" s="614">
        <v>2.3583534592453463</v>
      </c>
      <c r="O17" s="181">
        <v>1.4275714770520367</v>
      </c>
      <c r="P17" s="181">
        <v>1.5531608453558536</v>
      </c>
      <c r="Q17" s="30"/>
    </row>
    <row r="18" spans="1:17" ht="15" customHeight="1">
      <c r="A18" s="13" t="s">
        <v>45</v>
      </c>
      <c r="B18" s="236" t="s">
        <v>303</v>
      </c>
      <c r="C18" s="181">
        <v>10.135339527332679</v>
      </c>
      <c r="D18" s="181">
        <v>9.6607349122507955</v>
      </c>
      <c r="E18" s="181">
        <v>8.0833067200922653</v>
      </c>
      <c r="F18" s="181">
        <v>7.3454454932052329</v>
      </c>
      <c r="G18" s="181">
        <v>7.0490408730389413</v>
      </c>
      <c r="H18" s="181">
        <v>6.9918119142228807</v>
      </c>
      <c r="I18" s="181">
        <v>7.2068743391854593</v>
      </c>
      <c r="J18" s="181">
        <v>7.3884887063793192</v>
      </c>
      <c r="K18" s="181">
        <v>7.5702749136861405</v>
      </c>
      <c r="L18" s="181">
        <v>1.1412711668181765</v>
      </c>
      <c r="M18" s="181">
        <v>1.3200291658346759</v>
      </c>
      <c r="N18" s="614">
        <v>1.4703569728394823</v>
      </c>
      <c r="O18" s="181">
        <v>1.1787647801432588</v>
      </c>
      <c r="P18" s="181">
        <v>1.2751556276724709</v>
      </c>
      <c r="Q18" s="30"/>
    </row>
    <row r="19" spans="1:17" ht="15" customHeight="1">
      <c r="A19" s="13" t="s">
        <v>46</v>
      </c>
      <c r="B19" s="236" t="s">
        <v>47</v>
      </c>
      <c r="C19" s="181">
        <v>82.785465262199182</v>
      </c>
      <c r="D19" s="181">
        <v>87.344802284855945</v>
      </c>
      <c r="E19" s="181">
        <v>76.577881974859082</v>
      </c>
      <c r="F19" s="181">
        <v>75.649788106595508</v>
      </c>
      <c r="G19" s="181">
        <v>64.553400124574665</v>
      </c>
      <c r="H19" s="181">
        <v>62.568882852173843</v>
      </c>
      <c r="I19" s="181">
        <v>62.614963442254322</v>
      </c>
      <c r="J19" s="181">
        <v>63.116063020031191</v>
      </c>
      <c r="K19" s="181">
        <v>63.494939288095559</v>
      </c>
      <c r="L19" s="181">
        <v>4.3961422074671193</v>
      </c>
      <c r="M19" s="181">
        <v>5.2766263882507349</v>
      </c>
      <c r="N19" s="614">
        <v>5.8130590844210284</v>
      </c>
      <c r="O19" s="181">
        <v>4.4136675972027719</v>
      </c>
      <c r="P19" s="181">
        <v>4.7682522217378533</v>
      </c>
      <c r="Q19" s="30"/>
    </row>
    <row r="20" spans="1:17" ht="15" customHeight="1">
      <c r="A20" s="13" t="s">
        <v>48</v>
      </c>
      <c r="B20" s="236" t="s">
        <v>304</v>
      </c>
      <c r="C20" s="181">
        <v>5.0252791916795019</v>
      </c>
      <c r="D20" s="181">
        <v>3.1289125130768118</v>
      </c>
      <c r="E20" s="181">
        <v>3.7310855009464543</v>
      </c>
      <c r="F20" s="181">
        <v>3.6388161115617015</v>
      </c>
      <c r="G20" s="181">
        <v>1.8902489441544865</v>
      </c>
      <c r="H20" s="181">
        <v>2.4307498887062127</v>
      </c>
      <c r="I20" s="181">
        <v>2.6948042368630936</v>
      </c>
      <c r="J20" s="181">
        <v>2.9117158403189531</v>
      </c>
      <c r="K20" s="181">
        <v>3.4715568807881478</v>
      </c>
      <c r="L20" s="181">
        <v>1.8541460610917349</v>
      </c>
      <c r="M20" s="181">
        <v>1.7876609491887263</v>
      </c>
      <c r="N20" s="614">
        <v>1.7334517457885696</v>
      </c>
      <c r="O20" s="181">
        <v>1.1693232589067064</v>
      </c>
      <c r="P20" s="181">
        <v>1.166434631689782</v>
      </c>
      <c r="Q20" s="30"/>
    </row>
    <row r="21" spans="1:17" ht="15" customHeight="1">
      <c r="A21" s="13" t="s">
        <v>49</v>
      </c>
      <c r="B21" s="236" t="s">
        <v>305</v>
      </c>
      <c r="C21" s="181">
        <v>18.112232815344917</v>
      </c>
      <c r="D21" s="181">
        <v>19.220753229462446</v>
      </c>
      <c r="E21" s="181">
        <v>16.535617008680909</v>
      </c>
      <c r="F21" s="181">
        <v>17.100401990158009</v>
      </c>
      <c r="G21" s="181">
        <v>17.006530760999699</v>
      </c>
      <c r="H21" s="181">
        <v>16.778393911579105</v>
      </c>
      <c r="I21" s="181">
        <v>17.199741531798054</v>
      </c>
      <c r="J21" s="181">
        <v>17.32104772677431</v>
      </c>
      <c r="K21" s="181">
        <v>16.877511123901005</v>
      </c>
      <c r="L21" s="181">
        <v>16.321856025451115</v>
      </c>
      <c r="M21" s="181">
        <v>16.136003210124191</v>
      </c>
      <c r="N21" s="614">
        <v>14.133599890608728</v>
      </c>
      <c r="O21" s="181">
        <v>9.2263622434724688</v>
      </c>
      <c r="P21" s="181">
        <v>8.9190547433982594</v>
      </c>
      <c r="Q21" s="30"/>
    </row>
    <row r="22" spans="1:17" ht="15" customHeight="1">
      <c r="A22" s="13" t="s">
        <v>50</v>
      </c>
      <c r="B22" s="236" t="s">
        <v>306</v>
      </c>
      <c r="C22" s="181">
        <v>5.220511415244947</v>
      </c>
      <c r="D22" s="181">
        <v>5.8873701802710938</v>
      </c>
      <c r="E22" s="181">
        <v>5.5958559281770253</v>
      </c>
      <c r="F22" s="181">
        <v>5.9533325703124929</v>
      </c>
      <c r="G22" s="181">
        <v>6.6019656610507651</v>
      </c>
      <c r="H22" s="181">
        <v>7.1697871026058726</v>
      </c>
      <c r="I22" s="181">
        <v>8.0628212487209421</v>
      </c>
      <c r="J22" s="181">
        <v>8.7608750579474144</v>
      </c>
      <c r="K22" s="181">
        <v>9.9072798293797621</v>
      </c>
      <c r="L22" s="181">
        <v>10.535779043678096</v>
      </c>
      <c r="M22" s="181">
        <v>11.522147324493854</v>
      </c>
      <c r="N22" s="614">
        <v>12.700414863711821</v>
      </c>
      <c r="O22" s="181">
        <v>10.272914234535085</v>
      </c>
      <c r="P22" s="181">
        <v>11.222359873711351</v>
      </c>
      <c r="Q22" s="30"/>
    </row>
    <row r="23" spans="1:17" ht="15" customHeight="1">
      <c r="A23" s="13" t="s">
        <v>51</v>
      </c>
      <c r="B23" s="236" t="s">
        <v>307</v>
      </c>
      <c r="C23" s="181">
        <v>8.522405120694609</v>
      </c>
      <c r="D23" s="181">
        <v>8.5756245515587288</v>
      </c>
      <c r="E23" s="181">
        <v>7.3000249153488816</v>
      </c>
      <c r="F23" s="181">
        <v>7.6945000795926024</v>
      </c>
      <c r="G23" s="181">
        <v>7.763135976122749</v>
      </c>
      <c r="H23" s="181">
        <v>7.8218082302642218</v>
      </c>
      <c r="I23" s="181">
        <v>8.0347912337980496</v>
      </c>
      <c r="J23" s="181">
        <v>8.2541649724364383</v>
      </c>
      <c r="K23" s="181">
        <v>8.2525296147614142</v>
      </c>
      <c r="L23" s="181">
        <v>8.4221791698473183</v>
      </c>
      <c r="M23" s="181">
        <v>8.5607771387796348</v>
      </c>
      <c r="N23" s="614">
        <v>8.2255458332233502</v>
      </c>
      <c r="O23" s="181">
        <v>4.6048530308357369</v>
      </c>
      <c r="P23" s="181">
        <v>4.5135239453071083</v>
      </c>
      <c r="Q23" s="30"/>
    </row>
    <row r="24" spans="1:17" ht="15" customHeight="1">
      <c r="A24" s="13" t="s">
        <v>52</v>
      </c>
      <c r="B24" s="236" t="s">
        <v>308</v>
      </c>
      <c r="C24" s="181">
        <v>17.432363937893573</v>
      </c>
      <c r="D24" s="181">
        <v>17.976566408429758</v>
      </c>
      <c r="E24" s="181">
        <v>15.213990666254606</v>
      </c>
      <c r="F24" s="181">
        <v>15.137834865966182</v>
      </c>
      <c r="G24" s="181">
        <v>23.547775923658314</v>
      </c>
      <c r="H24" s="181">
        <v>21.77513317281149</v>
      </c>
      <c r="I24" s="181">
        <v>21.009495519222156</v>
      </c>
      <c r="J24" s="181">
        <v>20.278515532872174</v>
      </c>
      <c r="K24" s="181">
        <v>19.494530063045957</v>
      </c>
      <c r="L24" s="181">
        <v>22.169612000430863</v>
      </c>
      <c r="M24" s="181">
        <v>21.387387377424211</v>
      </c>
      <c r="N24" s="614">
        <v>20.113326927903671</v>
      </c>
      <c r="O24" s="181">
        <v>9.3455229672735296</v>
      </c>
      <c r="P24" s="181">
        <v>9.0877869792379755</v>
      </c>
      <c r="Q24" s="30"/>
    </row>
    <row r="25" spans="1:17" s="28" customFormat="1" ht="15" customHeight="1">
      <c r="A25" s="587"/>
      <c r="B25" s="34"/>
      <c r="C25" s="606"/>
      <c r="D25" s="606"/>
      <c r="E25" s="606"/>
      <c r="F25" s="606"/>
      <c r="G25" s="606"/>
      <c r="H25" s="606"/>
      <c r="I25" s="606"/>
      <c r="J25" s="606"/>
      <c r="K25" s="606"/>
      <c r="L25" s="606"/>
      <c r="M25" s="606"/>
      <c r="N25" s="615"/>
      <c r="O25" s="606"/>
      <c r="P25" s="606"/>
      <c r="Q25" s="30"/>
    </row>
    <row r="26" spans="1:17" ht="15" customHeight="1">
      <c r="A26" s="68"/>
      <c r="B26" s="35" t="s">
        <v>53</v>
      </c>
      <c r="C26" s="591">
        <v>406.62927821367498</v>
      </c>
      <c r="D26" s="591">
        <v>435.72440575348924</v>
      </c>
      <c r="E26" s="591">
        <v>371.13125590035293</v>
      </c>
      <c r="F26" s="591">
        <v>292.75061428687428</v>
      </c>
      <c r="G26" s="591">
        <v>290.77958430121737</v>
      </c>
      <c r="H26" s="591">
        <v>285.49529521910932</v>
      </c>
      <c r="I26" s="591">
        <v>288.12439940244349</v>
      </c>
      <c r="J26" s="591">
        <v>297.20282538172535</v>
      </c>
      <c r="K26" s="591">
        <v>296.43315813780237</v>
      </c>
      <c r="L26" s="591">
        <v>156.80688205592719</v>
      </c>
      <c r="M26" s="591">
        <v>156.94855292684048</v>
      </c>
      <c r="N26" s="616">
        <v>150.65541877551152</v>
      </c>
      <c r="O26" s="591">
        <v>95.255061059897344</v>
      </c>
      <c r="P26" s="591">
        <v>95.542390082000566</v>
      </c>
      <c r="Q26" s="30"/>
    </row>
    <row r="27" spans="1:17" ht="15" customHeight="1">
      <c r="A27" s="68"/>
      <c r="B27" s="323" t="s">
        <v>92</v>
      </c>
      <c r="C27" s="181">
        <v>16896.376961786322</v>
      </c>
      <c r="D27" s="181">
        <v>17351.807284246512</v>
      </c>
      <c r="E27" s="181">
        <v>15032.723124099648</v>
      </c>
      <c r="F27" s="181">
        <v>15529.091790713124</v>
      </c>
      <c r="G27" s="181">
        <v>15962.147055698782</v>
      </c>
      <c r="H27" s="181">
        <v>16000.79550478089</v>
      </c>
      <c r="I27" s="181">
        <v>16380.898700597558</v>
      </c>
      <c r="J27" s="181">
        <v>16564.659354618278</v>
      </c>
      <c r="K27" s="181">
        <v>16677.2458818622</v>
      </c>
      <c r="L27" s="181">
        <v>17071.897757944076</v>
      </c>
      <c r="M27" s="181">
        <v>17285.54040707316</v>
      </c>
      <c r="N27" s="614">
        <v>17472.499721224511</v>
      </c>
      <c r="O27" s="181">
        <v>14383.832895283142</v>
      </c>
      <c r="P27" s="181">
        <v>14382.514439069633</v>
      </c>
      <c r="Q27" s="30"/>
    </row>
    <row r="28" spans="1:17" ht="15" customHeight="1">
      <c r="A28" s="68"/>
      <c r="B28" s="37" t="s">
        <v>400</v>
      </c>
      <c r="C28" s="591">
        <f>SUM(C26:C27)</f>
        <v>17303.006239999995</v>
      </c>
      <c r="D28" s="591">
        <f t="shared" ref="D28:N28" si="0">SUM(D26:D27)</f>
        <v>17787.53169</v>
      </c>
      <c r="E28" s="591">
        <f t="shared" si="0"/>
        <v>15403.854380000001</v>
      </c>
      <c r="F28" s="591">
        <f t="shared" si="0"/>
        <v>15821.842404999999</v>
      </c>
      <c r="G28" s="591">
        <f t="shared" si="0"/>
        <v>16252.92664</v>
      </c>
      <c r="H28" s="591">
        <f t="shared" si="0"/>
        <v>16286.290799999999</v>
      </c>
      <c r="I28" s="591">
        <f t="shared" si="0"/>
        <v>16669.023100000002</v>
      </c>
      <c r="J28" s="591">
        <f t="shared" si="0"/>
        <v>16861.862180000004</v>
      </c>
      <c r="K28" s="591">
        <f t="shared" si="0"/>
        <v>16973.679040000003</v>
      </c>
      <c r="L28" s="591">
        <f t="shared" si="0"/>
        <v>17228.704640000004</v>
      </c>
      <c r="M28" s="591">
        <f t="shared" si="0"/>
        <v>17442.488960000002</v>
      </c>
      <c r="N28" s="616">
        <f t="shared" si="0"/>
        <v>17623.155140000021</v>
      </c>
      <c r="O28" s="591">
        <v>14479.087956343039</v>
      </c>
      <c r="P28" s="591">
        <v>14478.056829151634</v>
      </c>
      <c r="Q28" s="30"/>
    </row>
    <row r="29" spans="1:17" ht="20.100000000000001" customHeight="1">
      <c r="A29" s="612" t="s">
        <v>54</v>
      </c>
      <c r="K29" s="69"/>
      <c r="N29" s="69"/>
      <c r="O29" s="69"/>
      <c r="P29" s="20"/>
    </row>
    <row r="30" spans="1:17" ht="15" customHeight="1">
      <c r="A30" s="18" t="s">
        <v>569</v>
      </c>
      <c r="B30" s="18"/>
      <c r="C30" s="18"/>
      <c r="D30" s="18"/>
      <c r="E30" s="18"/>
      <c r="F30" s="18"/>
      <c r="G30" s="18"/>
      <c r="H30" s="18"/>
      <c r="I30" s="18"/>
      <c r="J30" s="18"/>
      <c r="K30" s="18"/>
      <c r="L30" s="18"/>
      <c r="M30" s="18"/>
      <c r="N30" s="18"/>
      <c r="O30" s="18"/>
      <c r="P30" s="18"/>
    </row>
    <row r="31" spans="1:17" ht="15" customHeight="1">
      <c r="A31" s="15" t="s">
        <v>570</v>
      </c>
      <c r="B31" s="19"/>
      <c r="N31" s="69"/>
      <c r="O31" s="69"/>
      <c r="P31" s="20"/>
    </row>
    <row r="32" spans="1:17">
      <c r="A32" s="16"/>
      <c r="B32" s="19"/>
      <c r="N32" s="69"/>
      <c r="O32" s="69"/>
      <c r="P32" s="20"/>
    </row>
    <row r="33" spans="1:16">
      <c r="A33" s="16"/>
      <c r="B33" s="19"/>
      <c r="N33" s="69"/>
      <c r="O33" s="69"/>
      <c r="P33" s="20"/>
    </row>
    <row r="34" spans="1:16">
      <c r="A34" s="16"/>
      <c r="B34" s="19"/>
      <c r="N34" s="69"/>
      <c r="O34" s="69"/>
      <c r="P34" s="20"/>
    </row>
    <row r="35" spans="1:16">
      <c r="A35" s="16"/>
      <c r="B35" s="19"/>
      <c r="N35" s="69"/>
      <c r="O35" s="69"/>
      <c r="P35" s="20"/>
    </row>
    <row r="36" spans="1:16">
      <c r="A36" s="16"/>
      <c r="B36" s="19"/>
      <c r="N36" s="69"/>
      <c r="O36" s="69"/>
      <c r="P36" s="20"/>
    </row>
    <row r="37" spans="1:16">
      <c r="A37" s="18"/>
      <c r="B37" s="19"/>
    </row>
    <row r="38" spans="1:16">
      <c r="A38" s="18"/>
      <c r="B38" s="19"/>
    </row>
    <row r="39" spans="1:16">
      <c r="A39" s="18"/>
      <c r="B39" s="19"/>
    </row>
    <row r="40" spans="1:16">
      <c r="A40" s="18"/>
      <c r="B40" s="19"/>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B122" s="19"/>
    </row>
    <row r="123" spans="1:2">
      <c r="B123" s="19"/>
    </row>
    <row r="124" spans="1:2">
      <c r="B124" s="19"/>
    </row>
    <row r="125" spans="1:2">
      <c r="B125" s="19"/>
    </row>
    <row r="126" spans="1:2">
      <c r="B126" s="19"/>
    </row>
    <row r="127" spans="1:2">
      <c r="B127" s="19"/>
    </row>
    <row r="128" spans="1:2">
      <c r="B128" s="19"/>
    </row>
    <row r="129" spans="2:2">
      <c r="B129" s="19"/>
    </row>
    <row r="130" spans="2:2">
      <c r="B130" s="19"/>
    </row>
    <row r="131" spans="2:2">
      <c r="B131" s="19"/>
    </row>
    <row r="132" spans="2:2">
      <c r="B132" s="19"/>
    </row>
    <row r="133" spans="2:2">
      <c r="B133" s="19"/>
    </row>
    <row r="134" spans="2:2">
      <c r="B134" s="19"/>
    </row>
    <row r="135" spans="2:2">
      <c r="B135" s="19"/>
    </row>
    <row r="136" spans="2:2">
      <c r="B136" s="19"/>
    </row>
    <row r="137" spans="2:2">
      <c r="B137" s="19"/>
    </row>
    <row r="138" spans="2:2">
      <c r="B138" s="19"/>
    </row>
    <row r="139" spans="2:2">
      <c r="B139" s="19"/>
    </row>
    <row r="140" spans="2:2">
      <c r="B140" s="19"/>
    </row>
    <row r="141" spans="2:2">
      <c r="B141" s="19"/>
    </row>
    <row r="142" spans="2:2">
      <c r="B142" s="19"/>
    </row>
    <row r="143" spans="2:2">
      <c r="B143" s="19"/>
    </row>
    <row r="144" spans="2:2">
      <c r="B144" s="19"/>
    </row>
    <row r="145" spans="1:16">
      <c r="B145" s="19"/>
    </row>
    <row r="146" spans="1:16">
      <c r="B146" s="19"/>
    </row>
    <row r="147" spans="1:16">
      <c r="B147" s="19"/>
    </row>
    <row r="148" spans="1:16">
      <c r="B148" s="19"/>
    </row>
    <row r="152" spans="1:16">
      <c r="A152" s="20"/>
      <c r="B152" s="20"/>
      <c r="P152" s="20"/>
    </row>
    <row r="153" spans="1:16">
      <c r="A153" s="20"/>
      <c r="B153" s="20"/>
      <c r="P153" s="20"/>
    </row>
    <row r="154" spans="1:16">
      <c r="A154" s="20"/>
      <c r="B154" s="20"/>
      <c r="P154" s="20"/>
    </row>
    <row r="155" spans="1:16">
      <c r="A155" s="20"/>
      <c r="B155" s="20"/>
      <c r="P155" s="20"/>
    </row>
    <row r="156" spans="1:16">
      <c r="A156" s="20"/>
      <c r="B156" s="20"/>
      <c r="P156" s="20"/>
    </row>
    <row r="157" spans="1:16">
      <c r="A157" s="20"/>
      <c r="B157" s="20"/>
      <c r="P157" s="20"/>
    </row>
    <row r="158" spans="1:16">
      <c r="A158" s="20"/>
      <c r="B158" s="20"/>
      <c r="P158" s="20"/>
    </row>
    <row r="159" spans="1:16">
      <c r="A159" s="20"/>
      <c r="B159" s="20"/>
      <c r="P159" s="20"/>
    </row>
    <row r="160" spans="1:16">
      <c r="A160" s="20"/>
      <c r="B160" s="20"/>
      <c r="P160" s="20"/>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2"/>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0.7109375" style="69" customWidth="1"/>
    <col min="17" max="16384" width="11.42578125" style="20"/>
  </cols>
  <sheetData>
    <row r="1" spans="1:18" s="2" customFormat="1" ht="20.100000000000001" customHeight="1">
      <c r="A1" s="123" t="s">
        <v>203</v>
      </c>
      <c r="B1" s="1"/>
      <c r="C1" s="93"/>
      <c r="P1" s="81"/>
      <c r="R1" s="197"/>
    </row>
    <row r="2" spans="1:18" s="2" customFormat="1" ht="20.100000000000001" customHeight="1">
      <c r="A2" s="423" t="s">
        <v>208</v>
      </c>
      <c r="B2" s="1"/>
      <c r="P2" s="81"/>
    </row>
    <row r="3" spans="1:18" s="4" customFormat="1" ht="20.100000000000001" customHeight="1">
      <c r="A3" s="453" t="s">
        <v>573</v>
      </c>
      <c r="B3" s="3"/>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195">
        <v>2005</v>
      </c>
      <c r="D6" s="195">
        <v>2006</v>
      </c>
      <c r="E6" s="195">
        <v>2007</v>
      </c>
      <c r="F6" s="87">
        <v>2008</v>
      </c>
      <c r="G6" s="87">
        <v>2009</v>
      </c>
      <c r="H6" s="87">
        <v>2010</v>
      </c>
      <c r="I6" s="87">
        <v>2011</v>
      </c>
      <c r="J6" s="87">
        <v>2012</v>
      </c>
      <c r="K6" s="87">
        <v>2013</v>
      </c>
      <c r="L6" s="87">
        <v>2014</v>
      </c>
      <c r="M6" s="87">
        <v>2015</v>
      </c>
      <c r="N6" s="195">
        <v>2016</v>
      </c>
      <c r="O6" s="193">
        <v>2017</v>
      </c>
      <c r="P6" s="193">
        <v>2018</v>
      </c>
    </row>
    <row r="7" spans="1:18" ht="18" customHeight="1">
      <c r="A7" s="13" t="s">
        <v>1</v>
      </c>
      <c r="B7" s="236" t="s">
        <v>242</v>
      </c>
      <c r="C7" s="589">
        <v>5.1422430640420318</v>
      </c>
      <c r="D7" s="589">
        <v>4.9149142155283636</v>
      </c>
      <c r="E7" s="589">
        <v>5.0594057409341007</v>
      </c>
      <c r="F7" s="589">
        <v>4.8882887884888895</v>
      </c>
      <c r="G7" s="589">
        <v>5.3864322593884335</v>
      </c>
      <c r="H7" s="589">
        <v>5.3960350537004853</v>
      </c>
      <c r="I7" s="589">
        <v>5.5815827172273504</v>
      </c>
      <c r="J7" s="589">
        <v>5.6962259347958586</v>
      </c>
      <c r="K7" s="589">
        <v>5.7295340426393233</v>
      </c>
      <c r="L7" s="589">
        <v>0.65558218703498339</v>
      </c>
      <c r="M7" s="589">
        <v>0.55304138697277772</v>
      </c>
      <c r="N7" s="613">
        <v>0.59594293677321397</v>
      </c>
      <c r="O7" s="589">
        <v>0.65038432332695284</v>
      </c>
      <c r="P7" s="589">
        <v>0.78808248662757452</v>
      </c>
      <c r="Q7" s="30"/>
    </row>
    <row r="8" spans="1:18" ht="15" customHeight="1">
      <c r="A8" s="13" t="s">
        <v>6</v>
      </c>
      <c r="B8" s="236" t="s">
        <v>245</v>
      </c>
      <c r="C8" s="181">
        <v>1.3290299423189262</v>
      </c>
      <c r="D8" s="181">
        <v>1.3794825805579198</v>
      </c>
      <c r="E8" s="181">
        <v>1.040903613653192</v>
      </c>
      <c r="F8" s="181">
        <v>1.0046875325036964</v>
      </c>
      <c r="G8" s="181">
        <v>1.0755590919264213</v>
      </c>
      <c r="H8" s="181">
        <v>0.95053876184108643</v>
      </c>
      <c r="I8" s="181">
        <v>0.88136333403827671</v>
      </c>
      <c r="J8" s="181">
        <v>0.81383202085106543</v>
      </c>
      <c r="K8" s="181">
        <v>0.75961001144593865</v>
      </c>
      <c r="L8" s="181">
        <v>0.21907515224623983</v>
      </c>
      <c r="M8" s="181">
        <v>0.18965776314424251</v>
      </c>
      <c r="N8" s="614">
        <v>0.17497475785110983</v>
      </c>
      <c r="O8" s="181">
        <v>0.12278994369956238</v>
      </c>
      <c r="P8" s="181">
        <v>9.6397001004933355E-2</v>
      </c>
      <c r="Q8" s="30"/>
    </row>
    <row r="9" spans="1:18" ht="15" customHeight="1">
      <c r="A9" s="13" t="s">
        <v>10</v>
      </c>
      <c r="B9" s="236" t="s">
        <v>11</v>
      </c>
      <c r="C9" s="181">
        <v>15.246132257210059</v>
      </c>
      <c r="D9" s="181">
        <v>12.73582211046458</v>
      </c>
      <c r="E9" s="181">
        <v>12.025485400917919</v>
      </c>
      <c r="F9" s="181">
        <v>11.052453172630281</v>
      </c>
      <c r="G9" s="181">
        <v>10.218725174356457</v>
      </c>
      <c r="H9" s="181">
        <v>9.6394213949209178</v>
      </c>
      <c r="I9" s="181">
        <v>8.975547733910485</v>
      </c>
      <c r="J9" s="181">
        <v>8.5178862682932817</v>
      </c>
      <c r="K9" s="181">
        <v>8.0163355078071472</v>
      </c>
      <c r="L9" s="181">
        <v>4.0588405476032792</v>
      </c>
      <c r="M9" s="181">
        <v>4.1504169907931301</v>
      </c>
      <c r="N9" s="614">
        <v>4.26202781277253</v>
      </c>
      <c r="O9" s="181">
        <v>3.1826229515516777</v>
      </c>
      <c r="P9" s="181">
        <v>3.1303876926749936</v>
      </c>
      <c r="Q9" s="30"/>
    </row>
    <row r="10" spans="1:18" ht="15" customHeight="1">
      <c r="A10" s="13" t="s">
        <v>323</v>
      </c>
      <c r="B10" s="236" t="s">
        <v>22</v>
      </c>
      <c r="C10" s="181">
        <v>3.4421507991034517</v>
      </c>
      <c r="D10" s="181">
        <v>3.3870084526866706</v>
      </c>
      <c r="E10" s="181">
        <v>3.3011987772243172</v>
      </c>
      <c r="F10" s="181">
        <v>3.1904334233652021</v>
      </c>
      <c r="G10" s="181">
        <v>2.3719017588650528</v>
      </c>
      <c r="H10" s="181">
        <v>2.1745147982056992</v>
      </c>
      <c r="I10" s="181">
        <v>1.9247226082697888</v>
      </c>
      <c r="J10" s="181">
        <v>1.9007414419302795</v>
      </c>
      <c r="K10" s="181">
        <v>1.8555673119320781</v>
      </c>
      <c r="L10" s="181">
        <v>0.94413521559494518</v>
      </c>
      <c r="M10" s="181">
        <v>0.97072523259643517</v>
      </c>
      <c r="N10" s="614">
        <v>0.98373819932520812</v>
      </c>
      <c r="O10" s="181">
        <v>1.2899343086379911</v>
      </c>
      <c r="P10" s="181">
        <v>1.6919805591505621</v>
      </c>
      <c r="Q10" s="30"/>
    </row>
    <row r="11" spans="1:18" ht="15" customHeight="1">
      <c r="A11" s="13" t="s">
        <v>26</v>
      </c>
      <c r="B11" s="236" t="s">
        <v>27</v>
      </c>
      <c r="C11" s="181">
        <v>9.2950019133274449</v>
      </c>
      <c r="D11" s="181">
        <v>8.256520687484505</v>
      </c>
      <c r="E11" s="181">
        <v>7.8261935851768483</v>
      </c>
      <c r="F11" s="181">
        <v>7.6421094511920442</v>
      </c>
      <c r="G11" s="181">
        <v>18.375986041975981</v>
      </c>
      <c r="H11" s="181">
        <v>16.521032272632954</v>
      </c>
      <c r="I11" s="181">
        <v>15.272143385964332</v>
      </c>
      <c r="J11" s="181">
        <v>14.022253572210136</v>
      </c>
      <c r="K11" s="181">
        <v>13.063951843650724</v>
      </c>
      <c r="L11" s="181">
        <v>1.7674287542253821</v>
      </c>
      <c r="M11" s="181">
        <v>1.7040024022736855</v>
      </c>
      <c r="N11" s="614">
        <v>1.6865825148367175</v>
      </c>
      <c r="O11" s="181">
        <v>1.169477758012778</v>
      </c>
      <c r="P11" s="181">
        <v>1.1490883132497853</v>
      </c>
      <c r="Q11" s="30"/>
    </row>
    <row r="12" spans="1:18" ht="15" customHeight="1">
      <c r="A12" s="13" t="s">
        <v>33</v>
      </c>
      <c r="B12" s="236" t="s">
        <v>285</v>
      </c>
      <c r="C12" s="181">
        <v>13.903269135441173</v>
      </c>
      <c r="D12" s="181">
        <v>12.619152909912984</v>
      </c>
      <c r="E12" s="181">
        <v>11.873997458356786</v>
      </c>
      <c r="F12" s="181">
        <v>10.90363886237432</v>
      </c>
      <c r="G12" s="181">
        <v>10.568410266738182</v>
      </c>
      <c r="H12" s="181">
        <v>9.9661867922202063</v>
      </c>
      <c r="I12" s="181">
        <v>9.6796769828084628</v>
      </c>
      <c r="J12" s="181">
        <v>9.2655321606728762</v>
      </c>
      <c r="K12" s="181">
        <v>8.8354695479011305</v>
      </c>
      <c r="L12" s="181">
        <v>1.0489417696916219</v>
      </c>
      <c r="M12" s="181">
        <v>1.0471139816375177</v>
      </c>
      <c r="N12" s="614">
        <v>0.94412852661474678</v>
      </c>
      <c r="O12" s="181">
        <v>0.74880017112910535</v>
      </c>
      <c r="P12" s="181">
        <v>0.70121960003485029</v>
      </c>
      <c r="Q12" s="30"/>
    </row>
    <row r="13" spans="1:18" ht="15" customHeight="1">
      <c r="A13" s="13" t="s">
        <v>37</v>
      </c>
      <c r="B13" s="236" t="s">
        <v>293</v>
      </c>
      <c r="C13" s="181">
        <v>12.136879231400529</v>
      </c>
      <c r="D13" s="181">
        <v>10.903033502761264</v>
      </c>
      <c r="E13" s="181">
        <v>10.136764261977433</v>
      </c>
      <c r="F13" s="181">
        <v>8.9481609160382725</v>
      </c>
      <c r="G13" s="181">
        <v>9.6515284191847748</v>
      </c>
      <c r="H13" s="181">
        <v>8.7528817049749996</v>
      </c>
      <c r="I13" s="181">
        <v>7.9454268332610098</v>
      </c>
      <c r="J13" s="181">
        <v>7.6269475972809513</v>
      </c>
      <c r="K13" s="181">
        <v>7.3067735480529663</v>
      </c>
      <c r="L13" s="181">
        <v>3.1285041848429871</v>
      </c>
      <c r="M13" s="181">
        <v>3.4609790807066547</v>
      </c>
      <c r="N13" s="614">
        <v>3.1978554919264255</v>
      </c>
      <c r="O13" s="181">
        <v>1.3311585957566163</v>
      </c>
      <c r="P13" s="181">
        <v>1.260484823104542</v>
      </c>
      <c r="Q13" s="30"/>
    </row>
    <row r="14" spans="1:18" ht="15" customHeight="1">
      <c r="A14" s="13" t="s">
        <v>41</v>
      </c>
      <c r="B14" s="236" t="s">
        <v>42</v>
      </c>
      <c r="C14" s="181">
        <v>0.83194421681281983</v>
      </c>
      <c r="D14" s="181">
        <v>0.38455577688390585</v>
      </c>
      <c r="E14" s="181">
        <v>0.37311949008911277</v>
      </c>
      <c r="F14" s="181">
        <v>0.35807841023560527</v>
      </c>
      <c r="G14" s="181">
        <v>0.30760267648628875</v>
      </c>
      <c r="H14" s="181">
        <v>0.29307628131183822</v>
      </c>
      <c r="I14" s="181">
        <v>0.28585761957069178</v>
      </c>
      <c r="J14" s="181">
        <v>0.26499630598990714</v>
      </c>
      <c r="K14" s="181">
        <v>0.26300101925270913</v>
      </c>
      <c r="L14" s="181">
        <v>0.46639319210175861</v>
      </c>
      <c r="M14" s="181">
        <v>0.4511074457844676</v>
      </c>
      <c r="N14" s="614">
        <v>0.47958282515877049</v>
      </c>
      <c r="O14" s="181">
        <v>0.31173546357886195</v>
      </c>
      <c r="P14" s="181">
        <v>0.28490523192125028</v>
      </c>
      <c r="Q14" s="30"/>
    </row>
    <row r="15" spans="1:18" ht="15" customHeight="1">
      <c r="A15" s="13" t="s">
        <v>43</v>
      </c>
      <c r="B15" s="236" t="s">
        <v>301</v>
      </c>
      <c r="C15" s="181">
        <v>12.630469854935516</v>
      </c>
      <c r="D15" s="181">
        <v>9.8649953076046142</v>
      </c>
      <c r="E15" s="181">
        <v>8.9789003642502063</v>
      </c>
      <c r="F15" s="181">
        <v>8.5408212272881521</v>
      </c>
      <c r="G15" s="181">
        <v>5.0043221942380924</v>
      </c>
      <c r="H15" s="181">
        <v>4.5239918224856766</v>
      </c>
      <c r="I15" s="181">
        <v>4.5625722251955407</v>
      </c>
      <c r="J15" s="181">
        <v>4.1806734046314986</v>
      </c>
      <c r="K15" s="181">
        <v>3.8744509409772996</v>
      </c>
      <c r="L15" s="181">
        <v>0.17587634793589288</v>
      </c>
      <c r="M15" s="181">
        <v>0.17537590294404926</v>
      </c>
      <c r="N15" s="614">
        <v>0.23302699294378904</v>
      </c>
      <c r="O15" s="181">
        <v>0.18105821417100437</v>
      </c>
      <c r="P15" s="181">
        <v>0.16181772846613404</v>
      </c>
      <c r="Q15" s="30"/>
    </row>
    <row r="16" spans="1:18" ht="15" customHeight="1">
      <c r="A16" s="13" t="s">
        <v>44</v>
      </c>
      <c r="B16" s="236" t="s">
        <v>302</v>
      </c>
      <c r="C16" s="181">
        <v>1.0821870317164277E-2</v>
      </c>
      <c r="D16" s="181">
        <v>0.31896360668578344</v>
      </c>
      <c r="E16" s="181">
        <v>0.30771483427301405</v>
      </c>
      <c r="F16" s="181">
        <v>0.2965433532606776</v>
      </c>
      <c r="G16" s="181">
        <v>0.1955798785528931</v>
      </c>
      <c r="H16" s="181">
        <v>0.17786470130890908</v>
      </c>
      <c r="I16" s="181">
        <v>0.16977309546291053</v>
      </c>
      <c r="J16" s="181">
        <v>0.15358739306997854</v>
      </c>
      <c r="K16" s="181">
        <v>0.15150477722333885</v>
      </c>
      <c r="L16" s="181">
        <v>0.10189272319330023</v>
      </c>
      <c r="M16" s="181">
        <v>0.10174263194080214</v>
      </c>
      <c r="N16" s="614">
        <v>0.10173201419818539</v>
      </c>
      <c r="O16" s="181">
        <v>8.2177418174377334E-2</v>
      </c>
      <c r="P16" s="181">
        <v>8.8585501080450726E-2</v>
      </c>
      <c r="Q16" s="30"/>
    </row>
    <row r="17" spans="1:17" ht="15" customHeight="1">
      <c r="A17" s="13" t="s">
        <v>45</v>
      </c>
      <c r="B17" s="236" t="s">
        <v>303</v>
      </c>
      <c r="C17" s="181">
        <v>4.9162140175512539</v>
      </c>
      <c r="D17" s="181">
        <v>3.1632165391014935</v>
      </c>
      <c r="E17" s="181">
        <v>3.0040264972635704</v>
      </c>
      <c r="F17" s="181">
        <v>3.0641896480006947</v>
      </c>
      <c r="G17" s="181">
        <v>3.785595375801349</v>
      </c>
      <c r="H17" s="181">
        <v>3.6572253527050322</v>
      </c>
      <c r="I17" s="181">
        <v>3.4083945434148935</v>
      </c>
      <c r="J17" s="181">
        <v>3.1601315504406644</v>
      </c>
      <c r="K17" s="181">
        <v>2.9567893292520684</v>
      </c>
      <c r="L17" s="181">
        <v>0.23295267320423096</v>
      </c>
      <c r="M17" s="181">
        <v>0.27609024767949591</v>
      </c>
      <c r="N17" s="614">
        <v>0.21760640709736728</v>
      </c>
      <c r="O17" s="181">
        <v>0.19029204589595888</v>
      </c>
      <c r="P17" s="181">
        <v>0.19701968188805874</v>
      </c>
      <c r="Q17" s="30"/>
    </row>
    <row r="18" spans="1:17" ht="15" customHeight="1">
      <c r="A18" s="13" t="s">
        <v>46</v>
      </c>
      <c r="B18" s="236" t="s">
        <v>47</v>
      </c>
      <c r="C18" s="181">
        <v>60.646367814893829</v>
      </c>
      <c r="D18" s="181">
        <v>49.395453813234845</v>
      </c>
      <c r="E18" s="181">
        <v>47.897231817620344</v>
      </c>
      <c r="F18" s="181">
        <v>46.853604518688684</v>
      </c>
      <c r="G18" s="181">
        <v>34.357017151768723</v>
      </c>
      <c r="H18" s="181">
        <v>31.117932401157258</v>
      </c>
      <c r="I18" s="181">
        <v>28.481123570508633</v>
      </c>
      <c r="J18" s="181">
        <v>26.324207095277568</v>
      </c>
      <c r="K18" s="181">
        <v>24.383790345306284</v>
      </c>
      <c r="L18" s="181">
        <v>0.19585629620300582</v>
      </c>
      <c r="M18" s="181">
        <v>0.22489014359150356</v>
      </c>
      <c r="N18" s="614">
        <v>0.18077777957014055</v>
      </c>
      <c r="O18" s="181">
        <v>0.14307663498255693</v>
      </c>
      <c r="P18" s="181">
        <v>0.14565442385381691</v>
      </c>
      <c r="Q18" s="30"/>
    </row>
    <row r="19" spans="1:17" ht="15" customHeight="1">
      <c r="A19" s="13" t="s">
        <v>48</v>
      </c>
      <c r="B19" s="236" t="s">
        <v>304</v>
      </c>
      <c r="C19" s="181">
        <v>3.6776987616936361</v>
      </c>
      <c r="D19" s="181">
        <v>1.7469394411829375</v>
      </c>
      <c r="E19" s="181">
        <v>2.3437422669125016</v>
      </c>
      <c r="F19" s="181">
        <v>2.2834725228794466</v>
      </c>
      <c r="G19" s="181">
        <v>0.77371371199721994</v>
      </c>
      <c r="H19" s="181">
        <v>1.0201365968244718</v>
      </c>
      <c r="I19" s="181">
        <v>1.0547507310702051</v>
      </c>
      <c r="J19" s="181">
        <v>1.0909126922896364</v>
      </c>
      <c r="K19" s="181">
        <v>1.1137864768595329</v>
      </c>
      <c r="L19" s="181">
        <v>0.23917009766366715</v>
      </c>
      <c r="M19" s="181">
        <v>0.24714946059940254</v>
      </c>
      <c r="N19" s="614">
        <v>0.25891624273324965</v>
      </c>
      <c r="O19" s="181">
        <v>0.18405457770513925</v>
      </c>
      <c r="P19" s="181">
        <v>0.17373931609473231</v>
      </c>
      <c r="Q19" s="30"/>
    </row>
    <row r="20" spans="1:17" ht="15" customHeight="1">
      <c r="A20" s="13" t="s">
        <v>49</v>
      </c>
      <c r="B20" s="236" t="s">
        <v>305</v>
      </c>
      <c r="C20" s="181">
        <v>103.41253581459328</v>
      </c>
      <c r="D20" s="181">
        <v>98.880239742876469</v>
      </c>
      <c r="E20" s="181">
        <v>96.075039294022289</v>
      </c>
      <c r="F20" s="181">
        <v>97.844096046495721</v>
      </c>
      <c r="G20" s="181">
        <v>94.072951470914617</v>
      </c>
      <c r="H20" s="181">
        <v>88.443523741030035</v>
      </c>
      <c r="I20" s="181">
        <v>83.346991380835249</v>
      </c>
      <c r="J20" s="181">
        <v>78.381777559465277</v>
      </c>
      <c r="K20" s="181">
        <v>73.750409809080352</v>
      </c>
      <c r="L20" s="181">
        <v>125.68001844432939</v>
      </c>
      <c r="M20" s="181">
        <v>117.73051554768178</v>
      </c>
      <c r="N20" s="614">
        <v>109.42953831792252</v>
      </c>
      <c r="O20" s="181">
        <v>77.29272995177115</v>
      </c>
      <c r="P20" s="181">
        <v>74.2758750949654</v>
      </c>
      <c r="Q20" s="30"/>
    </row>
    <row r="21" spans="1:17" ht="15" customHeight="1">
      <c r="A21" s="13" t="s">
        <v>50</v>
      </c>
      <c r="B21" s="236" t="s">
        <v>306</v>
      </c>
      <c r="C21" s="181">
        <v>0.59602324574066012</v>
      </c>
      <c r="D21" s="181">
        <v>0.46889408786230413</v>
      </c>
      <c r="E21" s="181">
        <v>0.45271632575611737</v>
      </c>
      <c r="F21" s="181">
        <v>0.44250304961677334</v>
      </c>
      <c r="G21" s="181">
        <v>0.36851301907540818</v>
      </c>
      <c r="H21" s="181">
        <v>0.34570599000662156</v>
      </c>
      <c r="I21" s="181">
        <v>0.3237072400007821</v>
      </c>
      <c r="J21" s="181">
        <v>0.30109800548849958</v>
      </c>
      <c r="K21" s="181">
        <v>0.27966038967856915</v>
      </c>
      <c r="L21" s="181">
        <v>7.4009300831713587E-2</v>
      </c>
      <c r="M21" s="181">
        <v>5.949489273868485E-2</v>
      </c>
      <c r="N21" s="614">
        <v>5.9688340238823641E-2</v>
      </c>
      <c r="O21" s="181">
        <v>3.0378077957628983E-2</v>
      </c>
      <c r="P21" s="181">
        <v>4.0895341881902234E-2</v>
      </c>
      <c r="Q21" s="30"/>
    </row>
    <row r="22" spans="1:17" ht="15" customHeight="1">
      <c r="A22" s="13" t="s">
        <v>51</v>
      </c>
      <c r="B22" s="236" t="s">
        <v>307</v>
      </c>
      <c r="C22" s="181">
        <v>8.3200314004386353</v>
      </c>
      <c r="D22" s="181">
        <v>2.2164017590285905</v>
      </c>
      <c r="E22" s="181">
        <v>2.4457244716830862</v>
      </c>
      <c r="F22" s="181">
        <v>2.6589229537983492</v>
      </c>
      <c r="G22" s="181">
        <v>3.0504076651782359</v>
      </c>
      <c r="H22" s="181">
        <v>3.4183587248607545</v>
      </c>
      <c r="I22" s="181">
        <v>3.4172483777448934</v>
      </c>
      <c r="J22" s="181">
        <v>3.3618218646466067</v>
      </c>
      <c r="K22" s="181">
        <v>3.3058782041452028</v>
      </c>
      <c r="L22" s="181">
        <v>5.7161041165836828</v>
      </c>
      <c r="M22" s="181">
        <v>5.7495527297629447</v>
      </c>
      <c r="N22" s="614">
        <v>5.7131090591971274</v>
      </c>
      <c r="O22" s="181">
        <v>4.9161393777566005</v>
      </c>
      <c r="P22" s="181">
        <v>5.3527014490544484</v>
      </c>
      <c r="Q22" s="30"/>
    </row>
    <row r="23" spans="1:17" ht="15" customHeight="1">
      <c r="A23" s="13" t="s">
        <v>52</v>
      </c>
      <c r="B23" s="236" t="s">
        <v>308</v>
      </c>
      <c r="C23" s="181">
        <v>13.137973226567658</v>
      </c>
      <c r="D23" s="181">
        <v>10.503582137283086</v>
      </c>
      <c r="E23" s="181">
        <v>9.815596604025739</v>
      </c>
      <c r="F23" s="181">
        <v>9.5923334652432981</v>
      </c>
      <c r="G23" s="181">
        <v>8.4981665471374104</v>
      </c>
      <c r="H23" s="181">
        <v>7.6643153704535543</v>
      </c>
      <c r="I23" s="181">
        <v>7.0192267463180498</v>
      </c>
      <c r="J23" s="181">
        <v>6.4984817868921763</v>
      </c>
      <c r="K23" s="181">
        <v>6.0073937711131888</v>
      </c>
      <c r="L23" s="181">
        <v>4.4551252851497338</v>
      </c>
      <c r="M23" s="181">
        <v>4.0968493560510195</v>
      </c>
      <c r="N23" s="614">
        <v>3.9242076472691276</v>
      </c>
      <c r="O23" s="181">
        <v>2.4655770106242523</v>
      </c>
      <c r="P23" s="181">
        <v>2.3711136419134053</v>
      </c>
      <c r="Q23" s="30"/>
    </row>
    <row r="24" spans="1:17" s="28" customFormat="1" ht="15" customHeight="1">
      <c r="A24" s="587"/>
      <c r="B24" s="34"/>
      <c r="C24" s="606"/>
      <c r="D24" s="606"/>
      <c r="E24" s="606"/>
      <c r="F24" s="606"/>
      <c r="G24" s="606"/>
      <c r="H24" s="606"/>
      <c r="I24" s="606"/>
      <c r="J24" s="606"/>
      <c r="K24" s="606"/>
      <c r="L24" s="606"/>
      <c r="M24" s="606"/>
      <c r="N24" s="615"/>
      <c r="O24" s="606"/>
      <c r="P24" s="606"/>
      <c r="Q24" s="30"/>
    </row>
    <row r="25" spans="1:17" ht="15" customHeight="1">
      <c r="A25" s="68"/>
      <c r="B25" s="35" t="s">
        <v>53</v>
      </c>
      <c r="C25" s="591">
        <v>297.31644124953698</v>
      </c>
      <c r="D25" s="591">
        <v>253.26073942202632</v>
      </c>
      <c r="E25" s="591">
        <v>244.6964343982832</v>
      </c>
      <c r="F25" s="591">
        <v>240.54121497726584</v>
      </c>
      <c r="G25" s="591">
        <v>234.96857143679233</v>
      </c>
      <c r="H25" s="591">
        <v>219.19791844146607</v>
      </c>
      <c r="I25" s="591">
        <v>205.31844751918197</v>
      </c>
      <c r="J25" s="591">
        <v>193.03000872194394</v>
      </c>
      <c r="K25" s="591">
        <v>181.66869285757198</v>
      </c>
      <c r="L25" s="591">
        <v>154.12825906109009</v>
      </c>
      <c r="M25" s="591">
        <v>145.80802680109937</v>
      </c>
      <c r="N25" s="616">
        <v>137.08518067259448</v>
      </c>
      <c r="O25" s="591">
        <v>97.558908827524675</v>
      </c>
      <c r="P25" s="591">
        <v>95.119422374702779</v>
      </c>
      <c r="Q25" s="30"/>
    </row>
    <row r="26" spans="1:17" ht="15" customHeight="1">
      <c r="A26" s="68"/>
      <c r="B26" s="323" t="s">
        <v>92</v>
      </c>
      <c r="C26" s="181">
        <v>460.88355875046312</v>
      </c>
      <c r="D26" s="181">
        <v>64.509860577973555</v>
      </c>
      <c r="E26" s="181">
        <v>62.652365601716731</v>
      </c>
      <c r="F26" s="181">
        <v>56.508385022734224</v>
      </c>
      <c r="G26" s="181">
        <v>47.631728563207702</v>
      </c>
      <c r="H26" s="181">
        <v>45.547881558533859</v>
      </c>
      <c r="I26" s="181">
        <v>43.046252480818069</v>
      </c>
      <c r="J26" s="181">
        <v>40.534191278055921</v>
      </c>
      <c r="K26" s="181">
        <v>38.241707142427977</v>
      </c>
      <c r="L26" s="181">
        <v>55.072940938909937</v>
      </c>
      <c r="M26" s="181">
        <v>53.687273198900662</v>
      </c>
      <c r="N26" s="614">
        <v>53.119219327405496</v>
      </c>
      <c r="O26" s="181">
        <v>35.911316172475381</v>
      </c>
      <c r="P26" s="181">
        <v>35.185192125297206</v>
      </c>
      <c r="Q26" s="30"/>
    </row>
    <row r="27" spans="1:17" ht="15" customHeight="1">
      <c r="A27" s="68"/>
      <c r="B27" s="37" t="s">
        <v>400</v>
      </c>
      <c r="C27" s="591">
        <f>SUM(C25:C26)</f>
        <v>758.2</v>
      </c>
      <c r="D27" s="591">
        <f t="shared" ref="D27:N27" si="0">SUM(D25:D26)</f>
        <v>317.77059999999989</v>
      </c>
      <c r="E27" s="591">
        <f t="shared" si="0"/>
        <v>307.34879999999993</v>
      </c>
      <c r="F27" s="591">
        <f t="shared" si="0"/>
        <v>297.04960000000005</v>
      </c>
      <c r="G27" s="591">
        <f t="shared" si="0"/>
        <v>282.60030000000006</v>
      </c>
      <c r="H27" s="591">
        <f t="shared" si="0"/>
        <v>264.74579999999992</v>
      </c>
      <c r="I27" s="591">
        <f t="shared" si="0"/>
        <v>248.36470000000003</v>
      </c>
      <c r="J27" s="591">
        <f t="shared" si="0"/>
        <v>233.56419999999986</v>
      </c>
      <c r="K27" s="591">
        <f t="shared" si="0"/>
        <v>219.91039999999995</v>
      </c>
      <c r="L27" s="591">
        <f t="shared" si="0"/>
        <v>209.20120000000003</v>
      </c>
      <c r="M27" s="591">
        <f t="shared" si="0"/>
        <v>199.49530000000004</v>
      </c>
      <c r="N27" s="616">
        <f t="shared" si="0"/>
        <v>190.20439999999996</v>
      </c>
      <c r="O27" s="591">
        <v>133.47022500000006</v>
      </c>
      <c r="P27" s="591">
        <v>130.30461449999999</v>
      </c>
      <c r="Q27" s="304"/>
    </row>
    <row r="28" spans="1:17" ht="20.100000000000001" customHeight="1">
      <c r="A28" s="347" t="s">
        <v>54</v>
      </c>
      <c r="K28" s="69"/>
      <c r="N28" s="69"/>
      <c r="O28" s="69"/>
      <c r="P28" s="20"/>
    </row>
    <row r="29" spans="1:17" ht="15" customHeight="1">
      <c r="A29" s="18" t="s">
        <v>569</v>
      </c>
      <c r="B29" s="18"/>
      <c r="C29" s="18"/>
      <c r="D29" s="18"/>
      <c r="E29" s="18"/>
      <c r="F29" s="18"/>
      <c r="G29" s="18"/>
      <c r="H29" s="18"/>
      <c r="I29" s="18"/>
      <c r="J29" s="18"/>
      <c r="K29" s="18"/>
      <c r="L29" s="18"/>
      <c r="M29" s="18"/>
      <c r="N29" s="18"/>
      <c r="O29" s="18"/>
      <c r="P29" s="18"/>
    </row>
    <row r="30" spans="1:17" ht="15" customHeight="1">
      <c r="A30" s="15" t="s">
        <v>570</v>
      </c>
      <c r="N30" s="69"/>
      <c r="O30" s="69"/>
      <c r="P30" s="20"/>
    </row>
    <row r="31" spans="1:17" ht="12" customHeight="1">
      <c r="A31" s="16"/>
      <c r="N31" s="69"/>
      <c r="O31" s="69"/>
      <c r="P31" s="20"/>
    </row>
    <row r="32" spans="1:17">
      <c r="A32" s="16"/>
      <c r="B32" s="19"/>
      <c r="N32" s="69"/>
      <c r="O32" s="69"/>
      <c r="P32" s="20"/>
    </row>
    <row r="33" spans="1:16">
      <c r="A33" s="16"/>
      <c r="B33" s="19"/>
      <c r="N33" s="69"/>
      <c r="O33" s="69"/>
      <c r="P33" s="20"/>
    </row>
    <row r="34" spans="1:16">
      <c r="A34" s="16"/>
      <c r="B34" s="19"/>
      <c r="N34" s="69"/>
      <c r="O34" s="69"/>
      <c r="P34" s="20"/>
    </row>
    <row r="35" spans="1:16">
      <c r="A35" s="16"/>
      <c r="B35" s="19"/>
      <c r="N35" s="69"/>
      <c r="O35" s="69"/>
      <c r="P35" s="20"/>
    </row>
    <row r="36" spans="1:16">
      <c r="A36" s="16"/>
      <c r="B36" s="19"/>
      <c r="N36" s="69"/>
      <c r="O36" s="69"/>
      <c r="P36" s="20"/>
    </row>
    <row r="37" spans="1:16">
      <c r="A37" s="16"/>
      <c r="B37" s="19"/>
      <c r="N37" s="69"/>
      <c r="O37" s="69"/>
      <c r="P37" s="20"/>
    </row>
    <row r="38" spans="1:16" s="2" customFormat="1" ht="16.5" customHeight="1">
      <c r="B38" s="1"/>
      <c r="P38" s="81"/>
    </row>
    <row r="39" spans="1:16">
      <c r="A39" s="18"/>
      <c r="B39" s="19"/>
    </row>
    <row r="40" spans="1:16">
      <c r="A40" s="18"/>
      <c r="B40" s="19"/>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B124" s="19"/>
    </row>
    <row r="125" spans="1:2">
      <c r="B125" s="19"/>
    </row>
    <row r="126" spans="1:2">
      <c r="B126" s="19"/>
    </row>
    <row r="127" spans="1:2">
      <c r="B127" s="19"/>
    </row>
    <row r="128" spans="1:2">
      <c r="B128" s="19"/>
    </row>
    <row r="129" spans="2:2">
      <c r="B129" s="19"/>
    </row>
    <row r="130" spans="2:2">
      <c r="B130" s="19"/>
    </row>
    <row r="131" spans="2:2">
      <c r="B131" s="19"/>
    </row>
    <row r="132" spans="2:2">
      <c r="B132" s="19"/>
    </row>
    <row r="133" spans="2:2">
      <c r="B133" s="19"/>
    </row>
    <row r="134" spans="2:2">
      <c r="B134" s="19"/>
    </row>
    <row r="135" spans="2:2">
      <c r="B135" s="19"/>
    </row>
    <row r="136" spans="2:2">
      <c r="B136" s="19"/>
    </row>
    <row r="137" spans="2:2">
      <c r="B137" s="19"/>
    </row>
    <row r="138" spans="2:2">
      <c r="B138" s="19"/>
    </row>
    <row r="139" spans="2:2">
      <c r="B139" s="19"/>
    </row>
    <row r="140" spans="2:2">
      <c r="B140" s="19"/>
    </row>
    <row r="141" spans="2:2">
      <c r="B141" s="19"/>
    </row>
    <row r="142" spans="2:2">
      <c r="B142" s="19"/>
    </row>
    <row r="143" spans="2:2">
      <c r="B143" s="19"/>
    </row>
    <row r="144" spans="2:2">
      <c r="B144" s="19"/>
    </row>
    <row r="145" spans="1:16">
      <c r="B145" s="19"/>
    </row>
    <row r="146" spans="1:16">
      <c r="B146" s="19"/>
    </row>
    <row r="147" spans="1:16">
      <c r="B147" s="19"/>
    </row>
    <row r="148" spans="1:16">
      <c r="B148" s="19"/>
    </row>
    <row r="149" spans="1:16">
      <c r="B149" s="19"/>
    </row>
    <row r="150" spans="1:16">
      <c r="B150" s="19"/>
    </row>
    <row r="154" spans="1:16">
      <c r="A154" s="20"/>
      <c r="B154" s="20"/>
      <c r="P154" s="20"/>
    </row>
    <row r="155" spans="1:16">
      <c r="A155" s="20"/>
      <c r="B155" s="20"/>
      <c r="P155" s="20"/>
    </row>
    <row r="156" spans="1:16">
      <c r="A156" s="20"/>
      <c r="B156" s="20"/>
      <c r="P156" s="20"/>
    </row>
    <row r="157" spans="1:16">
      <c r="A157" s="20"/>
      <c r="B157" s="20"/>
      <c r="P157" s="20"/>
    </row>
    <row r="158" spans="1:16">
      <c r="A158" s="20"/>
      <c r="B158" s="20"/>
      <c r="P158" s="20"/>
    </row>
    <row r="159" spans="1:16">
      <c r="A159" s="20"/>
      <c r="B159" s="20"/>
      <c r="P159" s="20"/>
    </row>
    <row r="160" spans="1:16">
      <c r="A160" s="20"/>
      <c r="B160" s="20"/>
      <c r="P160" s="20"/>
    </row>
    <row r="161" spans="1:16">
      <c r="A161" s="20"/>
      <c r="B161" s="20"/>
      <c r="P161" s="20"/>
    </row>
    <row r="162" spans="1:16">
      <c r="A162" s="20"/>
      <c r="B162" s="20"/>
      <c r="P162" s="20"/>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9"/>
  <sheetViews>
    <sheetView workbookViewId="0"/>
  </sheetViews>
  <sheetFormatPr baseColWidth="10" defaultRowHeight="15"/>
  <cols>
    <col min="1" max="1" width="8.42578125" style="315" customWidth="1"/>
    <col min="2" max="2" width="94.85546875" style="315" bestFit="1" customWidth="1"/>
    <col min="3" max="16384" width="11.42578125" style="315"/>
  </cols>
  <sheetData>
    <row r="1" spans="1:4" ht="18">
      <c r="A1" s="316" t="s">
        <v>102</v>
      </c>
      <c r="B1" s="314"/>
      <c r="C1" s="341"/>
      <c r="D1" s="341"/>
    </row>
    <row r="2" spans="1:4">
      <c r="A2" s="106"/>
      <c r="B2" s="106"/>
      <c r="C2" s="106"/>
    </row>
    <row r="3" spans="1:4" ht="15" customHeight="1">
      <c r="A3" s="106"/>
      <c r="B3" s="412" t="s">
        <v>326</v>
      </c>
      <c r="C3" s="106"/>
    </row>
    <row r="4" spans="1:4" ht="15" customHeight="1">
      <c r="A4" s="106"/>
      <c r="B4" s="412" t="s">
        <v>329</v>
      </c>
      <c r="C4" s="106"/>
    </row>
    <row r="5" spans="1:4" ht="15" customHeight="1">
      <c r="A5" s="106"/>
      <c r="B5" s="412" t="s">
        <v>353</v>
      </c>
      <c r="C5" s="106"/>
    </row>
    <row r="6" spans="1:4" ht="15" customHeight="1">
      <c r="A6" s="106"/>
      <c r="B6" s="412" t="s">
        <v>104</v>
      </c>
      <c r="C6" s="106"/>
    </row>
    <row r="7" spans="1:4" ht="15" customHeight="1">
      <c r="A7" s="114"/>
      <c r="B7" s="114"/>
      <c r="C7" s="114"/>
    </row>
    <row r="8" spans="1:4" ht="15" customHeight="1">
      <c r="A8" s="382">
        <v>1</v>
      </c>
      <c r="B8" s="413" t="s">
        <v>440</v>
      </c>
    </row>
    <row r="9" spans="1:4" ht="15" customHeight="1">
      <c r="A9" s="415" t="s">
        <v>155</v>
      </c>
      <c r="B9" s="416" t="s">
        <v>109</v>
      </c>
    </row>
    <row r="10" spans="1:4" ht="15" customHeight="1">
      <c r="A10" s="415" t="s">
        <v>156</v>
      </c>
      <c r="B10" s="416" t="s">
        <v>166</v>
      </c>
    </row>
    <row r="11" spans="1:4" ht="15" customHeight="1">
      <c r="A11" s="415" t="s">
        <v>237</v>
      </c>
      <c r="B11" s="417" t="s">
        <v>239</v>
      </c>
    </row>
    <row r="12" spans="1:4" ht="15" customHeight="1">
      <c r="A12" s="415" t="s">
        <v>238</v>
      </c>
      <c r="B12" s="417" t="s">
        <v>115</v>
      </c>
    </row>
    <row r="13" spans="1:4" ht="15" customHeight="1">
      <c r="A13" s="415" t="s">
        <v>157</v>
      </c>
      <c r="B13" s="416" t="s">
        <v>435</v>
      </c>
    </row>
    <row r="14" spans="1:4" ht="15" customHeight="1">
      <c r="A14" s="415" t="s">
        <v>165</v>
      </c>
      <c r="B14" s="416" t="s">
        <v>310</v>
      </c>
    </row>
    <row r="15" spans="1:4" ht="15" customHeight="1">
      <c r="A15" s="415"/>
      <c r="B15" s="416"/>
    </row>
    <row r="16" spans="1:4" ht="15" customHeight="1">
      <c r="A16" s="382">
        <v>2</v>
      </c>
      <c r="B16" s="413" t="s">
        <v>103</v>
      </c>
    </row>
    <row r="17" spans="1:4" ht="15" customHeight="1">
      <c r="A17" s="415" t="s">
        <v>158</v>
      </c>
      <c r="B17" s="416" t="s">
        <v>177</v>
      </c>
    </row>
    <row r="18" spans="1:4" ht="15" customHeight="1">
      <c r="A18" s="415" t="s">
        <v>167</v>
      </c>
      <c r="B18" s="418" t="s">
        <v>662</v>
      </c>
      <c r="C18" s="349"/>
      <c r="D18" s="349"/>
    </row>
    <row r="19" spans="1:4" ht="15" customHeight="1">
      <c r="A19" s="415" t="s">
        <v>168</v>
      </c>
      <c r="B19" s="418" t="s">
        <v>456</v>
      </c>
    </row>
    <row r="20" spans="1:4" ht="15" customHeight="1">
      <c r="A20" s="415" t="s">
        <v>169</v>
      </c>
      <c r="B20" s="418" t="s">
        <v>457</v>
      </c>
    </row>
    <row r="21" spans="1:4" ht="8.1" customHeight="1">
      <c r="A21" s="120"/>
      <c r="B21" s="418"/>
    </row>
    <row r="22" spans="1:4" ht="15" customHeight="1">
      <c r="A22" s="120" t="s">
        <v>159</v>
      </c>
      <c r="B22" s="416" t="s">
        <v>110</v>
      </c>
    </row>
    <row r="23" spans="1:4" ht="15" customHeight="1">
      <c r="A23" s="415" t="s">
        <v>170</v>
      </c>
      <c r="B23" s="417" t="s">
        <v>663</v>
      </c>
    </row>
    <row r="24" spans="1:4" ht="15" customHeight="1">
      <c r="A24" s="415" t="s">
        <v>171</v>
      </c>
      <c r="B24" s="417" t="s">
        <v>664</v>
      </c>
    </row>
    <row r="25" spans="1:4" ht="15" customHeight="1">
      <c r="A25" s="173"/>
      <c r="B25" s="419" t="s">
        <v>161</v>
      </c>
    </row>
    <row r="26" spans="1:4" ht="15" customHeight="1">
      <c r="A26" s="415" t="s">
        <v>172</v>
      </c>
      <c r="B26" s="420" t="s">
        <v>436</v>
      </c>
    </row>
    <row r="27" spans="1:4" ht="15" customHeight="1">
      <c r="A27" s="415" t="s">
        <v>173</v>
      </c>
      <c r="B27" s="420" t="s">
        <v>665</v>
      </c>
    </row>
    <row r="28" spans="1:4" ht="15" customHeight="1">
      <c r="A28" s="415" t="s">
        <v>174</v>
      </c>
      <c r="B28" s="420" t="s">
        <v>666</v>
      </c>
    </row>
    <row r="29" spans="1:4" ht="15" customHeight="1">
      <c r="A29" s="415" t="s">
        <v>175</v>
      </c>
      <c r="B29" s="420" t="s">
        <v>668</v>
      </c>
    </row>
    <row r="30" spans="1:4" ht="15" customHeight="1">
      <c r="A30" s="415" t="s">
        <v>176</v>
      </c>
      <c r="B30" s="420" t="s">
        <v>669</v>
      </c>
    </row>
    <row r="31" spans="1:4" ht="15" customHeight="1">
      <c r="A31" s="173"/>
      <c r="B31" s="419" t="s">
        <v>162</v>
      </c>
    </row>
    <row r="32" spans="1:4" ht="15" customHeight="1">
      <c r="A32" s="415" t="s">
        <v>209</v>
      </c>
      <c r="B32" s="421" t="s">
        <v>436</v>
      </c>
    </row>
    <row r="33" spans="1:2" ht="15" customHeight="1">
      <c r="A33" s="415" t="s">
        <v>178</v>
      </c>
      <c r="B33" s="421" t="s">
        <v>665</v>
      </c>
    </row>
    <row r="34" spans="1:2" ht="15" customHeight="1">
      <c r="A34" s="415" t="s">
        <v>179</v>
      </c>
      <c r="B34" s="421" t="s">
        <v>670</v>
      </c>
    </row>
    <row r="35" spans="1:2" ht="15" customHeight="1">
      <c r="A35" s="415" t="s">
        <v>180</v>
      </c>
      <c r="B35" s="421" t="s">
        <v>671</v>
      </c>
    </row>
    <row r="36" spans="1:2" ht="15" customHeight="1">
      <c r="A36" s="415" t="s">
        <v>181</v>
      </c>
      <c r="B36" s="421" t="s">
        <v>672</v>
      </c>
    </row>
    <row r="37" spans="1:2" ht="15" customHeight="1">
      <c r="A37" s="415" t="s">
        <v>182</v>
      </c>
      <c r="B37" s="421" t="s">
        <v>673</v>
      </c>
    </row>
    <row r="38" spans="1:2" ht="8.1" customHeight="1">
      <c r="A38" s="120"/>
      <c r="B38" s="421"/>
    </row>
    <row r="39" spans="1:2" ht="15" customHeight="1">
      <c r="A39" s="414" t="s">
        <v>160</v>
      </c>
      <c r="B39" s="422" t="s">
        <v>111</v>
      </c>
    </row>
    <row r="40" spans="1:2" ht="15" customHeight="1">
      <c r="A40" s="415" t="s">
        <v>183</v>
      </c>
      <c r="B40" s="417" t="s">
        <v>676</v>
      </c>
    </row>
    <row r="41" spans="1:2" ht="15" customHeight="1">
      <c r="A41" s="415" t="s">
        <v>184</v>
      </c>
      <c r="B41" s="417" t="s">
        <v>677</v>
      </c>
    </row>
    <row r="42" spans="1:2" ht="15" customHeight="1">
      <c r="A42" s="415" t="s">
        <v>185</v>
      </c>
      <c r="B42" s="417" t="s">
        <v>664</v>
      </c>
    </row>
    <row r="43" spans="1:2" ht="15" customHeight="1">
      <c r="A43" s="173"/>
      <c r="B43" s="419" t="s">
        <v>163</v>
      </c>
    </row>
    <row r="44" spans="1:2" ht="15" customHeight="1">
      <c r="A44" s="415" t="s">
        <v>186</v>
      </c>
      <c r="B44" s="421" t="s">
        <v>437</v>
      </c>
    </row>
    <row r="45" spans="1:2" ht="15" customHeight="1">
      <c r="A45" s="415" t="s">
        <v>187</v>
      </c>
      <c r="B45" s="421" t="s">
        <v>665</v>
      </c>
    </row>
    <row r="46" spans="1:2" ht="15" customHeight="1">
      <c r="A46" s="415" t="s">
        <v>188</v>
      </c>
      <c r="B46" s="421" t="s">
        <v>666</v>
      </c>
    </row>
    <row r="47" spans="1:2" ht="15" customHeight="1">
      <c r="A47" s="415" t="s">
        <v>189</v>
      </c>
      <c r="B47" s="421" t="s">
        <v>678</v>
      </c>
    </row>
    <row r="48" spans="1:2" ht="15" customHeight="1">
      <c r="A48" s="415" t="s">
        <v>190</v>
      </c>
      <c r="B48" s="421" t="s">
        <v>673</v>
      </c>
    </row>
    <row r="49" spans="1:3" ht="15" customHeight="1">
      <c r="A49" s="173"/>
      <c r="B49" s="419" t="s">
        <v>164</v>
      </c>
    </row>
    <row r="50" spans="1:3" ht="15" customHeight="1">
      <c r="A50" s="415" t="s">
        <v>191</v>
      </c>
      <c r="B50" s="421" t="s">
        <v>437</v>
      </c>
    </row>
    <row r="51" spans="1:3" ht="15" customHeight="1">
      <c r="A51" s="415" t="s">
        <v>192</v>
      </c>
      <c r="B51" s="421" t="s">
        <v>665</v>
      </c>
    </row>
    <row r="52" spans="1:3" ht="15" customHeight="1">
      <c r="A52" s="415" t="s">
        <v>193</v>
      </c>
      <c r="B52" s="421" t="s">
        <v>666</v>
      </c>
    </row>
    <row r="53" spans="1:3" ht="15" customHeight="1">
      <c r="A53" s="415" t="s">
        <v>194</v>
      </c>
      <c r="B53" s="421" t="s">
        <v>679</v>
      </c>
    </row>
    <row r="54" spans="1:3" ht="15" customHeight="1">
      <c r="A54" s="415" t="s">
        <v>195</v>
      </c>
      <c r="B54" s="421" t="s">
        <v>680</v>
      </c>
    </row>
    <row r="55" spans="1:3" ht="15" customHeight="1">
      <c r="A55" s="415" t="s">
        <v>196</v>
      </c>
      <c r="B55" s="421" t="s">
        <v>669</v>
      </c>
    </row>
    <row r="56" spans="1:3" ht="8.1" customHeight="1">
      <c r="A56" s="415"/>
      <c r="B56" s="421"/>
    </row>
    <row r="57" spans="1:3" ht="15" customHeight="1">
      <c r="A57" s="415" t="s">
        <v>197</v>
      </c>
      <c r="B57" s="416" t="s">
        <v>387</v>
      </c>
    </row>
    <row r="58" spans="1:3" ht="15" customHeight="1">
      <c r="A58" s="415" t="s">
        <v>198</v>
      </c>
      <c r="B58" s="417" t="s">
        <v>390</v>
      </c>
    </row>
    <row r="59" spans="1:3" ht="15" customHeight="1">
      <c r="A59" s="415" t="s">
        <v>199</v>
      </c>
      <c r="B59" s="417" t="s">
        <v>681</v>
      </c>
    </row>
    <row r="60" spans="1:3" ht="15" customHeight="1">
      <c r="A60" s="415" t="s">
        <v>200</v>
      </c>
      <c r="B60" s="417" t="s">
        <v>682</v>
      </c>
    </row>
    <row r="61" spans="1:3" ht="15" customHeight="1">
      <c r="A61" s="415" t="s">
        <v>224</v>
      </c>
      <c r="B61" s="417" t="s">
        <v>683</v>
      </c>
    </row>
    <row r="62" spans="1:3" ht="15" customHeight="1">
      <c r="A62" s="415" t="s">
        <v>388</v>
      </c>
      <c r="B62" s="417" t="s">
        <v>684</v>
      </c>
    </row>
    <row r="63" spans="1:3" ht="8.1" customHeight="1">
      <c r="A63" s="415"/>
      <c r="B63" s="417"/>
    </row>
    <row r="64" spans="1:3" ht="15" customHeight="1">
      <c r="A64" s="415" t="s">
        <v>395</v>
      </c>
      <c r="B64" s="416" t="s">
        <v>394</v>
      </c>
      <c r="C64" s="106"/>
    </row>
    <row r="65" spans="1:3" s="350" customFormat="1" ht="15" customHeight="1">
      <c r="A65" s="415" t="s">
        <v>417</v>
      </c>
      <c r="B65" s="417" t="s">
        <v>685</v>
      </c>
      <c r="C65" s="348"/>
    </row>
    <row r="66" spans="1:3">
      <c r="A66" s="106"/>
      <c r="B66" s="107"/>
      <c r="C66" s="106"/>
    </row>
    <row r="67" spans="1:3">
      <c r="A67" s="108"/>
      <c r="B67" s="109"/>
      <c r="C67" s="108"/>
    </row>
    <row r="68" spans="1:3">
      <c r="A68" s="106"/>
      <c r="B68" s="107"/>
      <c r="C68" s="106"/>
    </row>
    <row r="69" spans="1:3">
      <c r="A69" s="106"/>
      <c r="B69" s="107"/>
      <c r="C69" s="106"/>
    </row>
    <row r="70" spans="1:3">
      <c r="A70" s="106"/>
      <c r="B70" s="106"/>
      <c r="C70" s="106"/>
    </row>
    <row r="71" spans="1:3">
      <c r="A71" s="111"/>
      <c r="B71" s="112"/>
      <c r="C71" s="111"/>
    </row>
    <row r="72" spans="1:3">
      <c r="A72" s="106"/>
      <c r="B72" s="106"/>
      <c r="C72" s="106"/>
    </row>
    <row r="73" spans="1:3">
      <c r="A73" s="106"/>
      <c r="B73" s="106"/>
      <c r="C73" s="106"/>
    </row>
    <row r="74" spans="1:3">
      <c r="A74" s="106"/>
      <c r="B74" s="106"/>
      <c r="C74" s="106"/>
    </row>
    <row r="75" spans="1:3">
      <c r="A75" s="106"/>
      <c r="B75" s="106"/>
      <c r="C75" s="106"/>
    </row>
    <row r="76" spans="1:3">
      <c r="A76" s="106"/>
      <c r="B76" s="106"/>
      <c r="C76" s="106"/>
    </row>
    <row r="77" spans="1:3">
      <c r="A77" s="113"/>
      <c r="B77" s="113"/>
      <c r="C77" s="113"/>
    </row>
    <row r="78" spans="1:3" ht="15.75">
      <c r="A78" s="114"/>
      <c r="B78" s="114"/>
      <c r="C78" s="114"/>
    </row>
    <row r="79" spans="1:3">
      <c r="A79" s="115"/>
      <c r="B79" s="116"/>
      <c r="C79" s="115"/>
    </row>
    <row r="80" spans="1:3">
      <c r="A80" s="115"/>
      <c r="B80" s="117"/>
      <c r="C80" s="115"/>
    </row>
    <row r="81" spans="1:3">
      <c r="A81" s="115"/>
      <c r="B81" s="116"/>
      <c r="C81" s="115"/>
    </row>
    <row r="82" spans="1:3">
      <c r="A82" s="115"/>
      <c r="B82" s="116"/>
      <c r="C82" s="115"/>
    </row>
    <row r="83" spans="1:3">
      <c r="A83" s="120"/>
      <c r="B83" s="117"/>
      <c r="C83" s="120"/>
    </row>
    <row r="84" spans="1:3">
      <c r="A84" s="120"/>
      <c r="B84" s="116"/>
      <c r="C84" s="120"/>
    </row>
    <row r="85" spans="1:3">
      <c r="A85" s="120"/>
      <c r="B85" s="116"/>
      <c r="C85" s="120"/>
    </row>
    <row r="86" spans="1:3">
      <c r="A86" s="115"/>
      <c r="B86" s="117"/>
      <c r="C86" s="115"/>
    </row>
    <row r="87" spans="1:3">
      <c r="A87" s="115"/>
      <c r="B87" s="116"/>
      <c r="C87" s="115"/>
    </row>
    <row r="88" spans="1:3">
      <c r="A88" s="115"/>
      <c r="B88" s="116"/>
      <c r="C88" s="115"/>
    </row>
    <row r="89" spans="1:3">
      <c r="A89" s="115"/>
      <c r="B89" s="116"/>
      <c r="C89" s="115"/>
    </row>
    <row r="90" spans="1:3">
      <c r="A90" s="115"/>
      <c r="B90" s="116"/>
      <c r="C90" s="115"/>
    </row>
    <row r="91" spans="1:3">
      <c r="A91" s="115"/>
      <c r="B91" s="116"/>
      <c r="C91" s="115"/>
    </row>
    <row r="92" spans="1:3">
      <c r="A92" s="115"/>
      <c r="B92" s="116"/>
      <c r="C92" s="115"/>
    </row>
    <row r="93" spans="1:3">
      <c r="A93" s="115"/>
      <c r="B93" s="116"/>
      <c r="C93" s="115"/>
    </row>
    <row r="94" spans="1:3">
      <c r="A94" s="115"/>
      <c r="B94" s="117"/>
      <c r="C94" s="115"/>
    </row>
    <row r="95" spans="1:3">
      <c r="A95" s="115"/>
      <c r="B95" s="116"/>
      <c r="C95" s="115"/>
    </row>
    <row r="96" spans="1:3">
      <c r="A96" s="115"/>
      <c r="B96" s="116"/>
      <c r="C96" s="115"/>
    </row>
    <row r="97" spans="1:3">
      <c r="A97" s="115"/>
      <c r="B97" s="116"/>
      <c r="C97" s="115"/>
    </row>
    <row r="98" spans="1:3">
      <c r="A98" s="115"/>
      <c r="B98" s="116"/>
      <c r="C98" s="115"/>
    </row>
    <row r="99" spans="1:3">
      <c r="A99" s="115"/>
      <c r="B99" s="116"/>
      <c r="C99" s="115"/>
    </row>
    <row r="100" spans="1:3">
      <c r="A100" s="115"/>
      <c r="B100" s="116"/>
      <c r="C100" s="115"/>
    </row>
    <row r="101" spans="1:3">
      <c r="A101" s="105"/>
      <c r="B101" s="117"/>
      <c r="C101" s="105"/>
    </row>
    <row r="102" spans="1:3">
      <c r="A102" s="118"/>
      <c r="B102" s="116"/>
      <c r="C102" s="118"/>
    </row>
    <row r="103" spans="1:3">
      <c r="A103" s="118"/>
      <c r="B103" s="116"/>
      <c r="C103" s="118"/>
    </row>
    <row r="104" spans="1:3">
      <c r="A104" s="118"/>
      <c r="B104" s="116"/>
      <c r="C104" s="118"/>
    </row>
    <row r="105" spans="1:3">
      <c r="A105" s="118"/>
      <c r="B105" s="116"/>
      <c r="C105" s="118"/>
    </row>
    <row r="106" spans="1:3">
      <c r="A106" s="118"/>
      <c r="B106" s="116"/>
      <c r="C106" s="118"/>
    </row>
    <row r="107" spans="1:3">
      <c r="A107" s="118"/>
      <c r="B107" s="116"/>
      <c r="C107" s="118"/>
    </row>
    <row r="108" spans="1:3">
      <c r="A108" s="104"/>
      <c r="B108" s="119"/>
      <c r="C108" s="104"/>
    </row>
    <row r="109" spans="1:3">
      <c r="A109" s="104"/>
      <c r="B109" s="119"/>
      <c r="C109" s="104"/>
    </row>
    <row r="110" spans="1:3" ht="15.75">
      <c r="A110" s="114"/>
      <c r="B110" s="114"/>
      <c r="C110" s="114"/>
    </row>
    <row r="111" spans="1:3">
      <c r="A111" s="111"/>
      <c r="B111" s="111"/>
      <c r="C111" s="111"/>
    </row>
    <row r="112" spans="1:3" ht="15.75">
      <c r="A112" s="114"/>
      <c r="B112" s="114"/>
      <c r="C112" s="114"/>
    </row>
    <row r="113" spans="1:3">
      <c r="A113" s="104"/>
      <c r="B113" s="119"/>
      <c r="C113" s="104"/>
    </row>
    <row r="114" spans="1:3">
      <c r="A114" s="104"/>
      <c r="B114" s="105"/>
      <c r="C114" s="104"/>
    </row>
    <row r="115" spans="1:3">
      <c r="A115" s="104"/>
      <c r="B115" s="105"/>
      <c r="C115" s="104"/>
    </row>
    <row r="116" spans="1:3">
      <c r="A116" s="106"/>
      <c r="B116" s="107"/>
      <c r="C116" s="106"/>
    </row>
    <row r="117" spans="1:3">
      <c r="A117" s="108"/>
      <c r="B117" s="106"/>
      <c r="C117" s="108"/>
    </row>
    <row r="118" spans="1:3">
      <c r="A118" s="106"/>
      <c r="B118" s="107"/>
      <c r="C118" s="106"/>
    </row>
    <row r="119" spans="1:3">
      <c r="A119" s="108"/>
      <c r="B119" s="109"/>
      <c r="C119" s="108"/>
    </row>
    <row r="120" spans="1:3">
      <c r="A120" s="106"/>
      <c r="B120" s="107"/>
      <c r="C120" s="106"/>
    </row>
    <row r="121" spans="1:3">
      <c r="A121" s="106"/>
      <c r="B121" s="107"/>
      <c r="C121" s="106"/>
    </row>
    <row r="122" spans="1:3">
      <c r="A122" s="107"/>
      <c r="B122" s="107"/>
      <c r="C122" s="107"/>
    </row>
    <row r="123" spans="1:3">
      <c r="A123" s="108"/>
      <c r="B123" s="108"/>
      <c r="C123" s="108"/>
    </row>
    <row r="124" spans="1:3">
      <c r="A124" s="106"/>
      <c r="B124" s="106"/>
      <c r="C124" s="106"/>
    </row>
    <row r="125" spans="1:3">
      <c r="A125" s="106"/>
      <c r="B125" s="106"/>
      <c r="C125" s="106"/>
    </row>
    <row r="126" spans="1:3">
      <c r="A126" s="106"/>
      <c r="B126" s="106"/>
      <c r="C126" s="106"/>
    </row>
    <row r="127" spans="1:3">
      <c r="A127" s="106"/>
      <c r="B127" s="106"/>
      <c r="C127" s="106"/>
    </row>
    <row r="128" spans="1:3">
      <c r="A128" s="106"/>
      <c r="B128" s="106"/>
      <c r="C128" s="106"/>
    </row>
    <row r="129" spans="1:3">
      <c r="A129" s="106"/>
      <c r="B129" s="106"/>
      <c r="C129" s="106"/>
    </row>
    <row r="130" spans="1:3">
      <c r="A130" s="106"/>
      <c r="B130" s="106"/>
      <c r="C130" s="106"/>
    </row>
    <row r="131" spans="1:3">
      <c r="A131" s="106"/>
      <c r="B131" s="110"/>
      <c r="C131" s="106"/>
    </row>
    <row r="132" spans="1:3">
      <c r="A132" s="106"/>
      <c r="B132" s="106"/>
      <c r="C132" s="106"/>
    </row>
    <row r="133" spans="1:3">
      <c r="A133" s="111"/>
      <c r="B133" s="112"/>
      <c r="C133" s="111"/>
    </row>
    <row r="134" spans="1:3">
      <c r="A134" s="106"/>
      <c r="B134" s="106"/>
      <c r="C134" s="106"/>
    </row>
    <row r="135" spans="1:3">
      <c r="A135" s="106"/>
      <c r="B135" s="106"/>
      <c r="C135" s="106"/>
    </row>
    <row r="136" spans="1:3">
      <c r="A136" s="106"/>
      <c r="B136" s="106"/>
      <c r="C136" s="106"/>
    </row>
    <row r="137" spans="1:3">
      <c r="A137" s="106"/>
      <c r="B137" s="106"/>
      <c r="C137" s="106"/>
    </row>
    <row r="138" spans="1:3">
      <c r="A138" s="106"/>
      <c r="B138" s="106"/>
      <c r="C138" s="106"/>
    </row>
    <row r="139" spans="1:3">
      <c r="A139" s="113"/>
      <c r="B139" s="113"/>
      <c r="C139" s="113"/>
    </row>
    <row r="140" spans="1:3" ht="15.75">
      <c r="A140" s="114"/>
      <c r="B140" s="114"/>
      <c r="C140" s="114"/>
    </row>
    <row r="141" spans="1:3">
      <c r="A141" s="115"/>
      <c r="B141" s="116"/>
      <c r="C141" s="115"/>
    </row>
    <row r="142" spans="1:3">
      <c r="A142" s="115"/>
      <c r="B142" s="117"/>
      <c r="C142" s="115"/>
    </row>
    <row r="143" spans="1:3">
      <c r="A143" s="115"/>
      <c r="B143" s="116"/>
      <c r="C143" s="115"/>
    </row>
    <row r="144" spans="1:3">
      <c r="A144" s="115"/>
      <c r="B144" s="116"/>
      <c r="C144" s="115"/>
    </row>
    <row r="145" spans="1:3">
      <c r="A145" s="120"/>
      <c r="B145" s="117"/>
      <c r="C145" s="120"/>
    </row>
    <row r="146" spans="1:3">
      <c r="A146" s="120"/>
      <c r="B146" s="116"/>
      <c r="C146" s="120"/>
    </row>
    <row r="147" spans="1:3">
      <c r="A147" s="120"/>
      <c r="B147" s="116"/>
      <c r="C147" s="120"/>
    </row>
    <row r="148" spans="1:3">
      <c r="A148" s="115"/>
      <c r="B148" s="117"/>
      <c r="C148" s="115"/>
    </row>
    <row r="149" spans="1:3">
      <c r="A149" s="115"/>
      <c r="B149" s="116"/>
      <c r="C149" s="115"/>
    </row>
    <row r="150" spans="1:3">
      <c r="A150" s="115"/>
      <c r="B150" s="116"/>
      <c r="C150" s="115"/>
    </row>
    <row r="151" spans="1:3">
      <c r="A151" s="115"/>
      <c r="B151" s="116"/>
      <c r="C151" s="115"/>
    </row>
    <row r="152" spans="1:3">
      <c r="A152" s="115"/>
      <c r="B152" s="116"/>
      <c r="C152" s="115"/>
    </row>
    <row r="153" spans="1:3">
      <c r="A153" s="115"/>
      <c r="B153" s="116"/>
      <c r="C153" s="115"/>
    </row>
    <row r="154" spans="1:3">
      <c r="A154" s="115"/>
      <c r="B154" s="116"/>
      <c r="C154" s="115"/>
    </row>
    <row r="155" spans="1:3">
      <c r="A155" s="115"/>
      <c r="B155" s="116"/>
      <c r="C155" s="115"/>
    </row>
    <row r="156" spans="1:3">
      <c r="A156" s="115"/>
      <c r="B156" s="117"/>
      <c r="C156" s="115"/>
    </row>
    <row r="157" spans="1:3">
      <c r="A157" s="115"/>
      <c r="B157" s="116"/>
      <c r="C157" s="115"/>
    </row>
    <row r="158" spans="1:3">
      <c r="A158" s="115"/>
      <c r="B158" s="116"/>
      <c r="C158" s="115"/>
    </row>
    <row r="159" spans="1:3">
      <c r="A159" s="115"/>
      <c r="B159" s="116"/>
      <c r="C159" s="115"/>
    </row>
    <row r="160" spans="1:3">
      <c r="A160" s="115"/>
      <c r="B160" s="116"/>
      <c r="C160" s="115"/>
    </row>
    <row r="161" spans="1:3">
      <c r="A161" s="115"/>
      <c r="B161" s="116"/>
      <c r="C161" s="115"/>
    </row>
    <row r="162" spans="1:3">
      <c r="A162" s="115"/>
      <c r="B162" s="116"/>
      <c r="C162" s="115"/>
    </row>
    <row r="163" spans="1:3">
      <c r="A163" s="105"/>
      <c r="B163" s="117"/>
      <c r="C163" s="105"/>
    </row>
    <row r="164" spans="1:3">
      <c r="A164" s="118"/>
      <c r="B164" s="116"/>
      <c r="C164" s="118"/>
    </row>
    <row r="165" spans="1:3">
      <c r="A165" s="118"/>
      <c r="B165" s="116"/>
      <c r="C165" s="118"/>
    </row>
    <row r="166" spans="1:3">
      <c r="A166" s="118"/>
      <c r="B166" s="116"/>
      <c r="C166" s="118"/>
    </row>
    <row r="167" spans="1:3">
      <c r="A167" s="118"/>
      <c r="B167" s="116"/>
      <c r="C167" s="118"/>
    </row>
    <row r="168" spans="1:3">
      <c r="A168" s="118"/>
      <c r="B168" s="116"/>
      <c r="C168" s="118"/>
    </row>
    <row r="169" spans="1:3">
      <c r="A169" s="118"/>
      <c r="B169" s="116"/>
      <c r="C169" s="118"/>
    </row>
    <row r="170" spans="1:3">
      <c r="A170" s="104"/>
      <c r="B170" s="119"/>
      <c r="C170" s="104"/>
    </row>
    <row r="171" spans="1:3">
      <c r="A171" s="104"/>
      <c r="B171" s="119"/>
      <c r="C171" s="104"/>
    </row>
    <row r="172" spans="1:3" ht="15.75">
      <c r="A172" s="114"/>
      <c r="B172" s="114"/>
      <c r="C172" s="114"/>
    </row>
    <row r="173" spans="1:3">
      <c r="A173" s="111"/>
      <c r="B173" s="111"/>
      <c r="C173" s="111"/>
    </row>
    <row r="174" spans="1:3" ht="15.75">
      <c r="A174" s="114"/>
      <c r="B174" s="114"/>
      <c r="C174" s="114"/>
    </row>
    <row r="175" spans="1:3">
      <c r="A175" s="104"/>
      <c r="B175" s="119"/>
      <c r="C175" s="104"/>
    </row>
    <row r="176" spans="1:3">
      <c r="A176" s="104"/>
      <c r="B176" s="105"/>
      <c r="C176" s="104"/>
    </row>
    <row r="177" spans="1:3">
      <c r="A177" s="104"/>
      <c r="B177" s="105"/>
      <c r="C177" s="104"/>
    </row>
    <row r="178" spans="1:3">
      <c r="A178" s="106"/>
      <c r="B178" s="107"/>
      <c r="C178" s="106"/>
    </row>
    <row r="179" spans="1:3">
      <c r="A179" s="108"/>
      <c r="B179" s="106"/>
      <c r="C179" s="108"/>
    </row>
    <row r="180" spans="1:3">
      <c r="A180" s="106"/>
      <c r="B180" s="107"/>
      <c r="C180" s="106"/>
    </row>
    <row r="181" spans="1:3">
      <c r="A181" s="108"/>
      <c r="B181" s="109"/>
      <c r="C181" s="108"/>
    </row>
    <row r="182" spans="1:3">
      <c r="A182" s="106"/>
      <c r="B182" s="107"/>
      <c r="C182" s="106"/>
    </row>
    <row r="183" spans="1:3">
      <c r="A183" s="106"/>
      <c r="B183" s="107"/>
      <c r="C183" s="106"/>
    </row>
    <row r="184" spans="1:3">
      <c r="A184" s="107"/>
      <c r="B184" s="107"/>
      <c r="C184" s="107"/>
    </row>
    <row r="185" spans="1:3">
      <c r="A185" s="108"/>
      <c r="B185" s="108"/>
      <c r="C185" s="108"/>
    </row>
    <row r="186" spans="1:3">
      <c r="A186" s="106"/>
      <c r="B186" s="106"/>
      <c r="C186" s="106"/>
    </row>
    <row r="187" spans="1:3">
      <c r="A187" s="106"/>
      <c r="B187" s="106"/>
      <c r="C187" s="106"/>
    </row>
    <row r="188" spans="1:3">
      <c r="A188" s="106"/>
      <c r="B188" s="106"/>
      <c r="C188" s="106"/>
    </row>
    <row r="189" spans="1:3">
      <c r="A189" s="106"/>
      <c r="B189" s="106"/>
      <c r="C189" s="106"/>
    </row>
    <row r="190" spans="1:3">
      <c r="A190" s="106"/>
      <c r="B190" s="106"/>
      <c r="C190" s="106"/>
    </row>
    <row r="191" spans="1:3">
      <c r="A191" s="106"/>
      <c r="B191" s="106"/>
      <c r="C191" s="106"/>
    </row>
    <row r="192" spans="1:3">
      <c r="A192" s="106"/>
      <c r="B192" s="106"/>
      <c r="C192" s="106"/>
    </row>
    <row r="193" spans="1:3">
      <c r="A193" s="106"/>
      <c r="B193" s="110"/>
      <c r="C193" s="106"/>
    </row>
    <row r="194" spans="1:3">
      <c r="A194" s="106"/>
      <c r="B194" s="106"/>
      <c r="C194" s="106"/>
    </row>
    <row r="195" spans="1:3">
      <c r="A195" s="111"/>
      <c r="B195" s="112"/>
      <c r="C195" s="111"/>
    </row>
    <row r="196" spans="1:3">
      <c r="A196" s="106"/>
      <c r="B196" s="106"/>
      <c r="C196" s="106"/>
    </row>
    <row r="197" spans="1:3">
      <c r="A197" s="106"/>
      <c r="B197" s="106"/>
      <c r="C197" s="106"/>
    </row>
    <row r="198" spans="1:3">
      <c r="A198" s="106"/>
      <c r="B198" s="106"/>
      <c r="C198" s="106"/>
    </row>
    <row r="199" spans="1:3">
      <c r="A199" s="106"/>
      <c r="B199" s="106"/>
      <c r="C199" s="106"/>
    </row>
    <row r="200" spans="1:3">
      <c r="A200" s="106"/>
      <c r="B200" s="106"/>
      <c r="C200" s="106"/>
    </row>
    <row r="201" spans="1:3">
      <c r="A201" s="113"/>
      <c r="B201" s="113"/>
      <c r="C201" s="113"/>
    </row>
    <row r="202" spans="1:3" ht="15.75">
      <c r="A202" s="114"/>
      <c r="B202" s="114"/>
      <c r="C202" s="114"/>
    </row>
    <row r="203" spans="1:3">
      <c r="A203" s="115"/>
      <c r="B203" s="116"/>
      <c r="C203" s="115"/>
    </row>
    <row r="204" spans="1:3">
      <c r="A204" s="115"/>
      <c r="B204" s="117"/>
      <c r="C204" s="115"/>
    </row>
    <row r="205" spans="1:3">
      <c r="A205" s="115"/>
      <c r="B205" s="116"/>
      <c r="C205" s="115"/>
    </row>
    <row r="206" spans="1:3">
      <c r="A206" s="115"/>
      <c r="B206" s="116"/>
      <c r="C206" s="115"/>
    </row>
    <row r="207" spans="1:3">
      <c r="A207" s="120"/>
      <c r="B207" s="117"/>
      <c r="C207" s="120"/>
    </row>
    <row r="208" spans="1:3">
      <c r="A208" s="120"/>
      <c r="B208" s="116"/>
      <c r="C208" s="120"/>
    </row>
    <row r="209" spans="1:3">
      <c r="A209" s="120"/>
      <c r="B209" s="116"/>
      <c r="C209" s="120"/>
    </row>
    <row r="210" spans="1:3">
      <c r="A210" s="115"/>
      <c r="B210" s="117"/>
      <c r="C210" s="115"/>
    </row>
    <row r="211" spans="1:3">
      <c r="A211" s="115"/>
      <c r="B211" s="116"/>
      <c r="C211" s="115"/>
    </row>
    <row r="212" spans="1:3">
      <c r="A212" s="115"/>
      <c r="B212" s="116"/>
      <c r="C212" s="115"/>
    </row>
    <row r="213" spans="1:3">
      <c r="A213" s="115"/>
      <c r="B213" s="116"/>
      <c r="C213" s="115"/>
    </row>
    <row r="214" spans="1:3">
      <c r="A214" s="115"/>
      <c r="B214" s="116"/>
      <c r="C214" s="115"/>
    </row>
    <row r="215" spans="1:3">
      <c r="A215" s="115"/>
      <c r="B215" s="116"/>
      <c r="C215" s="115"/>
    </row>
    <row r="216" spans="1:3">
      <c r="A216" s="115"/>
      <c r="B216" s="116"/>
      <c r="C216" s="115"/>
    </row>
    <row r="217" spans="1:3">
      <c r="A217" s="115"/>
      <c r="B217" s="116"/>
      <c r="C217" s="115"/>
    </row>
    <row r="218" spans="1:3">
      <c r="A218" s="115"/>
      <c r="B218" s="117"/>
      <c r="C218" s="115"/>
    </row>
    <row r="219" spans="1:3">
      <c r="A219" s="115"/>
      <c r="B219" s="116"/>
      <c r="C219" s="115"/>
    </row>
    <row r="220" spans="1:3">
      <c r="A220" s="115"/>
      <c r="B220" s="116"/>
      <c r="C220" s="115"/>
    </row>
    <row r="221" spans="1:3">
      <c r="A221" s="115"/>
      <c r="B221" s="116"/>
      <c r="C221" s="115"/>
    </row>
    <row r="222" spans="1:3">
      <c r="A222" s="115"/>
      <c r="B222" s="116"/>
      <c r="C222" s="115"/>
    </row>
    <row r="223" spans="1:3">
      <c r="A223" s="115"/>
      <c r="B223" s="116"/>
      <c r="C223" s="115"/>
    </row>
    <row r="224" spans="1:3">
      <c r="A224" s="115"/>
      <c r="B224" s="116"/>
      <c r="C224" s="115"/>
    </row>
    <row r="225" spans="1:3">
      <c r="A225" s="105"/>
      <c r="B225" s="117"/>
      <c r="C225" s="105"/>
    </row>
    <row r="226" spans="1:3">
      <c r="A226" s="118"/>
      <c r="B226" s="116"/>
      <c r="C226" s="118"/>
    </row>
    <row r="227" spans="1:3">
      <c r="A227" s="118"/>
      <c r="B227" s="116"/>
      <c r="C227" s="118"/>
    </row>
    <row r="228" spans="1:3">
      <c r="A228" s="118"/>
      <c r="B228" s="116"/>
      <c r="C228" s="118"/>
    </row>
    <row r="229" spans="1:3">
      <c r="A229" s="118"/>
      <c r="B229" s="116"/>
      <c r="C229" s="118"/>
    </row>
    <row r="230" spans="1:3">
      <c r="A230" s="118"/>
      <c r="B230" s="116"/>
      <c r="C230" s="118"/>
    </row>
    <row r="231" spans="1:3">
      <c r="A231" s="118"/>
      <c r="B231" s="116"/>
      <c r="C231" s="118"/>
    </row>
    <row r="232" spans="1:3">
      <c r="A232" s="104"/>
      <c r="B232" s="119"/>
      <c r="C232" s="104"/>
    </row>
    <row r="233" spans="1:3">
      <c r="A233" s="104"/>
      <c r="B233" s="119"/>
      <c r="C233" s="104"/>
    </row>
    <row r="234" spans="1:3" ht="15.75">
      <c r="A234" s="114"/>
      <c r="B234" s="114"/>
      <c r="C234" s="114"/>
    </row>
    <row r="235" spans="1:3">
      <c r="A235" s="111"/>
      <c r="B235" s="111"/>
      <c r="C235" s="111"/>
    </row>
    <row r="236" spans="1:3" ht="15.75">
      <c r="A236" s="114"/>
      <c r="B236" s="114"/>
      <c r="C236" s="114"/>
    </row>
    <row r="237" spans="1:3">
      <c r="A237" s="104"/>
      <c r="B237" s="119"/>
      <c r="C237" s="104"/>
    </row>
    <row r="238" spans="1:3">
      <c r="A238" s="104"/>
      <c r="B238" s="105"/>
      <c r="C238" s="104"/>
    </row>
    <row r="239" spans="1:3">
      <c r="A239" s="104"/>
      <c r="B239" s="105"/>
      <c r="C239" s="104"/>
    </row>
    <row r="240" spans="1:3">
      <c r="A240" s="106"/>
      <c r="B240" s="107"/>
      <c r="C240" s="106"/>
    </row>
    <row r="241" spans="1:3">
      <c r="A241" s="108"/>
      <c r="B241" s="106"/>
      <c r="C241" s="108"/>
    </row>
    <row r="242" spans="1:3">
      <c r="A242" s="106"/>
      <c r="B242" s="107"/>
      <c r="C242" s="106"/>
    </row>
    <row r="243" spans="1:3">
      <c r="A243" s="108"/>
      <c r="B243" s="109"/>
      <c r="C243" s="108"/>
    </row>
    <row r="244" spans="1:3">
      <c r="A244" s="106"/>
      <c r="B244" s="107"/>
      <c r="C244" s="106"/>
    </row>
    <row r="245" spans="1:3">
      <c r="A245" s="106"/>
      <c r="B245" s="107"/>
      <c r="C245" s="106"/>
    </row>
    <row r="246" spans="1:3">
      <c r="A246" s="107"/>
      <c r="B246" s="107"/>
      <c r="C246" s="107"/>
    </row>
    <row r="247" spans="1:3">
      <c r="A247" s="108"/>
      <c r="B247" s="108"/>
      <c r="C247" s="108"/>
    </row>
    <row r="248" spans="1:3">
      <c r="A248" s="106"/>
      <c r="B248" s="106"/>
      <c r="C248" s="106"/>
    </row>
    <row r="249" spans="1:3">
      <c r="A249" s="106"/>
      <c r="B249" s="106"/>
      <c r="C249" s="106"/>
    </row>
    <row r="250" spans="1:3">
      <c r="A250" s="106"/>
      <c r="B250" s="106"/>
      <c r="C250" s="106"/>
    </row>
    <row r="251" spans="1:3">
      <c r="A251" s="106"/>
      <c r="B251" s="106"/>
      <c r="C251" s="106"/>
    </row>
    <row r="252" spans="1:3">
      <c r="A252" s="106"/>
      <c r="B252" s="106"/>
      <c r="C252" s="106"/>
    </row>
    <row r="253" spans="1:3">
      <c r="A253" s="106"/>
      <c r="B253" s="106"/>
      <c r="C253" s="106"/>
    </row>
    <row r="254" spans="1:3">
      <c r="A254" s="106"/>
      <c r="B254" s="106"/>
      <c r="C254" s="106"/>
    </row>
    <row r="255" spans="1:3">
      <c r="A255" s="106"/>
      <c r="B255" s="110"/>
      <c r="C255" s="106"/>
    </row>
    <row r="256" spans="1:3">
      <c r="A256" s="106"/>
      <c r="B256" s="106"/>
      <c r="C256" s="106"/>
    </row>
    <row r="257" spans="1:3">
      <c r="A257" s="111"/>
      <c r="B257" s="112"/>
      <c r="C257" s="111"/>
    </row>
    <row r="258" spans="1:3">
      <c r="A258" s="106"/>
      <c r="B258" s="106"/>
      <c r="C258" s="106"/>
    </row>
    <row r="259" spans="1:3">
      <c r="A259" s="106"/>
      <c r="B259" s="106"/>
      <c r="C259" s="106"/>
    </row>
    <row r="260" spans="1:3">
      <c r="A260" s="106"/>
      <c r="B260" s="106"/>
      <c r="C260" s="106"/>
    </row>
    <row r="261" spans="1:3">
      <c r="A261" s="106"/>
      <c r="B261" s="106"/>
      <c r="C261" s="106"/>
    </row>
    <row r="262" spans="1:3">
      <c r="A262" s="106"/>
      <c r="B262" s="106"/>
      <c r="C262" s="106"/>
    </row>
    <row r="263" spans="1:3">
      <c r="A263" s="113"/>
      <c r="B263" s="113"/>
      <c r="C263" s="113"/>
    </row>
    <row r="264" spans="1:3" ht="15.75">
      <c r="A264" s="114"/>
      <c r="B264" s="114"/>
      <c r="C264" s="114"/>
    </row>
    <row r="265" spans="1:3">
      <c r="A265" s="115"/>
      <c r="B265" s="116"/>
      <c r="C265" s="115"/>
    </row>
    <row r="266" spans="1:3">
      <c r="A266" s="115"/>
      <c r="B266" s="117"/>
      <c r="C266" s="115"/>
    </row>
    <row r="267" spans="1:3">
      <c r="A267" s="115"/>
      <c r="B267" s="116"/>
      <c r="C267" s="115"/>
    </row>
    <row r="268" spans="1:3">
      <c r="A268" s="115"/>
      <c r="B268" s="116"/>
      <c r="C268" s="115"/>
    </row>
    <row r="269" spans="1:3">
      <c r="A269" s="120"/>
      <c r="B269" s="117"/>
      <c r="C269" s="120"/>
    </row>
    <row r="270" spans="1:3">
      <c r="A270" s="120"/>
      <c r="B270" s="116"/>
      <c r="C270" s="120"/>
    </row>
    <row r="271" spans="1:3">
      <c r="A271" s="120"/>
      <c r="B271" s="116"/>
      <c r="C271" s="120"/>
    </row>
    <row r="272" spans="1:3">
      <c r="A272" s="115"/>
      <c r="B272" s="117"/>
      <c r="C272" s="115"/>
    </row>
    <row r="273" spans="1:3">
      <c r="A273" s="115"/>
      <c r="B273" s="116"/>
      <c r="C273" s="115"/>
    </row>
    <row r="274" spans="1:3">
      <c r="A274" s="115"/>
      <c r="B274" s="116"/>
      <c r="C274" s="115"/>
    </row>
    <row r="275" spans="1:3">
      <c r="A275" s="115"/>
      <c r="B275" s="116"/>
      <c r="C275" s="115"/>
    </row>
    <row r="276" spans="1:3">
      <c r="A276" s="115"/>
      <c r="B276" s="116"/>
      <c r="C276" s="115"/>
    </row>
    <row r="277" spans="1:3">
      <c r="A277" s="115"/>
      <c r="B277" s="116"/>
      <c r="C277" s="115"/>
    </row>
    <row r="278" spans="1:3">
      <c r="A278" s="115"/>
      <c r="B278" s="116"/>
      <c r="C278" s="115"/>
    </row>
    <row r="279" spans="1:3">
      <c r="A279" s="115"/>
      <c r="B279" s="116"/>
      <c r="C279" s="115"/>
    </row>
    <row r="280" spans="1:3">
      <c r="A280" s="115"/>
      <c r="B280" s="117"/>
      <c r="C280" s="115"/>
    </row>
    <row r="281" spans="1:3">
      <c r="A281" s="115"/>
      <c r="B281" s="116"/>
      <c r="C281" s="115"/>
    </row>
    <row r="282" spans="1:3">
      <c r="A282" s="115"/>
      <c r="B282" s="116"/>
      <c r="C282" s="115"/>
    </row>
    <row r="283" spans="1:3">
      <c r="A283" s="115"/>
      <c r="B283" s="116"/>
      <c r="C283" s="115"/>
    </row>
    <row r="284" spans="1:3">
      <c r="A284" s="115"/>
      <c r="B284" s="116"/>
      <c r="C284" s="115"/>
    </row>
    <row r="285" spans="1:3">
      <c r="A285" s="115"/>
      <c r="B285" s="116"/>
      <c r="C285" s="115"/>
    </row>
    <row r="286" spans="1:3">
      <c r="A286" s="115"/>
      <c r="B286" s="116"/>
      <c r="C286" s="115"/>
    </row>
    <row r="287" spans="1:3">
      <c r="A287" s="105"/>
      <c r="B287" s="117"/>
      <c r="C287" s="105"/>
    </row>
    <row r="288" spans="1:3">
      <c r="A288" s="118"/>
      <c r="B288" s="116"/>
      <c r="C288" s="118"/>
    </row>
    <row r="289" spans="1:3">
      <c r="A289" s="118"/>
      <c r="B289" s="116"/>
      <c r="C289" s="118"/>
    </row>
    <row r="290" spans="1:3">
      <c r="A290" s="118"/>
      <c r="B290" s="116"/>
      <c r="C290" s="118"/>
    </row>
    <row r="291" spans="1:3">
      <c r="A291" s="118"/>
      <c r="B291" s="116"/>
      <c r="C291" s="118"/>
    </row>
    <row r="292" spans="1:3">
      <c r="A292" s="118"/>
      <c r="B292" s="116"/>
      <c r="C292" s="118"/>
    </row>
    <row r="293" spans="1:3">
      <c r="A293" s="118"/>
      <c r="B293" s="116"/>
      <c r="C293" s="118"/>
    </row>
    <row r="294" spans="1:3">
      <c r="A294" s="104"/>
      <c r="B294" s="119"/>
      <c r="C294" s="104"/>
    </row>
    <row r="295" spans="1:3">
      <c r="A295" s="104"/>
      <c r="B295" s="119"/>
      <c r="C295" s="104"/>
    </row>
    <row r="296" spans="1:3" ht="15.75">
      <c r="A296" s="114"/>
      <c r="B296" s="114"/>
      <c r="C296" s="114"/>
    </row>
    <row r="297" spans="1:3">
      <c r="A297" s="111"/>
      <c r="B297" s="111"/>
      <c r="C297" s="111"/>
    </row>
    <row r="298" spans="1:3" ht="15.75">
      <c r="A298" s="114"/>
      <c r="B298" s="114"/>
      <c r="C298" s="114"/>
    </row>
    <row r="299" spans="1:3">
      <c r="A299" s="104"/>
      <c r="B299" s="119"/>
      <c r="C299" s="104"/>
    </row>
    <row r="300" spans="1:3">
      <c r="A300" s="104"/>
      <c r="B300" s="105"/>
      <c r="C300" s="104"/>
    </row>
    <row r="301" spans="1:3">
      <c r="A301" s="104"/>
      <c r="B301" s="105"/>
      <c r="C301" s="104"/>
    </row>
    <row r="302" spans="1:3">
      <c r="A302" s="106"/>
      <c r="B302" s="107"/>
      <c r="C302" s="106"/>
    </row>
    <row r="303" spans="1:3">
      <c r="A303" s="108"/>
      <c r="B303" s="106"/>
      <c r="C303" s="108"/>
    </row>
    <row r="304" spans="1:3">
      <c r="A304" s="106"/>
      <c r="B304" s="107"/>
      <c r="C304" s="106"/>
    </row>
    <row r="305" spans="1:3">
      <c r="A305" s="108"/>
      <c r="B305" s="109"/>
      <c r="C305" s="108"/>
    </row>
    <row r="306" spans="1:3">
      <c r="A306" s="106"/>
      <c r="B306" s="107"/>
      <c r="C306" s="106"/>
    </row>
    <row r="307" spans="1:3">
      <c r="A307" s="106"/>
      <c r="B307" s="107"/>
      <c r="C307" s="106"/>
    </row>
    <row r="308" spans="1:3">
      <c r="A308" s="107"/>
      <c r="B308" s="107"/>
      <c r="C308" s="107"/>
    </row>
    <row r="309" spans="1:3">
      <c r="A309" s="108"/>
      <c r="B309" s="108"/>
      <c r="C309" s="108"/>
    </row>
    <row r="310" spans="1:3">
      <c r="A310" s="106"/>
      <c r="B310" s="106"/>
      <c r="C310" s="106"/>
    </row>
    <row r="311" spans="1:3">
      <c r="A311" s="106"/>
      <c r="B311" s="106"/>
      <c r="C311" s="106"/>
    </row>
    <row r="312" spans="1:3">
      <c r="A312" s="106"/>
      <c r="B312" s="106"/>
      <c r="C312" s="106"/>
    </row>
    <row r="313" spans="1:3">
      <c r="A313" s="106"/>
      <c r="B313" s="106"/>
      <c r="C313" s="106"/>
    </row>
    <row r="314" spans="1:3">
      <c r="A314" s="106"/>
      <c r="B314" s="106"/>
      <c r="C314" s="106"/>
    </row>
    <row r="315" spans="1:3">
      <c r="A315" s="106"/>
      <c r="B315" s="106"/>
      <c r="C315" s="106"/>
    </row>
    <row r="316" spans="1:3">
      <c r="A316" s="106"/>
      <c r="B316" s="106"/>
      <c r="C316" s="106"/>
    </row>
    <row r="317" spans="1:3">
      <c r="A317" s="106"/>
      <c r="B317" s="110"/>
      <c r="C317" s="106"/>
    </row>
    <row r="318" spans="1:3">
      <c r="A318" s="106"/>
      <c r="B318" s="106"/>
      <c r="C318" s="106"/>
    </row>
    <row r="319" spans="1:3">
      <c r="A319" s="111"/>
      <c r="B319" s="112"/>
      <c r="C319" s="111"/>
    </row>
    <row r="320" spans="1:3">
      <c r="A320" s="106"/>
      <c r="B320" s="106"/>
      <c r="C320" s="106"/>
    </row>
    <row r="321" spans="1:3">
      <c r="A321" s="106"/>
      <c r="B321" s="106"/>
      <c r="C321" s="106"/>
    </row>
    <row r="322" spans="1:3">
      <c r="A322" s="106"/>
      <c r="B322" s="106"/>
      <c r="C322" s="106"/>
    </row>
    <row r="323" spans="1:3">
      <c r="A323" s="106"/>
      <c r="B323" s="106"/>
      <c r="C323" s="106"/>
    </row>
    <row r="324" spans="1:3">
      <c r="A324" s="106"/>
      <c r="B324" s="106"/>
      <c r="C324" s="106"/>
    </row>
    <row r="325" spans="1:3">
      <c r="A325" s="113"/>
      <c r="B325" s="113"/>
      <c r="C325" s="113"/>
    </row>
    <row r="326" spans="1:3" ht="15.75">
      <c r="A326" s="114"/>
      <c r="B326" s="114"/>
      <c r="C326" s="114"/>
    </row>
    <row r="327" spans="1:3">
      <c r="A327" s="115"/>
      <c r="B327" s="116"/>
      <c r="C327" s="115"/>
    </row>
    <row r="328" spans="1:3">
      <c r="A328" s="115"/>
      <c r="B328" s="117"/>
      <c r="C328" s="115"/>
    </row>
    <row r="329" spans="1:3">
      <c r="A329" s="115"/>
      <c r="B329" s="116"/>
      <c r="C329" s="115"/>
    </row>
    <row r="330" spans="1:3">
      <c r="A330" s="115"/>
      <c r="B330" s="116"/>
      <c r="C330" s="115"/>
    </row>
    <row r="331" spans="1:3">
      <c r="A331" s="120"/>
      <c r="B331" s="117"/>
      <c r="C331" s="120"/>
    </row>
    <row r="332" spans="1:3">
      <c r="A332" s="120"/>
      <c r="B332" s="116"/>
      <c r="C332" s="120"/>
    </row>
    <row r="333" spans="1:3">
      <c r="A333" s="120"/>
      <c r="B333" s="116"/>
      <c r="C333" s="120"/>
    </row>
    <row r="334" spans="1:3">
      <c r="A334" s="115"/>
      <c r="B334" s="117"/>
      <c r="C334" s="115"/>
    </row>
    <row r="335" spans="1:3">
      <c r="A335" s="115"/>
      <c r="B335" s="116"/>
      <c r="C335" s="115"/>
    </row>
    <row r="336" spans="1:3">
      <c r="A336" s="115"/>
      <c r="B336" s="116"/>
      <c r="C336" s="115"/>
    </row>
    <row r="337" spans="1:3">
      <c r="A337" s="115"/>
      <c r="B337" s="116"/>
      <c r="C337" s="115"/>
    </row>
    <row r="338" spans="1:3">
      <c r="A338" s="115"/>
      <c r="B338" s="116"/>
      <c r="C338" s="115"/>
    </row>
    <row r="339" spans="1:3">
      <c r="A339" s="115"/>
      <c r="B339" s="116"/>
      <c r="C339" s="115"/>
    </row>
    <row r="340" spans="1:3">
      <c r="A340" s="115"/>
      <c r="B340" s="116"/>
      <c r="C340" s="115"/>
    </row>
    <row r="341" spans="1:3">
      <c r="A341" s="115"/>
      <c r="B341" s="116"/>
      <c r="C341" s="115"/>
    </row>
    <row r="342" spans="1:3">
      <c r="A342" s="115"/>
      <c r="B342" s="117"/>
      <c r="C342" s="115"/>
    </row>
    <row r="343" spans="1:3">
      <c r="A343" s="115"/>
      <c r="B343" s="116"/>
      <c r="C343" s="115"/>
    </row>
    <row r="344" spans="1:3">
      <c r="A344" s="115"/>
      <c r="B344" s="116"/>
      <c r="C344" s="115"/>
    </row>
    <row r="345" spans="1:3">
      <c r="A345" s="115"/>
      <c r="B345" s="116"/>
      <c r="C345" s="115"/>
    </row>
    <row r="346" spans="1:3">
      <c r="A346" s="115"/>
      <c r="B346" s="116"/>
      <c r="C346" s="115"/>
    </row>
    <row r="347" spans="1:3">
      <c r="A347" s="115"/>
      <c r="B347" s="116"/>
      <c r="C347" s="115"/>
    </row>
    <row r="348" spans="1:3">
      <c r="A348" s="115"/>
      <c r="B348" s="116"/>
      <c r="C348" s="115"/>
    </row>
    <row r="349" spans="1:3">
      <c r="A349" s="105"/>
      <c r="B349" s="117"/>
      <c r="C349" s="105"/>
    </row>
    <row r="350" spans="1:3">
      <c r="A350" s="118"/>
      <c r="B350" s="116"/>
      <c r="C350" s="118"/>
    </row>
    <row r="351" spans="1:3">
      <c r="A351" s="118"/>
      <c r="B351" s="116"/>
      <c r="C351" s="118"/>
    </row>
    <row r="352" spans="1:3">
      <c r="A352" s="118"/>
      <c r="B352" s="116"/>
      <c r="C352" s="118"/>
    </row>
    <row r="353" spans="1:3">
      <c r="A353" s="118"/>
      <c r="B353" s="116"/>
      <c r="C353" s="118"/>
    </row>
    <row r="354" spans="1:3">
      <c r="A354" s="118"/>
      <c r="B354" s="116"/>
      <c r="C354" s="118"/>
    </row>
    <row r="355" spans="1:3">
      <c r="A355" s="118"/>
      <c r="B355" s="116"/>
      <c r="C355" s="118"/>
    </row>
    <row r="356" spans="1:3">
      <c r="A356" s="104"/>
      <c r="B356" s="119"/>
      <c r="C356" s="104"/>
    </row>
    <row r="357" spans="1:3">
      <c r="A357" s="104"/>
      <c r="B357" s="119"/>
      <c r="C357" s="104"/>
    </row>
    <row r="358" spans="1:3" ht="15.75">
      <c r="A358" s="114"/>
      <c r="B358" s="114"/>
      <c r="C358" s="114"/>
    </row>
    <row r="359" spans="1:3">
      <c r="A359" s="111"/>
      <c r="B359" s="111"/>
      <c r="C359" s="111"/>
    </row>
    <row r="360" spans="1:3" ht="15.75">
      <c r="A360" s="114"/>
      <c r="B360" s="114"/>
      <c r="C360" s="114"/>
    </row>
    <row r="361" spans="1:3">
      <c r="A361" s="104"/>
      <c r="B361" s="119"/>
      <c r="C361" s="104"/>
    </row>
    <row r="362" spans="1:3">
      <c r="A362" s="104"/>
      <c r="B362" s="105"/>
      <c r="C362" s="104"/>
    </row>
    <row r="363" spans="1:3">
      <c r="A363" s="104"/>
      <c r="B363" s="105"/>
      <c r="C363" s="104"/>
    </row>
    <row r="364" spans="1:3">
      <c r="A364" s="106"/>
      <c r="B364" s="107"/>
      <c r="C364" s="106"/>
    </row>
    <row r="365" spans="1:3">
      <c r="A365" s="108"/>
      <c r="B365" s="106"/>
      <c r="C365" s="108"/>
    </row>
    <row r="366" spans="1:3">
      <c r="A366" s="106"/>
      <c r="B366" s="107"/>
      <c r="C366" s="106"/>
    </row>
    <row r="367" spans="1:3">
      <c r="A367" s="108"/>
      <c r="B367" s="109"/>
      <c r="C367" s="108"/>
    </row>
    <row r="368" spans="1:3">
      <c r="A368" s="106"/>
      <c r="B368" s="107"/>
      <c r="C368" s="106"/>
    </row>
    <row r="369" spans="1:3">
      <c r="A369" s="106"/>
      <c r="B369" s="107"/>
      <c r="C369" s="106"/>
    </row>
    <row r="370" spans="1:3">
      <c r="A370" s="107"/>
      <c r="B370" s="107"/>
      <c r="C370" s="107"/>
    </row>
    <row r="371" spans="1:3">
      <c r="A371" s="108"/>
      <c r="B371" s="108"/>
      <c r="C371" s="108"/>
    </row>
    <row r="372" spans="1:3">
      <c r="A372" s="106"/>
      <c r="B372" s="106"/>
      <c r="C372" s="106"/>
    </row>
    <row r="373" spans="1:3">
      <c r="A373" s="106"/>
      <c r="B373" s="106"/>
      <c r="C373" s="106"/>
    </row>
    <row r="374" spans="1:3">
      <c r="A374" s="106"/>
      <c r="B374" s="106"/>
      <c r="C374" s="106"/>
    </row>
    <row r="375" spans="1:3">
      <c r="A375" s="106"/>
      <c r="B375" s="106"/>
      <c r="C375" s="106"/>
    </row>
    <row r="376" spans="1:3">
      <c r="A376" s="106"/>
      <c r="B376" s="106"/>
      <c r="C376" s="106"/>
    </row>
    <row r="377" spans="1:3">
      <c r="A377" s="106"/>
      <c r="B377" s="106"/>
      <c r="C377" s="106"/>
    </row>
    <row r="378" spans="1:3">
      <c r="A378" s="106"/>
      <c r="B378" s="106"/>
      <c r="C378" s="106"/>
    </row>
    <row r="379" spans="1:3">
      <c r="A379" s="106"/>
      <c r="B379" s="110"/>
      <c r="C379" s="106"/>
    </row>
  </sheetData>
  <hyperlinks>
    <hyperlink ref="B9" location="'1.1'!A1" display="Verkehr und Umwelt im Überblick"/>
    <hyperlink ref="B10" location="'1.2.1'!A1" display="Indikatoren zum Personen- und Güterverkehr der nationalen Nachhaltigkeitsstrategie"/>
    <hyperlink ref="B11" location="'1.2.1'!A1" display="Endenergieverbrauch im Güterverkehr"/>
    <hyperlink ref="B12" location="'1.2.2'!A1" display="Endenergieverbrauch im Personenverkehr"/>
    <hyperlink ref="B13" location="'1.3'!A1" display="Energieverbrauch nach dem Inländer- und Inlandskonzept, sowie dem Inlandsabsatz"/>
    <hyperlink ref="B14" location="'1.4'!A1" display="Umweltbezogene Steuern für Verkehr nach Wirtschaftsbereichen"/>
    <hyperlink ref="B17" location="'2.1.1'!A1" display="Übersichten Straßenverkehr"/>
    <hyperlink ref="B18" location="'2.1.1'!A1" display="Fahrleistungen und Kraftstoffverbrauch der Inländer nach Kraftstoffarten 2017 und 2018"/>
    <hyperlink ref="B19" location="'2.1.2'!A1" display="Fahrleistungen, Kraftstoffverbrauch und CO2-Emissionen der Pkw"/>
    <hyperlink ref="B20" location="'2.1.3'!A1" display="Fahrleistungen, Kraftstoffverbrauch und CO2-Emissionen im Schwerlastverkehr und durch leichte Nutzfahrzeuge"/>
    <hyperlink ref="B22" location="'2.2.1'!A1" display="Fahrleistungen im Straßenverkehr "/>
    <hyperlink ref="B23" location="'2.2.1'!A1" display="Benzin, Diesel, Ethanol und Biodiesel insgesamt nach Produktionsbereichen (Mill. km)"/>
    <hyperlink ref="B24" location="'2.2.2'!A1" display="Sonstige Kraftstoffe nach Produktionsbereichen 2017 und 2018 (Mill. km)"/>
    <hyperlink ref="B26" location="'2.2.3'!A1" display="Fahrleistungen 2018 nach Fahrzeugtypen und Produktionsbereichen"/>
    <hyperlink ref="B27" location="'2.2.4'!A1" display="Pkw nach Produktionsbereichen (Mill. km)"/>
    <hyperlink ref="B28" location="'2.2.5'!A1" display="Leichte Nutzfahrzeuge nach Produktionsbereichen (Mill. km)"/>
    <hyperlink ref="B29" location="'2.2.6'!A1" display="Krafträder nach Produktionsbereichen (Mill. km)"/>
    <hyperlink ref="B30" location="'2.2.7'!A1" display="Sonstige Fahrzeuge nach Produktionsbereichen (Mill. km)"/>
    <hyperlink ref="B32" location="'2.2.8'!A1" display="Fahrleistungen 2018 nach Fahrzeugtypen und Produktionsbereichen"/>
    <hyperlink ref="B33" location="'2.2.9'!A1" display="Pkw nach Produktionsbereichen (Mill. km)"/>
    <hyperlink ref="B34" location="'2.2.10'!A1" display="Leichte Nutzfahrzeuge nach Produktionsbereichen (Mill. km)"/>
    <hyperlink ref="B35" location="'2.2.11'!A1" display="Schwerlastverkehr nach Produktionsbereichen (Mill. km)"/>
    <hyperlink ref="B36" location="'2.2.12'!A1" display="Busse nach Produktionsbereichen (Mill. km)"/>
    <hyperlink ref="B37" location="'2.2.13'!A1" display="Sonstige Fahrzeuge nach Produktionsbereichen (Mill. km)"/>
    <hyperlink ref="B40" location="'2.3.1'!A1" display="Inländerverbrauch nach Kraftstoffarten (Terajoule)"/>
    <hyperlink ref="B41" location="'2.3.2'!A1" display="Benzin, Diesel, Bioethanol und Biodiesel insgesamt nach Produktionsbereichen (Terajoule)"/>
    <hyperlink ref="B42" location="'2.3.3'!A1" display="Sonstige Kraftstoffe nach Produktionsbereichen 2017 und 2018 (Terajoule)"/>
    <hyperlink ref="B44" location="'2.3.4'!A1" display="Energieverbrauch 2018 nach Fahrzeugtypen und Produktionsbereichen"/>
    <hyperlink ref="B45" location="'2.3.5'!A1" display="Pkw nach Produktionsbereichen (Terajoule)"/>
    <hyperlink ref="B46" location="'2.3.6'!A1" display="Leichte Nutzfahrzeuge nach Produktionsbereichen (Terajoule)"/>
    <hyperlink ref="B47" location="'2.3.7'!A1" display="Krafträder nach Produktionsbereichen (Terajoule)"/>
    <hyperlink ref="B48" location="'2.3.8'!A1" display="Sonstige Fahrzeuge nach Produktionsbereichen (Terajoule)"/>
    <hyperlink ref="B50" location="'2.3.9'!A1" display="Energieverbrauch 2018 nach Fahrzeugtypen und Produktionsbereichen"/>
    <hyperlink ref="B51" location="'2.3.10'!A1" display="Pkw nach Produktionsbereichen (Terajoule)"/>
    <hyperlink ref="B52" location="'2.3.11'!A1" display="Leichte Nutzfahrzeuge nach Produktionsbereichen (Terajoule)"/>
    <hyperlink ref="B53" location="'2.3.12'!A1" display="Schwerlastverkehr nach Produktionsbereichen (Terajoule)"/>
    <hyperlink ref="B54" location="'2.3.13'!A1" display="Busse nach Produktionsbereichen (Terajoule)"/>
    <hyperlink ref="B55" location="'2.3.14'!A1" display="Sonstige Fahrzeuge nach Produktionsbereichen (Terajoule)"/>
    <hyperlink ref="B58" location="'2.4.1'!A1" display="Emissionen der Inländer nach Emissionsarten"/>
    <hyperlink ref="B59" location="'2.4.2'!A1" display="CO2-Emissionen der Inländer nach Kraftstoffarten"/>
    <hyperlink ref="B60" location="'2.4.3'!A1" display="CO2-Emissionen durch Benzin und Diesel nach Produktionsbereichen (1 000 Tonnen)"/>
    <hyperlink ref="B61" location="'2.4.4'!A1" display="CO2-Emissionen durch Biokraftstoffe nach Produktionsbereichen (1 000 Tonnen)"/>
    <hyperlink ref="B62" location="'2.4.5'!A1" display="CO2-Emissionen durch sonstige Kraftstoffe nach Produktionsbereichen 2017 und 2018 (1 000 Tonnen)"/>
    <hyperlink ref="B65" location="'2.5'!A1" display="Schadstoffe der Inländer nach Emissionsarten"/>
    <hyperlink ref="B39" location="'2.3.1'!A1" display="Energieverbrauch im Straßenverkehr "/>
    <hyperlink ref="B57" location="'2.4.1'!A1" display="Treibhausgasemissionen durch den Straßenverkehr"/>
    <hyperlink ref="B64" location="'2.5'!A1" display="Luftschadstoffe durch den Straßenverkehr"/>
    <hyperlink ref="B6" location="Glossar!A1" display="Glossar"/>
    <hyperlink ref="B3" location="Einführung!A1" display="Einführung"/>
    <hyperlink ref="B4" location="Einführung!A15" display="Abkürzungsverzeichnis"/>
    <hyperlink ref="B5" location="Einführung!A47" display="Zeichenerklärung"/>
  </hyperlinks>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2"/>
  <sheetViews>
    <sheetView workbookViewId="0"/>
  </sheetViews>
  <sheetFormatPr baseColWidth="10" defaultRowHeight="15"/>
  <cols>
    <col min="1" max="1" width="4.7109375" style="5" customWidth="1"/>
    <col min="2" max="2" width="50.7109375" style="15" customWidth="1"/>
    <col min="3" max="8" width="11.7109375" style="20" customWidth="1"/>
    <col min="9" max="16384" width="11.42578125" style="20"/>
  </cols>
  <sheetData>
    <row r="1" spans="1:10" s="2" customFormat="1" ht="20.100000000000001" customHeight="1">
      <c r="A1" s="123" t="s">
        <v>203</v>
      </c>
      <c r="B1" s="23"/>
      <c r="C1" s="93"/>
      <c r="J1" s="197"/>
    </row>
    <row r="2" spans="1:10" s="4" customFormat="1" ht="20.100000000000001" customHeight="1">
      <c r="A2" s="423" t="s">
        <v>208</v>
      </c>
      <c r="B2" s="25"/>
      <c r="H2" s="337"/>
    </row>
    <row r="3" spans="1:10" s="4" customFormat="1" ht="20.100000000000001" customHeight="1">
      <c r="A3" s="453" t="s">
        <v>574</v>
      </c>
      <c r="B3" s="25"/>
    </row>
    <row r="4" spans="1:10" s="4" customFormat="1" ht="20.100000000000001" customHeight="1">
      <c r="A4" s="123"/>
      <c r="B4" s="25"/>
    </row>
    <row r="5" spans="1:10" s="5" customFormat="1" ht="15" customHeight="1">
      <c r="B5" s="6"/>
    </row>
    <row r="6" spans="1:10" s="8" customFormat="1" ht="50.25" customHeight="1">
      <c r="A6" s="394" t="s">
        <v>320</v>
      </c>
      <c r="B6" s="392" t="s">
        <v>324</v>
      </c>
      <c r="C6" s="7" t="s">
        <v>55</v>
      </c>
      <c r="D6" s="7" t="s">
        <v>56</v>
      </c>
      <c r="E6" s="7" t="s">
        <v>59</v>
      </c>
      <c r="F6" s="7" t="s">
        <v>90</v>
      </c>
      <c r="G6" s="7" t="s">
        <v>91</v>
      </c>
      <c r="H6" s="95" t="s">
        <v>58</v>
      </c>
    </row>
    <row r="7" spans="1:10" s="8" customFormat="1" ht="20.100000000000001" customHeight="1">
      <c r="A7" s="29"/>
      <c r="B7" s="393"/>
      <c r="C7" s="685" t="s">
        <v>134</v>
      </c>
      <c r="D7" s="685"/>
      <c r="E7" s="685"/>
      <c r="F7" s="685"/>
      <c r="G7" s="685"/>
      <c r="H7" s="685"/>
    </row>
    <row r="8" spans="1:10" ht="15" customHeight="1">
      <c r="A8" s="13" t="s">
        <v>1</v>
      </c>
      <c r="B8" s="236" t="s">
        <v>242</v>
      </c>
      <c r="C8" s="567">
        <f>SUM(D8:H8)</f>
        <v>1295.363159185699</v>
      </c>
      <c r="D8" s="567">
        <f>'2.2.9'!P7</f>
        <v>418.59966700170145</v>
      </c>
      <c r="E8" s="567">
        <f>'2.2.10'!P7</f>
        <v>526.49873465172823</v>
      </c>
      <c r="F8" s="567">
        <f>'2.2.11'!P7</f>
        <v>250.36286993830274</v>
      </c>
      <c r="G8" s="567">
        <f>'2.2.12'!P7</f>
        <v>3.0891765414253425</v>
      </c>
      <c r="H8" s="567">
        <f>'2.2.13'!P7</f>
        <v>96.812711052541374</v>
      </c>
    </row>
    <row r="9" spans="1:10" ht="15" customHeight="1">
      <c r="A9" s="13" t="s">
        <v>6</v>
      </c>
      <c r="B9" s="236" t="s">
        <v>245</v>
      </c>
      <c r="C9" s="567">
        <f t="shared" ref="C9:C23" si="0">SUM(D9:H9)</f>
        <v>330.79998852916606</v>
      </c>
      <c r="D9" s="567">
        <f>'2.2.9'!P8</f>
        <v>115.1526931699174</v>
      </c>
      <c r="E9" s="567">
        <f>'2.2.10'!P8</f>
        <v>86.444863603771168</v>
      </c>
      <c r="F9" s="567">
        <f>'2.2.11'!P8</f>
        <v>119.17625611464035</v>
      </c>
      <c r="G9" s="567">
        <f>'2.2.12'!P8</f>
        <v>2.1222672156157061</v>
      </c>
      <c r="H9" s="567">
        <f>'2.2.13'!P8</f>
        <v>7.9039084252214602</v>
      </c>
    </row>
    <row r="10" spans="1:10" ht="15" customHeight="1">
      <c r="A10" s="13" t="s">
        <v>10</v>
      </c>
      <c r="B10" s="236" t="s">
        <v>11</v>
      </c>
      <c r="C10" s="567">
        <f t="shared" si="0"/>
        <v>15613.859164750231</v>
      </c>
      <c r="D10" s="567">
        <f>'2.2.9'!P9</f>
        <v>9910.5100317590604</v>
      </c>
      <c r="E10" s="567">
        <f>'2.2.10'!P9</f>
        <v>3791.5247669608143</v>
      </c>
      <c r="F10" s="567">
        <f>'2.2.11'!P9</f>
        <v>1732.5441068702091</v>
      </c>
      <c r="G10" s="567">
        <f>'2.2.12'!P9</f>
        <v>51.882923041611761</v>
      </c>
      <c r="H10" s="567">
        <f>'2.2.13'!P9</f>
        <v>127.39733611853444</v>
      </c>
    </row>
    <row r="11" spans="1:10" ht="15" customHeight="1">
      <c r="A11" s="13" t="s">
        <v>325</v>
      </c>
      <c r="B11" s="236" t="s">
        <v>22</v>
      </c>
      <c r="C11" s="567">
        <f t="shared" si="0"/>
        <v>1817.92639157543</v>
      </c>
      <c r="D11" s="567">
        <f>'2.2.9'!P10</f>
        <v>596.65150454108311</v>
      </c>
      <c r="E11" s="567">
        <f>'2.2.10'!P10</f>
        <v>1069.5691880193872</v>
      </c>
      <c r="F11" s="567">
        <f>'2.2.11'!P10</f>
        <v>85.594727658019053</v>
      </c>
      <c r="G11" s="567">
        <f>'2.2.12'!P10</f>
        <v>23.451337145048665</v>
      </c>
      <c r="H11" s="567">
        <f>'2.2.13'!P10</f>
        <v>42.659634211891948</v>
      </c>
    </row>
    <row r="12" spans="1:10" ht="15" customHeight="1">
      <c r="A12" s="13" t="s">
        <v>26</v>
      </c>
      <c r="B12" s="236" t="s">
        <v>27</v>
      </c>
      <c r="C12" s="567">
        <f t="shared" si="0"/>
        <v>3415.7335755029549</v>
      </c>
      <c r="D12" s="567">
        <f>'2.2.9'!P11</f>
        <v>298.06201986399776</v>
      </c>
      <c r="E12" s="567">
        <f>'2.2.10'!P11</f>
        <v>433.49239049550675</v>
      </c>
      <c r="F12" s="567">
        <f>'2.2.11'!P11</f>
        <v>2521.0645033236424</v>
      </c>
      <c r="G12" s="567">
        <f>'2.2.12'!P11</f>
        <v>10.158884730184358</v>
      </c>
      <c r="H12" s="567">
        <f>'2.2.13'!P11</f>
        <v>152.95577708962304</v>
      </c>
    </row>
    <row r="13" spans="1:10" ht="15" customHeight="1">
      <c r="A13" s="13" t="s">
        <v>33</v>
      </c>
      <c r="B13" s="236" t="s">
        <v>285</v>
      </c>
      <c r="C13" s="567">
        <f t="shared" si="0"/>
        <v>12545.21287493449</v>
      </c>
      <c r="D13" s="567">
        <f>'2.2.9'!P12</f>
        <v>3761.6366494923932</v>
      </c>
      <c r="E13" s="567">
        <f>'2.2.10'!P12</f>
        <v>6919.8589403445021</v>
      </c>
      <c r="F13" s="567">
        <f>'2.2.11'!P12</f>
        <v>1726.3258584270777</v>
      </c>
      <c r="G13" s="567">
        <f>'2.2.12'!P12</f>
        <v>3.2422055070298006</v>
      </c>
      <c r="H13" s="567">
        <f>'2.2.13'!P12</f>
        <v>134.14922116348939</v>
      </c>
    </row>
    <row r="14" spans="1:10" ht="15" customHeight="1">
      <c r="A14" s="13" t="s">
        <v>36</v>
      </c>
      <c r="B14" s="236" t="s">
        <v>287</v>
      </c>
      <c r="C14" s="567">
        <f t="shared" si="0"/>
        <v>22539.414820812191</v>
      </c>
      <c r="D14" s="567">
        <f>'2.2.9'!P13</f>
        <v>6236.4160377286662</v>
      </c>
      <c r="E14" s="567">
        <f>'2.2.10'!P13</f>
        <v>8529.7296154736214</v>
      </c>
      <c r="F14" s="567">
        <f>'2.2.11'!P13</f>
        <v>7605.944429751873</v>
      </c>
      <c r="G14" s="567">
        <f>'2.2.12'!P13</f>
        <v>46.722971464644175</v>
      </c>
      <c r="H14" s="567">
        <f>'2.2.13'!P13</f>
        <v>120.60176639338466</v>
      </c>
    </row>
    <row r="15" spans="1:10" ht="15" customHeight="1">
      <c r="A15" s="13" t="s">
        <v>37</v>
      </c>
      <c r="B15" s="236" t="s">
        <v>293</v>
      </c>
      <c r="C15" s="567">
        <f t="shared" si="0"/>
        <v>44071.500086749395</v>
      </c>
      <c r="D15" s="567">
        <f>'2.2.9'!P14</f>
        <v>9131.7215361080707</v>
      </c>
      <c r="E15" s="567">
        <f>'2.2.10'!P14</f>
        <v>9654.3146381494589</v>
      </c>
      <c r="F15" s="567">
        <f>'2.2.11'!P14</f>
        <v>21026.674369178749</v>
      </c>
      <c r="G15" s="567">
        <f>'2.2.12'!P14</f>
        <v>4156.6042611841149</v>
      </c>
      <c r="H15" s="567">
        <f>'2.2.13'!P14</f>
        <v>102.18528212900667</v>
      </c>
    </row>
    <row r="16" spans="1:10" ht="15" customHeight="1">
      <c r="A16" s="13" t="s">
        <v>41</v>
      </c>
      <c r="B16" s="236" t="s">
        <v>42</v>
      </c>
      <c r="C16" s="567">
        <f t="shared" si="0"/>
        <v>862.31102887170482</v>
      </c>
      <c r="D16" s="567">
        <f>'2.2.9'!P15</f>
        <v>559.1026750125543</v>
      </c>
      <c r="E16" s="567">
        <f>'2.2.10'!P15</f>
        <v>274.32344171720445</v>
      </c>
      <c r="F16" s="567">
        <f>'2.2.11'!P15</f>
        <v>19.355031929988272</v>
      </c>
      <c r="G16" s="567">
        <f>'2.2.12'!P15</f>
        <v>4.4919207295681343</v>
      </c>
      <c r="H16" s="567">
        <f>'2.2.13'!P15</f>
        <v>5.0379594823896019</v>
      </c>
    </row>
    <row r="17" spans="1:8" ht="15" customHeight="1">
      <c r="A17" s="13" t="s">
        <v>43</v>
      </c>
      <c r="B17" s="236" t="s">
        <v>301</v>
      </c>
      <c r="C17" s="567">
        <f t="shared" si="0"/>
        <v>1704.4519839499137</v>
      </c>
      <c r="D17" s="567">
        <f>'2.2.9'!P16</f>
        <v>1249.6681991912062</v>
      </c>
      <c r="E17" s="567">
        <f>'2.2.10'!P16</f>
        <v>421.05327620086865</v>
      </c>
      <c r="F17" s="567">
        <f>'2.2.11'!P16</f>
        <v>27.596935053404529</v>
      </c>
      <c r="G17" s="567">
        <f>'2.2.12'!P16</f>
        <v>1.9622795813912148</v>
      </c>
      <c r="H17" s="567">
        <f>'2.2.13'!P16</f>
        <v>4.1712939230433781</v>
      </c>
    </row>
    <row r="18" spans="1:8" ht="15" customHeight="1">
      <c r="A18" s="13" t="s">
        <v>44</v>
      </c>
      <c r="B18" s="236" t="s">
        <v>302</v>
      </c>
      <c r="C18" s="567">
        <f t="shared" si="0"/>
        <v>1285.3236018697244</v>
      </c>
      <c r="D18" s="567">
        <f>'2.2.9'!P17</f>
        <v>1202.6271904637176</v>
      </c>
      <c r="E18" s="567">
        <f>'2.2.10'!P17</f>
        <v>66.297865141958667</v>
      </c>
      <c r="F18" s="567">
        <f>'2.2.11'!P17</f>
        <v>13.165060575766566</v>
      </c>
      <c r="G18" s="567">
        <f>'2.2.12'!P17</f>
        <v>1.2601287234588374</v>
      </c>
      <c r="H18" s="567">
        <f>'2.2.13'!P17</f>
        <v>1.9733569648225693</v>
      </c>
    </row>
    <row r="19" spans="1:8" ht="15" customHeight="1">
      <c r="A19" s="13" t="s">
        <v>45</v>
      </c>
      <c r="B19" s="236" t="s">
        <v>303</v>
      </c>
      <c r="C19" s="567">
        <f t="shared" si="0"/>
        <v>780.68473945046037</v>
      </c>
      <c r="D19" s="567">
        <f>'2.2.9'!P18</f>
        <v>422.54332364415291</v>
      </c>
      <c r="E19" s="567">
        <f>'2.2.10'!P18</f>
        <v>322.4311803850452</v>
      </c>
      <c r="F19" s="567">
        <f>'2.2.11'!P18</f>
        <v>28.853623758961586</v>
      </c>
      <c r="G19" s="567">
        <f>'2.2.12'!P18</f>
        <v>0.77651009776960178</v>
      </c>
      <c r="H19" s="567">
        <f>'2.2.13'!P18</f>
        <v>6.0801015645310761</v>
      </c>
    </row>
    <row r="20" spans="1:8" ht="15" customHeight="1">
      <c r="A20" s="13" t="s">
        <v>46</v>
      </c>
      <c r="B20" s="236" t="s">
        <v>47</v>
      </c>
      <c r="C20" s="567">
        <f t="shared" si="0"/>
        <v>6846.1643909035656</v>
      </c>
      <c r="D20" s="567">
        <f>'2.2.9'!P19</f>
        <v>6574.3033030092411</v>
      </c>
      <c r="E20" s="567">
        <f>'2.2.10'!P19</f>
        <v>234.40596866432978</v>
      </c>
      <c r="F20" s="567">
        <f>'2.2.11'!P19</f>
        <v>26.612460209798421</v>
      </c>
      <c r="G20" s="567">
        <f>'2.2.12'!P19</f>
        <v>5.1658346721401633</v>
      </c>
      <c r="H20" s="567">
        <f>'2.2.13'!P19</f>
        <v>5.6768243480567655</v>
      </c>
    </row>
    <row r="21" spans="1:8" ht="15" customHeight="1">
      <c r="A21" s="13" t="s">
        <v>48</v>
      </c>
      <c r="B21" s="236" t="s">
        <v>304</v>
      </c>
      <c r="C21" s="567">
        <f t="shared" si="0"/>
        <v>1124.264353716736</v>
      </c>
      <c r="D21" s="567">
        <f>'2.2.9'!P20</f>
        <v>609.25397342870644</v>
      </c>
      <c r="E21" s="567">
        <f>'2.2.10'!P20</f>
        <v>302.35899681307438</v>
      </c>
      <c r="F21" s="567">
        <f>'2.2.11'!P20</f>
        <v>183.17044467467184</v>
      </c>
      <c r="G21" s="567">
        <f>'2.2.12'!P20</f>
        <v>17.924285678923468</v>
      </c>
      <c r="H21" s="567">
        <f>'2.2.13'!P20</f>
        <v>11.55665312135973</v>
      </c>
    </row>
    <row r="22" spans="1:8" ht="15" customHeight="1">
      <c r="A22" s="13" t="s">
        <v>49</v>
      </c>
      <c r="B22" s="236" t="s">
        <v>305</v>
      </c>
      <c r="C22" s="567">
        <f t="shared" si="0"/>
        <v>4298.1944481725977</v>
      </c>
      <c r="D22" s="567">
        <f>'2.2.9'!P21</f>
        <v>1750.0974607696101</v>
      </c>
      <c r="E22" s="567">
        <f>'2.2.10'!P21</f>
        <v>1059.9332216131472</v>
      </c>
      <c r="F22" s="567">
        <f>'2.2.11'!P21</f>
        <v>384.92775256730499</v>
      </c>
      <c r="G22" s="567">
        <f>'2.2.12'!P21</f>
        <v>64.227958001920868</v>
      </c>
      <c r="H22" s="567">
        <f>'2.2.13'!P21</f>
        <v>1039.0080552206148</v>
      </c>
    </row>
    <row r="23" spans="1:8" ht="15" customHeight="1">
      <c r="A23" s="13" t="s">
        <v>50</v>
      </c>
      <c r="B23" s="236" t="s">
        <v>306</v>
      </c>
      <c r="C23" s="567">
        <f t="shared" si="0"/>
        <v>268.47167805337278</v>
      </c>
      <c r="D23" s="567">
        <f>'2.2.9'!P22</f>
        <v>221.29106478913661</v>
      </c>
      <c r="E23" s="567">
        <f>'2.2.10'!P22</f>
        <v>24.510711407037654</v>
      </c>
      <c r="F23" s="567">
        <f>'2.2.11'!P22</f>
        <v>13.958498687380525</v>
      </c>
      <c r="G23" s="567">
        <f>'2.2.12'!P22</f>
        <v>8.01880720910105</v>
      </c>
      <c r="H23" s="567">
        <f>'2.2.13'!P22</f>
        <v>0.69259596071692597</v>
      </c>
    </row>
    <row r="24" spans="1:8" ht="15" customHeight="1">
      <c r="A24" s="13" t="s">
        <v>51</v>
      </c>
      <c r="B24" s="236" t="s">
        <v>307</v>
      </c>
      <c r="C24" s="567">
        <f t="shared" ref="C24:C25" si="1">SUM(D24:H24)</f>
        <v>2580.6595760439086</v>
      </c>
      <c r="D24" s="567">
        <f>'2.2.9'!P23</f>
        <v>2110.8441747026964</v>
      </c>
      <c r="E24" s="567">
        <f>'2.2.10'!P23</f>
        <v>328.41569826968532</v>
      </c>
      <c r="F24" s="567">
        <f>'2.2.11'!P23</f>
        <v>44.4779362510262</v>
      </c>
      <c r="G24" s="567">
        <f>'2.2.12'!P23</f>
        <v>22.777208673391609</v>
      </c>
      <c r="H24" s="567">
        <f>'2.2.13'!P23</f>
        <v>74.144558147108853</v>
      </c>
    </row>
    <row r="25" spans="1:8" ht="15" customHeight="1">
      <c r="A25" s="13" t="s">
        <v>52</v>
      </c>
      <c r="B25" s="236" t="s">
        <v>308</v>
      </c>
      <c r="C25" s="567">
        <f t="shared" si="1"/>
        <v>5987.3819481446963</v>
      </c>
      <c r="D25" s="567">
        <f>'2.2.9'!P24</f>
        <v>4051.749142617316</v>
      </c>
      <c r="E25" s="567">
        <f>'2.2.10'!P24</f>
        <v>1225.1126944798064</v>
      </c>
      <c r="F25" s="567">
        <f>'2.2.11'!P24</f>
        <v>534.95655109753409</v>
      </c>
      <c r="G25" s="567">
        <f>'2.2.12'!P24</f>
        <v>110.5617694632099</v>
      </c>
      <c r="H25" s="567">
        <f>'2.2.13'!P24</f>
        <v>65.001790486829123</v>
      </c>
    </row>
    <row r="26" spans="1:8" s="28" customFormat="1" ht="15" customHeight="1">
      <c r="A26" s="587"/>
      <c r="B26" s="34"/>
      <c r="C26" s="567"/>
      <c r="D26" s="567"/>
      <c r="E26" s="567"/>
      <c r="F26" s="567"/>
      <c r="G26" s="567"/>
      <c r="H26" s="567"/>
    </row>
    <row r="27" spans="1:8" ht="15" customHeight="1">
      <c r="A27" s="68"/>
      <c r="B27" s="35" t="s">
        <v>53</v>
      </c>
      <c r="C27" s="564">
        <f t="shared" ref="C27:C29" si="2">SUM(D27:H27)</f>
        <v>127367.71781121625</v>
      </c>
      <c r="D27" s="564">
        <f>'2.2.9'!P26</f>
        <v>49220.230647293269</v>
      </c>
      <c r="E27" s="564">
        <f>'2.2.10'!P26</f>
        <v>35270.276192390942</v>
      </c>
      <c r="F27" s="564">
        <f>'2.2.11'!P26</f>
        <v>36344.761416068337</v>
      </c>
      <c r="G27" s="564">
        <f>'2.2.12'!P26</f>
        <v>4534.4407296605514</v>
      </c>
      <c r="H27" s="564">
        <f>'2.2.13'!P26</f>
        <v>1998.0088258031656</v>
      </c>
    </row>
    <row r="28" spans="1:8" ht="15" customHeight="1">
      <c r="A28" s="68"/>
      <c r="B28" s="323" t="s">
        <v>92</v>
      </c>
      <c r="C28" s="567">
        <f t="shared" si="2"/>
        <v>270642.01015452744</v>
      </c>
      <c r="D28" s="567">
        <f>'2.2.9'!P27</f>
        <v>257483.60424848809</v>
      </c>
      <c r="E28" s="567">
        <f>'2.2.10'!P27</f>
        <v>12530.092858342501</v>
      </c>
      <c r="F28" s="567">
        <f>'2.2.11'!P27</f>
        <v>0</v>
      </c>
      <c r="G28" s="567">
        <f>'2.2.12'!P27</f>
        <v>0</v>
      </c>
      <c r="H28" s="567">
        <f>'2.2.13'!P27</f>
        <v>628.31304769683356</v>
      </c>
    </row>
    <row r="29" spans="1:8" ht="15" customHeight="1">
      <c r="A29" s="68"/>
      <c r="B29" s="37" t="s">
        <v>400</v>
      </c>
      <c r="C29" s="564">
        <f t="shared" si="2"/>
        <v>398009.72796574375</v>
      </c>
      <c r="D29" s="564">
        <f>'2.2.9'!P28</f>
        <v>306703.83489578136</v>
      </c>
      <c r="E29" s="564">
        <f>'2.2.10'!P28</f>
        <v>47800.369050733447</v>
      </c>
      <c r="F29" s="564">
        <f>'2.2.11'!P28</f>
        <v>36344.761416068337</v>
      </c>
      <c r="G29" s="564">
        <f>'2.2.12'!P28</f>
        <v>4534.4407296605514</v>
      </c>
      <c r="H29" s="564">
        <f>'2.2.13'!P28</f>
        <v>2626.3218734999991</v>
      </c>
    </row>
    <row r="30" spans="1:8" s="8" customFormat="1" ht="20.100000000000001" customHeight="1">
      <c r="A30" s="29"/>
      <c r="B30" s="381"/>
      <c r="C30" s="687" t="s">
        <v>565</v>
      </c>
      <c r="D30" s="686"/>
      <c r="E30" s="686"/>
      <c r="F30" s="686"/>
      <c r="G30" s="686"/>
      <c r="H30" s="686"/>
    </row>
    <row r="31" spans="1:8" ht="15" customHeight="1">
      <c r="A31" s="13" t="s">
        <v>1</v>
      </c>
      <c r="B31" s="236" t="s">
        <v>242</v>
      </c>
      <c r="C31" s="607">
        <f t="shared" ref="C31:H40" si="3">C8/C$29*100</f>
        <v>0.32546017551038087</v>
      </c>
      <c r="D31" s="607">
        <f t="shared" si="3"/>
        <v>0.13648334952966681</v>
      </c>
      <c r="E31" s="607">
        <f t="shared" si="3"/>
        <v>1.1014532839546134</v>
      </c>
      <c r="F31" s="607">
        <f t="shared" si="3"/>
        <v>0.68885545036929341</v>
      </c>
      <c r="G31" s="607">
        <f t="shared" si="3"/>
        <v>6.8126958220415396E-2</v>
      </c>
      <c r="H31" s="607">
        <f t="shared" si="3"/>
        <v>3.6862469916348362</v>
      </c>
    </row>
    <row r="32" spans="1:8" ht="15" customHeight="1">
      <c r="A32" s="13" t="s">
        <v>6</v>
      </c>
      <c r="B32" s="236" t="s">
        <v>245</v>
      </c>
      <c r="C32" s="607">
        <f t="shared" si="3"/>
        <v>8.311354353570917E-2</v>
      </c>
      <c r="D32" s="607">
        <f t="shared" si="3"/>
        <v>3.7545240739831814E-2</v>
      </c>
      <c r="E32" s="607">
        <f t="shared" si="3"/>
        <v>0.18084559872753694</v>
      </c>
      <c r="F32" s="607">
        <f t="shared" si="3"/>
        <v>0.32790490698324265</v>
      </c>
      <c r="G32" s="607">
        <f t="shared" si="3"/>
        <v>4.6803284950525291E-2</v>
      </c>
      <c r="H32" s="607">
        <f t="shared" si="3"/>
        <v>0.30094972383138335</v>
      </c>
    </row>
    <row r="33" spans="1:8" ht="15" customHeight="1">
      <c r="A33" s="13" t="s">
        <v>10</v>
      </c>
      <c r="B33" s="236" t="s">
        <v>11</v>
      </c>
      <c r="C33" s="607">
        <f t="shared" si="3"/>
        <v>3.9229843060755791</v>
      </c>
      <c r="D33" s="607">
        <f t="shared" si="3"/>
        <v>3.2312964182944346</v>
      </c>
      <c r="E33" s="607">
        <f t="shared" si="3"/>
        <v>7.931998941130848</v>
      </c>
      <c r="F33" s="607">
        <f t="shared" si="3"/>
        <v>4.7669706427189151</v>
      </c>
      <c r="G33" s="607">
        <f t="shared" si="3"/>
        <v>1.1441967407851801</v>
      </c>
      <c r="H33" s="607">
        <f t="shared" si="3"/>
        <v>4.8507891360915663</v>
      </c>
    </row>
    <row r="34" spans="1:8" ht="15" customHeight="1">
      <c r="A34" s="13" t="s">
        <v>325</v>
      </c>
      <c r="B34" s="236" t="s">
        <v>22</v>
      </c>
      <c r="C34" s="607">
        <f t="shared" si="3"/>
        <v>0.4567542609742184</v>
      </c>
      <c r="D34" s="607">
        <f t="shared" si="3"/>
        <v>0.19453669522711595</v>
      </c>
      <c r="E34" s="607">
        <f t="shared" si="3"/>
        <v>2.2375751678489935</v>
      </c>
      <c r="F34" s="607">
        <f t="shared" si="3"/>
        <v>0.23550774395832705</v>
      </c>
      <c r="G34" s="607">
        <f t="shared" si="3"/>
        <v>0.51718257097616172</v>
      </c>
      <c r="H34" s="607">
        <f t="shared" si="3"/>
        <v>1.6243109666920255</v>
      </c>
    </row>
    <row r="35" spans="1:8" ht="15" customHeight="1">
      <c r="A35" s="13" t="s">
        <v>26</v>
      </c>
      <c r="B35" s="236" t="s">
        <v>27</v>
      </c>
      <c r="C35" s="607">
        <f t="shared" si="3"/>
        <v>0.85820354013983891</v>
      </c>
      <c r="D35" s="607">
        <f t="shared" si="3"/>
        <v>9.7182358337736433E-2</v>
      </c>
      <c r="E35" s="607">
        <f t="shared" si="3"/>
        <v>0.90688084444581341</v>
      </c>
      <c r="F35" s="607">
        <f t="shared" si="3"/>
        <v>6.9365278656336367</v>
      </c>
      <c r="G35" s="607">
        <f t="shared" si="3"/>
        <v>0.22403831775180913</v>
      </c>
      <c r="H35" s="607">
        <f t="shared" si="3"/>
        <v>5.823953972777324</v>
      </c>
    </row>
    <row r="36" spans="1:8" ht="15" customHeight="1">
      <c r="A36" s="13" t="s">
        <v>33</v>
      </c>
      <c r="B36" s="236" t="s">
        <v>285</v>
      </c>
      <c r="C36" s="607">
        <f t="shared" si="3"/>
        <v>3.1519864951678378</v>
      </c>
      <c r="D36" s="607">
        <f t="shared" si="3"/>
        <v>1.2264719972512264</v>
      </c>
      <c r="E36" s="607">
        <f t="shared" si="3"/>
        <v>14.476580574095637</v>
      </c>
      <c r="F36" s="607">
        <f t="shared" si="3"/>
        <v>4.7498615788515091</v>
      </c>
      <c r="G36" s="607">
        <f t="shared" si="3"/>
        <v>7.150177277259312E-2</v>
      </c>
      <c r="H36" s="607">
        <f t="shared" si="3"/>
        <v>5.1078743438523713</v>
      </c>
    </row>
    <row r="37" spans="1:8" ht="15" customHeight="1">
      <c r="A37" s="13" t="s">
        <v>36</v>
      </c>
      <c r="B37" s="236" t="s">
        <v>287</v>
      </c>
      <c r="C37" s="607">
        <f t="shared" si="3"/>
        <v>5.6630311364530606</v>
      </c>
      <c r="D37" s="607">
        <f t="shared" si="3"/>
        <v>2.0333674796886103</v>
      </c>
      <c r="E37" s="607">
        <f t="shared" si="3"/>
        <v>17.844484854124239</v>
      </c>
      <c r="F37" s="607">
        <f t="shared" si="3"/>
        <v>20.9272096814184</v>
      </c>
      <c r="G37" s="607">
        <f t="shared" si="3"/>
        <v>1.0304020771298483</v>
      </c>
      <c r="H37" s="607">
        <f t="shared" si="3"/>
        <v>4.5920405876475181</v>
      </c>
    </row>
    <row r="38" spans="1:8" ht="15" customHeight="1">
      <c r="A38" s="13" t="s">
        <v>37</v>
      </c>
      <c r="B38" s="236" t="s">
        <v>293</v>
      </c>
      <c r="C38" s="607">
        <f t="shared" si="3"/>
        <v>11.072970580895596</v>
      </c>
      <c r="D38" s="607">
        <f t="shared" si="3"/>
        <v>2.9773744235089366</v>
      </c>
      <c r="E38" s="607">
        <f t="shared" si="3"/>
        <v>20.197155021758821</v>
      </c>
      <c r="F38" s="607">
        <f t="shared" si="3"/>
        <v>57.853383953932557</v>
      </c>
      <c r="G38" s="607">
        <f t="shared" si="3"/>
        <v>91.66740749294739</v>
      </c>
      <c r="H38" s="607">
        <f t="shared" si="3"/>
        <v>3.8908133523187782</v>
      </c>
    </row>
    <row r="39" spans="1:8" ht="15" customHeight="1">
      <c r="A39" s="13" t="s">
        <v>41</v>
      </c>
      <c r="B39" s="236" t="s">
        <v>42</v>
      </c>
      <c r="C39" s="607">
        <f t="shared" si="3"/>
        <v>0.21665576700324343</v>
      </c>
      <c r="D39" s="607">
        <f t="shared" si="3"/>
        <v>0.18229399550955683</v>
      </c>
      <c r="E39" s="607">
        <f t="shared" si="3"/>
        <v>0.57389398275575709</v>
      </c>
      <c r="F39" s="607">
        <f t="shared" si="3"/>
        <v>5.3253979874610599E-2</v>
      </c>
      <c r="G39" s="607">
        <f t="shared" si="3"/>
        <v>9.9062287884495059E-2</v>
      </c>
      <c r="H39" s="607">
        <f t="shared" si="3"/>
        <v>0.19182566817964722</v>
      </c>
    </row>
    <row r="40" spans="1:8" ht="15" customHeight="1">
      <c r="A40" s="13" t="s">
        <v>43</v>
      </c>
      <c r="B40" s="236" t="s">
        <v>301</v>
      </c>
      <c r="C40" s="607">
        <f t="shared" si="3"/>
        <v>0.4282438001356122</v>
      </c>
      <c r="D40" s="607">
        <f t="shared" si="3"/>
        <v>0.40745111635654846</v>
      </c>
      <c r="E40" s="607">
        <f t="shared" si="3"/>
        <v>0.88085779370025186</v>
      </c>
      <c r="F40" s="607">
        <f t="shared" si="3"/>
        <v>7.5930984213872663E-2</v>
      </c>
      <c r="G40" s="607">
        <f t="shared" si="3"/>
        <v>4.3275007842877043E-2</v>
      </c>
      <c r="H40" s="607">
        <f t="shared" si="3"/>
        <v>0.15882645478958196</v>
      </c>
    </row>
    <row r="41" spans="1:8" ht="15" customHeight="1">
      <c r="A41" s="13" t="s">
        <v>44</v>
      </c>
      <c r="B41" s="236" t="s">
        <v>302</v>
      </c>
      <c r="C41" s="607">
        <f t="shared" ref="C41:H48" si="4">C18/C$29*100</f>
        <v>0.32293773532599457</v>
      </c>
      <c r="D41" s="607">
        <f t="shared" si="4"/>
        <v>0.39211351591752119</v>
      </c>
      <c r="E41" s="607">
        <f t="shared" si="4"/>
        <v>0.138697391795433</v>
      </c>
      <c r="F41" s="607">
        <f t="shared" si="4"/>
        <v>3.6222718385891445E-2</v>
      </c>
      <c r="G41" s="607">
        <f t="shared" si="4"/>
        <v>2.7790168591599846E-2</v>
      </c>
      <c r="H41" s="607">
        <f t="shared" si="4"/>
        <v>7.5137666282798443E-2</v>
      </c>
    </row>
    <row r="42" spans="1:8" ht="15" customHeight="1">
      <c r="A42" s="13" t="s">
        <v>45</v>
      </c>
      <c r="B42" s="236" t="s">
        <v>303</v>
      </c>
      <c r="C42" s="607">
        <f t="shared" si="4"/>
        <v>0.19614715033237909</v>
      </c>
      <c r="D42" s="607">
        <f t="shared" si="4"/>
        <v>0.1377691686795289</v>
      </c>
      <c r="E42" s="607">
        <f t="shared" si="4"/>
        <v>0.6745370104628885</v>
      </c>
      <c r="F42" s="607">
        <f t="shared" si="4"/>
        <v>7.9388672905705601E-2</v>
      </c>
      <c r="G42" s="607">
        <f t="shared" si="4"/>
        <v>1.7124716013825401E-2</v>
      </c>
      <c r="H42" s="607">
        <f t="shared" si="4"/>
        <v>0.23150633689953456</v>
      </c>
    </row>
    <row r="43" spans="1:8" ht="15" customHeight="1">
      <c r="A43" s="13" t="s">
        <v>46</v>
      </c>
      <c r="B43" s="236" t="s">
        <v>47</v>
      </c>
      <c r="C43" s="607">
        <f t="shared" si="4"/>
        <v>1.7200997638662761</v>
      </c>
      <c r="D43" s="607">
        <f t="shared" si="4"/>
        <v>2.1435347573150505</v>
      </c>
      <c r="E43" s="607">
        <f t="shared" si="4"/>
        <v>0.4903852696525009</v>
      </c>
      <c r="F43" s="607">
        <f t="shared" si="4"/>
        <v>7.3222272407139313E-2</v>
      </c>
      <c r="G43" s="607">
        <f t="shared" si="4"/>
        <v>0.11392440612024227</v>
      </c>
      <c r="H43" s="607">
        <f t="shared" si="4"/>
        <v>0.21615112775539114</v>
      </c>
    </row>
    <row r="44" spans="1:8" ht="15" customHeight="1">
      <c r="A44" s="13" t="s">
        <v>48</v>
      </c>
      <c r="B44" s="236" t="s">
        <v>304</v>
      </c>
      <c r="C44" s="607">
        <f t="shared" si="4"/>
        <v>0.28247157662777028</v>
      </c>
      <c r="D44" s="607">
        <f t="shared" si="4"/>
        <v>0.19864569793714262</v>
      </c>
      <c r="E44" s="607">
        <f t="shared" si="4"/>
        <v>0.63254531882831777</v>
      </c>
      <c r="F44" s="607">
        <f t="shared" si="4"/>
        <v>0.5039803194132142</v>
      </c>
      <c r="G44" s="607">
        <f t="shared" si="4"/>
        <v>0.39529209328236781</v>
      </c>
      <c r="H44" s="607">
        <f t="shared" si="4"/>
        <v>0.4400318650188379</v>
      </c>
    </row>
    <row r="45" spans="1:8" ht="15" customHeight="1">
      <c r="A45" s="13" t="s">
        <v>49</v>
      </c>
      <c r="B45" s="236" t="s">
        <v>305</v>
      </c>
      <c r="C45" s="607">
        <f t="shared" si="4"/>
        <v>1.0799219582247344</v>
      </c>
      <c r="D45" s="607">
        <f t="shared" si="4"/>
        <v>0.57061479565923812</v>
      </c>
      <c r="E45" s="607">
        <f t="shared" si="4"/>
        <v>2.2174163979532779</v>
      </c>
      <c r="F45" s="607">
        <f t="shared" si="4"/>
        <v>1.0591010576757427</v>
      </c>
      <c r="G45" s="607">
        <f t="shared" si="4"/>
        <v>1.4164471834816326</v>
      </c>
      <c r="H45" s="607">
        <f t="shared" si="4"/>
        <v>39.561337309960734</v>
      </c>
    </row>
    <row r="46" spans="1:8" ht="15" customHeight="1">
      <c r="A46" s="13" t="s">
        <v>50</v>
      </c>
      <c r="B46" s="236" t="s">
        <v>306</v>
      </c>
      <c r="C46" s="607">
        <f t="shared" si="4"/>
        <v>6.7453546782776083E-2</v>
      </c>
      <c r="D46" s="607">
        <f t="shared" si="4"/>
        <v>7.2151385020774783E-2</v>
      </c>
      <c r="E46" s="607">
        <f t="shared" si="4"/>
        <v>5.1277243029280682E-2</v>
      </c>
      <c r="F46" s="607">
        <f t="shared" si="4"/>
        <v>3.840580634877782E-2</v>
      </c>
      <c r="G46" s="607">
        <f t="shared" si="4"/>
        <v>0.17684225436333664</v>
      </c>
      <c r="H46" s="607">
        <f t="shared" si="4"/>
        <v>2.637132819496834E-2</v>
      </c>
    </row>
    <row r="47" spans="1:8" ht="15" customHeight="1">
      <c r="A47" s="13" t="s">
        <v>51</v>
      </c>
      <c r="B47" s="236" t="s">
        <v>307</v>
      </c>
      <c r="C47" s="607">
        <f t="shared" si="4"/>
        <v>0.64839108059841766</v>
      </c>
      <c r="D47" s="607">
        <f t="shared" si="4"/>
        <v>0.68823533798329128</v>
      </c>
      <c r="E47" s="607">
        <f t="shared" si="4"/>
        <v>0.68705682569337001</v>
      </c>
      <c r="F47" s="607">
        <f t="shared" si="4"/>
        <v>0.12237784626469475</v>
      </c>
      <c r="G47" s="607">
        <f t="shared" si="4"/>
        <v>0.50231572163689331</v>
      </c>
      <c r="H47" s="607">
        <f t="shared" si="4"/>
        <v>2.8231329486015828</v>
      </c>
    </row>
    <row r="48" spans="1:8" ht="15" customHeight="1">
      <c r="A48" s="13" t="s">
        <v>52</v>
      </c>
      <c r="B48" s="236" t="s">
        <v>308</v>
      </c>
      <c r="C48" s="607">
        <f t="shared" si="4"/>
        <v>1.5043305546190127</v>
      </c>
      <c r="D48" s="607">
        <f t="shared" si="4"/>
        <v>1.3210624327518139</v>
      </c>
      <c r="E48" s="607">
        <f t="shared" si="4"/>
        <v>2.5629774807376897</v>
      </c>
      <c r="F48" s="607">
        <f t="shared" si="4"/>
        <v>1.4718945186445085</v>
      </c>
      <c r="G48" s="607">
        <f t="shared" si="4"/>
        <v>2.4382669452487598</v>
      </c>
      <c r="H48" s="607">
        <f t="shared" si="4"/>
        <v>2.4750123411264786</v>
      </c>
    </row>
    <row r="49" spans="1:8" s="28" customFormat="1" ht="15" customHeight="1">
      <c r="A49" s="587"/>
      <c r="B49" s="34"/>
      <c r="C49" s="608"/>
      <c r="D49" s="608"/>
      <c r="E49" s="608"/>
      <c r="F49" s="608"/>
      <c r="G49" s="608"/>
      <c r="H49" s="608"/>
    </row>
    <row r="50" spans="1:8" ht="15" customHeight="1">
      <c r="A50" s="68"/>
      <c r="B50" s="35" t="s">
        <v>53</v>
      </c>
      <c r="C50" s="609">
        <f t="shared" ref="C50:H52" si="5">C27/C$29*100</f>
        <v>32.00115697226844</v>
      </c>
      <c r="D50" s="609">
        <f t="shared" si="5"/>
        <v>16.048130165708038</v>
      </c>
      <c r="E50" s="609">
        <f t="shared" si="5"/>
        <v>73.786619000695268</v>
      </c>
      <c r="F50" s="609">
        <f t="shared" si="5"/>
        <v>100</v>
      </c>
      <c r="G50" s="609">
        <f t="shared" si="5"/>
        <v>100</v>
      </c>
      <c r="H50" s="609">
        <f t="shared" si="5"/>
        <v>76.076312121655349</v>
      </c>
    </row>
    <row r="51" spans="1:8" ht="15" customHeight="1">
      <c r="A51" s="68"/>
      <c r="B51" s="323" t="s">
        <v>92</v>
      </c>
      <c r="C51" s="607">
        <f t="shared" si="5"/>
        <v>67.998843027731553</v>
      </c>
      <c r="D51" s="607">
        <f t="shared" si="5"/>
        <v>83.951869834291955</v>
      </c>
      <c r="E51" s="607">
        <f t="shared" si="5"/>
        <v>26.213380999304732</v>
      </c>
      <c r="F51" s="607">
        <f t="shared" si="5"/>
        <v>0</v>
      </c>
      <c r="G51" s="607">
        <f t="shared" si="5"/>
        <v>0</v>
      </c>
      <c r="H51" s="607">
        <f t="shared" si="5"/>
        <v>23.923687878344658</v>
      </c>
    </row>
    <row r="52" spans="1:8" ht="15" customHeight="1">
      <c r="A52" s="68"/>
      <c r="B52" s="37" t="s">
        <v>400</v>
      </c>
      <c r="C52" s="610">
        <f t="shared" si="5"/>
        <v>100</v>
      </c>
      <c r="D52" s="610">
        <f t="shared" si="5"/>
        <v>100</v>
      </c>
      <c r="E52" s="610">
        <f t="shared" si="5"/>
        <v>100</v>
      </c>
      <c r="F52" s="610">
        <f t="shared" si="5"/>
        <v>100</v>
      </c>
      <c r="G52" s="610">
        <f t="shared" si="5"/>
        <v>100</v>
      </c>
      <c r="H52" s="610">
        <f t="shared" si="5"/>
        <v>100</v>
      </c>
    </row>
    <row r="53" spans="1:8" ht="20.100000000000001" customHeight="1">
      <c r="A53" s="68"/>
      <c r="B53" s="45"/>
      <c r="C53" s="687" t="s">
        <v>566</v>
      </c>
      <c r="D53" s="686"/>
      <c r="E53" s="686"/>
      <c r="F53" s="686"/>
      <c r="G53" s="686"/>
      <c r="H53" s="686"/>
    </row>
    <row r="54" spans="1:8" ht="15" customHeight="1">
      <c r="A54" s="68"/>
      <c r="B54" s="35" t="s">
        <v>53</v>
      </c>
      <c r="C54" s="610">
        <f>C27/$C27*100</f>
        <v>100</v>
      </c>
      <c r="D54" s="609">
        <f>D27/$C27*100</f>
        <v>38.644196106463355</v>
      </c>
      <c r="E54" s="609">
        <f t="shared" ref="E54:G54" si="6">E27/$C27*100</f>
        <v>27.691692053922452</v>
      </c>
      <c r="F54" s="609">
        <f t="shared" si="6"/>
        <v>28.535300812988069</v>
      </c>
      <c r="G54" s="609">
        <f t="shared" si="6"/>
        <v>3.5601177500734336</v>
      </c>
      <c r="H54" s="609">
        <f t="shared" ref="H54" si="7">H27/$C27*100</f>
        <v>1.5686932765527004</v>
      </c>
    </row>
    <row r="55" spans="1:8" ht="15" customHeight="1">
      <c r="A55" s="68"/>
      <c r="B55" s="323" t="s">
        <v>92</v>
      </c>
      <c r="C55" s="611">
        <f t="shared" ref="C55" si="8">C28/$C28*100</f>
        <v>100</v>
      </c>
      <c r="D55" s="607">
        <f t="shared" ref="D55:G56" si="9">D28/$C28*100</f>
        <v>95.138077086212022</v>
      </c>
      <c r="E55" s="607">
        <f t="shared" si="9"/>
        <v>4.6297664029277055</v>
      </c>
      <c r="F55" s="607">
        <f t="shared" si="9"/>
        <v>0</v>
      </c>
      <c r="G55" s="607">
        <f t="shared" si="9"/>
        <v>0</v>
      </c>
      <c r="H55" s="607">
        <f t="shared" ref="H55" si="10">H28/$C28*100</f>
        <v>0.23215651086026448</v>
      </c>
    </row>
    <row r="56" spans="1:8" ht="15" customHeight="1">
      <c r="A56" s="68"/>
      <c r="B56" s="37" t="s">
        <v>400</v>
      </c>
      <c r="C56" s="610">
        <f t="shared" ref="C56" si="11">C29/$C29*100</f>
        <v>100</v>
      </c>
      <c r="D56" s="609">
        <f t="shared" si="9"/>
        <v>77.059381554156133</v>
      </c>
      <c r="E56" s="609">
        <f t="shared" si="9"/>
        <v>12.009849431330375</v>
      </c>
      <c r="F56" s="609">
        <f t="shared" si="9"/>
        <v>9.1316264056733036</v>
      </c>
      <c r="G56" s="609">
        <f t="shared" si="9"/>
        <v>1.1392788695985907</v>
      </c>
      <c r="H56" s="609">
        <f t="shared" ref="H56" si="12">H29/$C29*100</f>
        <v>0.65986373924158048</v>
      </c>
    </row>
    <row r="57" spans="1:8" ht="20.100000000000001" customHeight="1">
      <c r="A57" s="14" t="s">
        <v>54</v>
      </c>
      <c r="C57" s="69"/>
      <c r="D57" s="69"/>
      <c r="E57" s="69"/>
      <c r="F57" s="69"/>
      <c r="G57" s="69"/>
      <c r="H57" s="69"/>
    </row>
    <row r="58" spans="1:8" ht="15" customHeight="1">
      <c r="A58" s="18" t="s">
        <v>575</v>
      </c>
      <c r="B58" s="19"/>
      <c r="C58" s="69"/>
      <c r="D58" s="69"/>
      <c r="E58" s="69"/>
      <c r="F58" s="69"/>
      <c r="G58" s="69"/>
      <c r="H58" s="69"/>
    </row>
    <row r="59" spans="1:8" ht="12.95" customHeight="1">
      <c r="A59" s="16"/>
      <c r="B59" s="19"/>
      <c r="C59" s="69"/>
      <c r="D59" s="69"/>
      <c r="E59" s="69"/>
      <c r="F59" s="69"/>
      <c r="G59" s="69"/>
      <c r="H59" s="69"/>
    </row>
    <row r="60" spans="1:8" ht="12" customHeight="1">
      <c r="A60" s="16"/>
      <c r="B60" s="19"/>
    </row>
    <row r="61" spans="1:8">
      <c r="B61" s="19"/>
    </row>
    <row r="62" spans="1:8">
      <c r="A62" s="18"/>
      <c r="B62" s="19"/>
    </row>
    <row r="63" spans="1:8">
      <c r="A63" s="18"/>
      <c r="B63" s="19"/>
    </row>
    <row r="64" spans="1:8">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A144" s="18"/>
      <c r="B144" s="19"/>
    </row>
    <row r="145" spans="1:2">
      <c r="A145" s="18"/>
      <c r="B145" s="19"/>
    </row>
    <row r="146" spans="1:2">
      <c r="A146" s="18"/>
      <c r="B146" s="19"/>
    </row>
    <row r="147" spans="1:2">
      <c r="A147" s="18"/>
      <c r="B147" s="19"/>
    </row>
    <row r="148" spans="1:2">
      <c r="A148" s="18"/>
      <c r="B148" s="19"/>
    </row>
    <row r="149" spans="1:2">
      <c r="A149" s="18"/>
      <c r="B149" s="19"/>
    </row>
    <row r="150" spans="1:2">
      <c r="A150" s="18"/>
      <c r="B150" s="19"/>
    </row>
    <row r="151" spans="1:2">
      <c r="A151" s="18"/>
      <c r="B151" s="19"/>
    </row>
    <row r="152" spans="1:2">
      <c r="A152" s="18"/>
      <c r="B152" s="19"/>
    </row>
    <row r="153" spans="1:2">
      <c r="A153" s="18"/>
      <c r="B153" s="19"/>
    </row>
    <row r="154" spans="1:2">
      <c r="A154" s="18"/>
      <c r="B154" s="19"/>
    </row>
    <row r="155" spans="1:2">
      <c r="A155" s="18"/>
      <c r="B155" s="19"/>
    </row>
    <row r="156" spans="1:2">
      <c r="A156" s="18"/>
      <c r="B156" s="19"/>
    </row>
    <row r="157" spans="1:2">
      <c r="A157" s="18"/>
      <c r="B157" s="19"/>
    </row>
    <row r="158" spans="1:2">
      <c r="A158" s="18"/>
      <c r="B158" s="19"/>
    </row>
    <row r="159" spans="1:2">
      <c r="A159" s="18"/>
      <c r="B159" s="19"/>
    </row>
    <row r="160" spans="1:2">
      <c r="A160" s="18"/>
      <c r="B160" s="19"/>
    </row>
    <row r="161" spans="1:2">
      <c r="A161" s="18"/>
      <c r="B161" s="19"/>
    </row>
    <row r="162" spans="1:2">
      <c r="A162" s="18"/>
      <c r="B162" s="19"/>
    </row>
    <row r="163" spans="1:2">
      <c r="A163" s="18"/>
      <c r="B163" s="19"/>
    </row>
    <row r="164" spans="1:2">
      <c r="A164" s="18"/>
      <c r="B164" s="19"/>
    </row>
    <row r="165" spans="1:2">
      <c r="A165" s="18"/>
      <c r="B165" s="19"/>
    </row>
    <row r="166" spans="1:2">
      <c r="B166" s="19"/>
    </row>
    <row r="167" spans="1:2">
      <c r="B167" s="19"/>
    </row>
    <row r="168" spans="1:2">
      <c r="A168" s="20"/>
      <c r="B168" s="19"/>
    </row>
    <row r="169" spans="1:2">
      <c r="A169" s="20"/>
      <c r="B169" s="19"/>
    </row>
    <row r="170" spans="1:2">
      <c r="A170" s="20"/>
      <c r="B170" s="19"/>
    </row>
    <row r="171" spans="1:2">
      <c r="A171" s="20"/>
      <c r="B171" s="19"/>
    </row>
    <row r="172" spans="1:2">
      <c r="A172" s="20"/>
      <c r="B172" s="19"/>
    </row>
    <row r="173" spans="1:2">
      <c r="A173" s="20"/>
      <c r="B173" s="19"/>
    </row>
    <row r="174" spans="1:2">
      <c r="A174" s="20"/>
      <c r="B174" s="19"/>
    </row>
    <row r="175" spans="1:2">
      <c r="A175" s="20"/>
      <c r="B175" s="19"/>
    </row>
    <row r="176" spans="1:2">
      <c r="A176" s="20"/>
      <c r="B176" s="19"/>
    </row>
    <row r="177" spans="1:2">
      <c r="A177" s="20"/>
      <c r="B177" s="19"/>
    </row>
    <row r="178" spans="1:2">
      <c r="A178" s="20"/>
      <c r="B178" s="19"/>
    </row>
    <row r="179" spans="1:2">
      <c r="A179" s="20"/>
      <c r="B179" s="19"/>
    </row>
    <row r="180" spans="1:2">
      <c r="A180" s="20"/>
      <c r="B180" s="19"/>
    </row>
    <row r="181" spans="1:2">
      <c r="A181" s="20"/>
      <c r="B181" s="19"/>
    </row>
    <row r="182" spans="1:2">
      <c r="A182" s="20"/>
      <c r="B182" s="19"/>
    </row>
    <row r="183" spans="1:2">
      <c r="A183" s="20"/>
      <c r="B183" s="19"/>
    </row>
    <row r="184" spans="1:2">
      <c r="A184" s="20"/>
      <c r="B184" s="19"/>
    </row>
    <row r="185" spans="1:2">
      <c r="A185" s="20"/>
      <c r="B185" s="19"/>
    </row>
    <row r="186" spans="1:2">
      <c r="A186" s="20"/>
      <c r="B186" s="19"/>
    </row>
    <row r="187" spans="1:2">
      <c r="A187" s="20"/>
      <c r="B187" s="19"/>
    </row>
    <row r="188" spans="1:2">
      <c r="A188" s="20"/>
      <c r="B188" s="19"/>
    </row>
    <row r="189" spans="1:2">
      <c r="A189" s="20"/>
      <c r="B189" s="19"/>
    </row>
    <row r="190" spans="1:2">
      <c r="A190" s="20"/>
      <c r="B190" s="19"/>
    </row>
    <row r="191" spans="1:2">
      <c r="A191" s="20"/>
      <c r="B191" s="19"/>
    </row>
    <row r="192" spans="1:2">
      <c r="A192" s="20"/>
      <c r="B192" s="19"/>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9"/>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0.7109375" style="69" customWidth="1"/>
  </cols>
  <sheetData>
    <row r="1" spans="1:18" s="2" customFormat="1" ht="20.100000000000001" customHeight="1">
      <c r="A1" s="123" t="s">
        <v>203</v>
      </c>
      <c r="B1" s="23"/>
      <c r="C1" s="93"/>
      <c r="P1" s="81"/>
      <c r="R1" s="197"/>
    </row>
    <row r="2" spans="1:18" s="4" customFormat="1" ht="20.100000000000001" customHeight="1">
      <c r="A2" s="423" t="s">
        <v>208</v>
      </c>
      <c r="B2" s="25"/>
      <c r="P2" s="82"/>
    </row>
    <row r="3" spans="1:18" s="4" customFormat="1" ht="20.100000000000001" customHeight="1">
      <c r="A3" s="453" t="s">
        <v>576</v>
      </c>
      <c r="B3" s="25"/>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7">
        <v>2005</v>
      </c>
      <c r="D6" s="7">
        <v>2006</v>
      </c>
      <c r="E6" s="7">
        <v>2007</v>
      </c>
      <c r="F6" s="26">
        <v>2008</v>
      </c>
      <c r="G6" s="26">
        <v>2009</v>
      </c>
      <c r="H6" s="26">
        <v>2010</v>
      </c>
      <c r="I6" s="26">
        <v>2011</v>
      </c>
      <c r="J6" s="26">
        <v>2012</v>
      </c>
      <c r="K6" s="26">
        <v>2013</v>
      </c>
      <c r="L6" s="77">
        <v>2014</v>
      </c>
      <c r="M6" s="75">
        <v>2015</v>
      </c>
      <c r="N6" s="192">
        <v>2016</v>
      </c>
      <c r="O6" s="88">
        <v>2017</v>
      </c>
      <c r="P6" s="87">
        <v>2018</v>
      </c>
    </row>
    <row r="7" spans="1:18" s="20" customFormat="1" ht="18" customHeight="1">
      <c r="A7" s="13" t="s">
        <v>1</v>
      </c>
      <c r="B7" s="236" t="s">
        <v>242</v>
      </c>
      <c r="C7" s="618">
        <v>427.12481134844586</v>
      </c>
      <c r="D7" s="618">
        <v>444.19066300113138</v>
      </c>
      <c r="E7" s="618">
        <v>403.28318941999873</v>
      </c>
      <c r="F7" s="618">
        <v>387.33173977027457</v>
      </c>
      <c r="G7" s="618">
        <v>363.91633051462452</v>
      </c>
      <c r="H7" s="618">
        <v>378.70533805772084</v>
      </c>
      <c r="I7" s="618">
        <v>390.61883247510542</v>
      </c>
      <c r="J7" s="618">
        <v>388.75318994100257</v>
      </c>
      <c r="K7" s="618">
        <v>380.19350818934055</v>
      </c>
      <c r="L7" s="618">
        <v>509.85430262773195</v>
      </c>
      <c r="M7" s="618">
        <v>693.24824771323267</v>
      </c>
      <c r="N7" s="619">
        <v>530.80075595125118</v>
      </c>
      <c r="O7" s="618">
        <v>412.26532591777453</v>
      </c>
      <c r="P7" s="618">
        <v>418.59966700170145</v>
      </c>
      <c r="Q7" s="30"/>
    </row>
    <row r="8" spans="1:18" s="20" customFormat="1" ht="15" customHeight="1">
      <c r="A8" s="13" t="s">
        <v>6</v>
      </c>
      <c r="B8" s="236" t="s">
        <v>245</v>
      </c>
      <c r="C8" s="620">
        <v>192.15523780287111</v>
      </c>
      <c r="D8" s="620">
        <v>196.97320449205438</v>
      </c>
      <c r="E8" s="620">
        <v>172.43564096550733</v>
      </c>
      <c r="F8" s="620">
        <v>164.16126637166306</v>
      </c>
      <c r="G8" s="620">
        <v>166.24697763158514</v>
      </c>
      <c r="H8" s="620">
        <v>124.53576827574943</v>
      </c>
      <c r="I8" s="620">
        <v>368.0999700376222</v>
      </c>
      <c r="J8" s="620">
        <v>158.22924728925037</v>
      </c>
      <c r="K8" s="620">
        <v>154.15079724762717</v>
      </c>
      <c r="L8" s="620">
        <v>204.74064915552594</v>
      </c>
      <c r="M8" s="620">
        <v>166.57447869949561</v>
      </c>
      <c r="N8" s="621">
        <v>211.65676858584729</v>
      </c>
      <c r="O8" s="620">
        <v>112.00033138830051</v>
      </c>
      <c r="P8" s="620">
        <v>115.1526931699174</v>
      </c>
      <c r="Q8" s="30"/>
    </row>
    <row r="9" spans="1:18" s="20" customFormat="1" ht="15" customHeight="1">
      <c r="A9" s="13" t="s">
        <v>10</v>
      </c>
      <c r="B9" s="236" t="s">
        <v>11</v>
      </c>
      <c r="C9" s="620">
        <v>9150.4866383874705</v>
      </c>
      <c r="D9" s="620">
        <v>10407.08282602247</v>
      </c>
      <c r="E9" s="620">
        <v>10368.548323936971</v>
      </c>
      <c r="F9" s="620">
        <v>9850.1780529573607</v>
      </c>
      <c r="G9" s="620">
        <v>10607.594648439916</v>
      </c>
      <c r="H9" s="620">
        <v>10951.877702479043</v>
      </c>
      <c r="I9" s="620">
        <v>11883.664136334599</v>
      </c>
      <c r="J9" s="620">
        <v>12835.08152884035</v>
      </c>
      <c r="K9" s="620">
        <v>12491.984186473936</v>
      </c>
      <c r="L9" s="620">
        <v>17220.574262334674</v>
      </c>
      <c r="M9" s="620">
        <v>16513.443185824832</v>
      </c>
      <c r="N9" s="621">
        <v>17376.246174284614</v>
      </c>
      <c r="O9" s="620">
        <v>9968.3621181074595</v>
      </c>
      <c r="P9" s="620">
        <v>9910.5100317590604</v>
      </c>
      <c r="Q9" s="30"/>
    </row>
    <row r="10" spans="1:18" s="20" customFormat="1" ht="15" customHeight="1">
      <c r="A10" s="13" t="s">
        <v>323</v>
      </c>
      <c r="B10" s="236" t="s">
        <v>22</v>
      </c>
      <c r="C10" s="620">
        <v>322.36707939070374</v>
      </c>
      <c r="D10" s="620">
        <v>366.56682990898116</v>
      </c>
      <c r="E10" s="620">
        <v>383.9760885295243</v>
      </c>
      <c r="F10" s="620">
        <v>428.46713729075645</v>
      </c>
      <c r="G10" s="620">
        <v>714.58014510274165</v>
      </c>
      <c r="H10" s="620">
        <v>789.53104465979118</v>
      </c>
      <c r="I10" s="620">
        <v>707.52322980195095</v>
      </c>
      <c r="J10" s="620">
        <v>722.46505784117971</v>
      </c>
      <c r="K10" s="620">
        <v>703.06942358762797</v>
      </c>
      <c r="L10" s="620">
        <v>989.19280192122187</v>
      </c>
      <c r="M10" s="620">
        <v>864.43679534916669</v>
      </c>
      <c r="N10" s="621">
        <v>1093.9901272484217</v>
      </c>
      <c r="O10" s="620">
        <v>581.03984182305328</v>
      </c>
      <c r="P10" s="620">
        <v>596.65150454108311</v>
      </c>
      <c r="Q10" s="30"/>
    </row>
    <row r="11" spans="1:18" s="20" customFormat="1" ht="15" customHeight="1">
      <c r="A11" s="13" t="s">
        <v>26</v>
      </c>
      <c r="B11" s="236" t="s">
        <v>27</v>
      </c>
      <c r="C11" s="620">
        <v>2185.9530958456485</v>
      </c>
      <c r="D11" s="620">
        <v>2804.5567002944908</v>
      </c>
      <c r="E11" s="620">
        <v>2847.472870854232</v>
      </c>
      <c r="F11" s="620">
        <v>3092.8903811152436</v>
      </c>
      <c r="G11" s="620">
        <v>2961.155642539833</v>
      </c>
      <c r="H11" s="620">
        <v>2875.5250474806212</v>
      </c>
      <c r="I11" s="620">
        <v>2845.6761738542141</v>
      </c>
      <c r="J11" s="620">
        <v>2760.2075310268583</v>
      </c>
      <c r="K11" s="620">
        <v>2691.7484058016621</v>
      </c>
      <c r="L11" s="620">
        <v>566.84151659159261</v>
      </c>
      <c r="M11" s="620">
        <v>480.23859731968167</v>
      </c>
      <c r="N11" s="621">
        <v>586.73665863174631</v>
      </c>
      <c r="O11" s="620">
        <v>297.8917236552341</v>
      </c>
      <c r="P11" s="620">
        <v>298.06201986399776</v>
      </c>
      <c r="Q11" s="30"/>
    </row>
    <row r="12" spans="1:18" s="20" customFormat="1" ht="15" customHeight="1">
      <c r="A12" s="13" t="s">
        <v>33</v>
      </c>
      <c r="B12" s="236" t="s">
        <v>285</v>
      </c>
      <c r="C12" s="620">
        <v>2933.7340467456997</v>
      </c>
      <c r="D12" s="620">
        <v>3151.0756137050321</v>
      </c>
      <c r="E12" s="620">
        <v>2917.2924757916348</v>
      </c>
      <c r="F12" s="620">
        <v>3066.9575614834748</v>
      </c>
      <c r="G12" s="620">
        <v>2629.874932905022</v>
      </c>
      <c r="H12" s="620">
        <v>2817.2369888024823</v>
      </c>
      <c r="I12" s="620">
        <v>3236.0393885664898</v>
      </c>
      <c r="J12" s="620">
        <v>3337.4524119951711</v>
      </c>
      <c r="K12" s="620">
        <v>3167.8585633418634</v>
      </c>
      <c r="L12" s="620">
        <v>4566.1751070297323</v>
      </c>
      <c r="M12" s="620">
        <v>4444.6663095917174</v>
      </c>
      <c r="N12" s="621">
        <v>4913.8121996741538</v>
      </c>
      <c r="O12" s="620">
        <v>3584.6918512633929</v>
      </c>
      <c r="P12" s="620">
        <v>3761.6366494923932</v>
      </c>
      <c r="Q12" s="30"/>
    </row>
    <row r="13" spans="1:18" s="20" customFormat="1" ht="15" customHeight="1">
      <c r="A13" s="13" t="s">
        <v>36</v>
      </c>
      <c r="B13" s="236" t="s">
        <v>287</v>
      </c>
      <c r="C13" s="620">
        <v>9633.7284635469987</v>
      </c>
      <c r="D13" s="620">
        <v>10649.063155947359</v>
      </c>
      <c r="E13" s="620">
        <v>10435.458801050907</v>
      </c>
      <c r="F13" s="620">
        <v>9515.367787720359</v>
      </c>
      <c r="G13" s="620">
        <v>8243.0814745624193</v>
      </c>
      <c r="H13" s="620">
        <v>8602.2228012002724</v>
      </c>
      <c r="I13" s="620">
        <v>9410.9364026944404</v>
      </c>
      <c r="J13" s="620">
        <v>9959.1812972516163</v>
      </c>
      <c r="K13" s="620">
        <v>9722.8922879394395</v>
      </c>
      <c r="L13" s="620">
        <v>10183.596192156727</v>
      </c>
      <c r="M13" s="620">
        <v>9689.2412267371801</v>
      </c>
      <c r="N13" s="621">
        <v>11095.025764334316</v>
      </c>
      <c r="O13" s="620">
        <v>6194.3694551046356</v>
      </c>
      <c r="P13" s="620">
        <v>6236.4160377286662</v>
      </c>
      <c r="Q13" s="30"/>
    </row>
    <row r="14" spans="1:18" s="20" customFormat="1" ht="15" customHeight="1">
      <c r="A14" s="13" t="s">
        <v>37</v>
      </c>
      <c r="B14" s="236" t="s">
        <v>293</v>
      </c>
      <c r="C14" s="620">
        <v>3476.573008814501</v>
      </c>
      <c r="D14" s="620">
        <v>4074.1874974570428</v>
      </c>
      <c r="E14" s="620">
        <v>4163.7568711666054</v>
      </c>
      <c r="F14" s="620">
        <v>4157.1759446773603</v>
      </c>
      <c r="G14" s="620">
        <v>5480.3186372427044</v>
      </c>
      <c r="H14" s="620">
        <v>5905.9594391736382</v>
      </c>
      <c r="I14" s="620">
        <v>5183.5094982856081</v>
      </c>
      <c r="J14" s="620">
        <v>5368.4142692054538</v>
      </c>
      <c r="K14" s="620">
        <v>5319.8356706887998</v>
      </c>
      <c r="L14" s="620">
        <v>8213.4680430353437</v>
      </c>
      <c r="M14" s="620">
        <v>7554.2282549317142</v>
      </c>
      <c r="N14" s="621">
        <v>8784.5009344508144</v>
      </c>
      <c r="O14" s="620">
        <v>8887.7766793311603</v>
      </c>
      <c r="P14" s="620">
        <v>9131.7215361080707</v>
      </c>
      <c r="Q14" s="30"/>
    </row>
    <row r="15" spans="1:18" s="20" customFormat="1" ht="15" customHeight="1">
      <c r="A15" s="13" t="s">
        <v>41</v>
      </c>
      <c r="B15" s="236" t="s">
        <v>42</v>
      </c>
      <c r="C15" s="620">
        <v>413.09079669606393</v>
      </c>
      <c r="D15" s="620">
        <v>457.7338664701374</v>
      </c>
      <c r="E15" s="620">
        <v>439.96664920947455</v>
      </c>
      <c r="F15" s="620">
        <v>469.2641029691913</v>
      </c>
      <c r="G15" s="620">
        <v>471.63279518343052</v>
      </c>
      <c r="H15" s="620">
        <v>515.78805358655165</v>
      </c>
      <c r="I15" s="620">
        <v>561.50810023263205</v>
      </c>
      <c r="J15" s="620">
        <v>618.80258869297268</v>
      </c>
      <c r="K15" s="620">
        <v>609.0032337303835</v>
      </c>
      <c r="L15" s="620">
        <v>832.15298553901016</v>
      </c>
      <c r="M15" s="620">
        <v>1512.9863994750931</v>
      </c>
      <c r="N15" s="621">
        <v>939.01768963346262</v>
      </c>
      <c r="O15" s="620">
        <v>540.41542932954962</v>
      </c>
      <c r="P15" s="620">
        <v>559.1026750125543</v>
      </c>
      <c r="Q15" s="30"/>
    </row>
    <row r="16" spans="1:18" s="20" customFormat="1" ht="15" customHeight="1">
      <c r="A16" s="13" t="s">
        <v>43</v>
      </c>
      <c r="B16" s="236" t="s">
        <v>301</v>
      </c>
      <c r="C16" s="620">
        <v>3061.7527365366614</v>
      </c>
      <c r="D16" s="620">
        <v>3411.6012145951872</v>
      </c>
      <c r="E16" s="620">
        <v>3311.4258046129553</v>
      </c>
      <c r="F16" s="620">
        <v>3486.2044143497196</v>
      </c>
      <c r="G16" s="620">
        <v>2286.9079119834455</v>
      </c>
      <c r="H16" s="620">
        <v>2204.136501747917</v>
      </c>
      <c r="I16" s="620">
        <v>3155.9339966874359</v>
      </c>
      <c r="J16" s="620">
        <v>3649.0362977075583</v>
      </c>
      <c r="K16" s="620">
        <v>3548.9035649218854</v>
      </c>
      <c r="L16" s="620">
        <v>1928.8374969142569</v>
      </c>
      <c r="M16" s="620">
        <v>1512.6367549112938</v>
      </c>
      <c r="N16" s="621">
        <v>2076.8846504372204</v>
      </c>
      <c r="O16" s="620">
        <v>1178.888559065068</v>
      </c>
      <c r="P16" s="620">
        <v>1249.6681991912062</v>
      </c>
      <c r="Q16" s="30"/>
    </row>
    <row r="17" spans="1:17" s="20" customFormat="1" ht="15" customHeight="1">
      <c r="A17" s="13" t="s">
        <v>44</v>
      </c>
      <c r="B17" s="236" t="s">
        <v>302</v>
      </c>
      <c r="C17" s="620">
        <v>677.80926759639556</v>
      </c>
      <c r="D17" s="620">
        <v>828.01730788967825</v>
      </c>
      <c r="E17" s="620">
        <v>858.73150979728291</v>
      </c>
      <c r="F17" s="620">
        <v>922.03051442987919</v>
      </c>
      <c r="G17" s="620">
        <v>1024.1200533463475</v>
      </c>
      <c r="H17" s="620">
        <v>1122.9048253688873</v>
      </c>
      <c r="I17" s="620">
        <v>1234.3051231076186</v>
      </c>
      <c r="J17" s="620">
        <v>1319.6199797779911</v>
      </c>
      <c r="K17" s="620">
        <v>1296.6437007979298</v>
      </c>
      <c r="L17" s="620">
        <v>1817.2013195691393</v>
      </c>
      <c r="M17" s="620">
        <v>1811.2456259489975</v>
      </c>
      <c r="N17" s="621">
        <v>1889.5223296500983</v>
      </c>
      <c r="O17" s="620">
        <v>1168.6062461371598</v>
      </c>
      <c r="P17" s="620">
        <v>1202.6271904637176</v>
      </c>
      <c r="Q17" s="30"/>
    </row>
    <row r="18" spans="1:17" s="20" customFormat="1" ht="15" customHeight="1">
      <c r="A18" s="13" t="s">
        <v>45</v>
      </c>
      <c r="B18" s="236" t="s">
        <v>303</v>
      </c>
      <c r="C18" s="620">
        <v>1506.5230294714042</v>
      </c>
      <c r="D18" s="620">
        <v>1756.9006274099936</v>
      </c>
      <c r="E18" s="620">
        <v>1722.8428354796838</v>
      </c>
      <c r="F18" s="620">
        <v>1691.5545765293714</v>
      </c>
      <c r="G18" s="620">
        <v>1692.1870140967249</v>
      </c>
      <c r="H18" s="620">
        <v>1709.5511496439713</v>
      </c>
      <c r="I18" s="620">
        <v>1746.9768435347746</v>
      </c>
      <c r="J18" s="620">
        <v>1809.1559032998821</v>
      </c>
      <c r="K18" s="620">
        <v>1773.0553840791893</v>
      </c>
      <c r="L18" s="620">
        <v>430.85674620064407</v>
      </c>
      <c r="M18" s="620">
        <v>699.80924774054108</v>
      </c>
      <c r="N18" s="621">
        <v>606.92285627189494</v>
      </c>
      <c r="O18" s="620">
        <v>386.0911311827449</v>
      </c>
      <c r="P18" s="620">
        <v>422.54332364415291</v>
      </c>
      <c r="Q18" s="30"/>
    </row>
    <row r="19" spans="1:17" s="20" customFormat="1" ht="15" customHeight="1">
      <c r="A19" s="13" t="s">
        <v>46</v>
      </c>
      <c r="B19" s="236" t="s">
        <v>47</v>
      </c>
      <c r="C19" s="620">
        <v>9764.0601190301149</v>
      </c>
      <c r="D19" s="620">
        <v>11761.187955156334</v>
      </c>
      <c r="E19" s="620">
        <v>12208.33549231404</v>
      </c>
      <c r="F19" s="620">
        <v>13164.050267501501</v>
      </c>
      <c r="G19" s="620">
        <v>13981.518512833911</v>
      </c>
      <c r="H19" s="620">
        <v>13700.64142473969</v>
      </c>
      <c r="I19" s="620">
        <v>13665.720327531179</v>
      </c>
      <c r="J19" s="620">
        <v>13745.777217295254</v>
      </c>
      <c r="K19" s="620">
        <v>13443.853623936975</v>
      </c>
      <c r="L19" s="620">
        <v>7528.5477961554925</v>
      </c>
      <c r="M19" s="620">
        <v>10474.44497037433</v>
      </c>
      <c r="N19" s="621">
        <v>9969.8161150389024</v>
      </c>
      <c r="O19" s="620">
        <v>6043.6931954908387</v>
      </c>
      <c r="P19" s="620">
        <v>6574.3033030092411</v>
      </c>
      <c r="Q19" s="30"/>
    </row>
    <row r="20" spans="1:17" s="20" customFormat="1" ht="15" customHeight="1">
      <c r="A20" s="13" t="s">
        <v>48</v>
      </c>
      <c r="B20" s="236" t="s">
        <v>304</v>
      </c>
      <c r="C20" s="620">
        <v>792.08845028681424</v>
      </c>
      <c r="D20" s="620">
        <v>539.4292571403613</v>
      </c>
      <c r="E20" s="620">
        <v>774.0916096479441</v>
      </c>
      <c r="F20" s="620">
        <v>837.67574785496163</v>
      </c>
      <c r="G20" s="620">
        <v>512.71904965157364</v>
      </c>
      <c r="H20" s="620">
        <v>628.12501656275901</v>
      </c>
      <c r="I20" s="620">
        <v>733.14571249641597</v>
      </c>
      <c r="J20" s="620">
        <v>859.44621325880814</v>
      </c>
      <c r="K20" s="620">
        <v>840.34468457292974</v>
      </c>
      <c r="L20" s="620">
        <v>1078.7028551426197</v>
      </c>
      <c r="M20" s="620">
        <v>1047.6523524243557</v>
      </c>
      <c r="N20" s="621">
        <v>1114.8427125962426</v>
      </c>
      <c r="O20" s="620">
        <v>645.39205218739403</v>
      </c>
      <c r="P20" s="620">
        <v>609.25397342870644</v>
      </c>
      <c r="Q20" s="30"/>
    </row>
    <row r="21" spans="1:17" s="20" customFormat="1" ht="15" customHeight="1">
      <c r="A21" s="13" t="s">
        <v>49</v>
      </c>
      <c r="B21" s="236" t="s">
        <v>305</v>
      </c>
      <c r="C21" s="620">
        <v>1549.7905139938143</v>
      </c>
      <c r="D21" s="620">
        <v>1922.7349097245499</v>
      </c>
      <c r="E21" s="620">
        <v>1920.9849976565069</v>
      </c>
      <c r="F21" s="620">
        <v>2067.5977901462375</v>
      </c>
      <c r="G21" s="620">
        <v>2137.5811730404635</v>
      </c>
      <c r="H21" s="620">
        <v>2290.1036586105783</v>
      </c>
      <c r="I21" s="620">
        <v>2324.7865147078196</v>
      </c>
      <c r="J21" s="620">
        <v>2440.373932710158</v>
      </c>
      <c r="K21" s="620">
        <v>2390.6681257981477</v>
      </c>
      <c r="L21" s="620">
        <v>3245.7487055195338</v>
      </c>
      <c r="M21" s="620">
        <v>2892.9885796616318</v>
      </c>
      <c r="N21" s="621">
        <v>3399.246129977354</v>
      </c>
      <c r="O21" s="620">
        <v>1793.8031787217476</v>
      </c>
      <c r="P21" s="620">
        <v>1750.0974607696101</v>
      </c>
      <c r="Q21" s="30"/>
    </row>
    <row r="22" spans="1:17" s="20" customFormat="1" ht="15" customHeight="1">
      <c r="A22" s="13" t="s">
        <v>50</v>
      </c>
      <c r="B22" s="236" t="s">
        <v>306</v>
      </c>
      <c r="C22" s="620">
        <v>205.68251363205138</v>
      </c>
      <c r="D22" s="620">
        <v>240.02106836536905</v>
      </c>
      <c r="E22" s="620">
        <v>251.84855484667733</v>
      </c>
      <c r="F22" s="620">
        <v>272.83134633158704</v>
      </c>
      <c r="G22" s="620">
        <v>272.39498287955246</v>
      </c>
      <c r="H22" s="620">
        <v>297.65699023349089</v>
      </c>
      <c r="I22" s="620">
        <v>320.48344992398995</v>
      </c>
      <c r="J22" s="620">
        <v>347.78365756809887</v>
      </c>
      <c r="K22" s="620">
        <v>339.72817789920083</v>
      </c>
      <c r="L22" s="620">
        <v>317.75502647488236</v>
      </c>
      <c r="M22" s="620">
        <v>311.79571330537442</v>
      </c>
      <c r="N22" s="621">
        <v>391.54940475699152</v>
      </c>
      <c r="O22" s="620">
        <v>209.90644585214866</v>
      </c>
      <c r="P22" s="620">
        <v>221.29106478913661</v>
      </c>
      <c r="Q22" s="30"/>
    </row>
    <row r="23" spans="1:17" s="20" customFormat="1" ht="15" customHeight="1">
      <c r="A23" s="13" t="s">
        <v>51</v>
      </c>
      <c r="B23" s="236" t="s">
        <v>307</v>
      </c>
      <c r="C23" s="620">
        <v>1798.3279444865282</v>
      </c>
      <c r="D23" s="620">
        <v>561.1403257088059</v>
      </c>
      <c r="E23" s="620">
        <v>1421.3076972731048</v>
      </c>
      <c r="F23" s="620">
        <v>1593.5415941867927</v>
      </c>
      <c r="G23" s="620">
        <v>1785.1937150542622</v>
      </c>
      <c r="H23" s="620">
        <v>2011.0690929737743</v>
      </c>
      <c r="I23" s="620">
        <v>2185.6661362198311</v>
      </c>
      <c r="J23" s="620">
        <v>2387.4673714675878</v>
      </c>
      <c r="K23" s="620">
        <v>2349.3184562302467</v>
      </c>
      <c r="L23" s="620">
        <v>3178.5178955344527</v>
      </c>
      <c r="M23" s="620">
        <v>3856.8330841010184</v>
      </c>
      <c r="N23" s="621">
        <v>3629.8084639534472</v>
      </c>
      <c r="O23" s="620">
        <v>2049.0933782131283</v>
      </c>
      <c r="P23" s="620">
        <v>2110.8441747026964</v>
      </c>
      <c r="Q23" s="30"/>
    </row>
    <row r="24" spans="1:17" s="20" customFormat="1" ht="15" customHeight="1">
      <c r="A24" s="13" t="s">
        <v>52</v>
      </c>
      <c r="B24" s="236" t="s">
        <v>308</v>
      </c>
      <c r="C24" s="620">
        <v>6411.9394120623056</v>
      </c>
      <c r="D24" s="620">
        <v>7421.5795279726153</v>
      </c>
      <c r="E24" s="620">
        <v>7495.0155250268708</v>
      </c>
      <c r="F24" s="620">
        <v>8152.6720756619225</v>
      </c>
      <c r="G24" s="620">
        <v>7928.1255706253078</v>
      </c>
      <c r="H24" s="620">
        <v>7661.3606961994992</v>
      </c>
      <c r="I24" s="620">
        <v>7512.555605290765</v>
      </c>
      <c r="J24" s="620">
        <v>7321.0813051542318</v>
      </c>
      <c r="K24" s="620">
        <v>7153.0813893775776</v>
      </c>
      <c r="L24" s="620">
        <v>4258.3693974345479</v>
      </c>
      <c r="M24" s="620">
        <v>4736.7939283028491</v>
      </c>
      <c r="N24" s="621">
        <v>4430.9826250051765</v>
      </c>
      <c r="O24" s="620">
        <v>4087.4538701172028</v>
      </c>
      <c r="P24" s="620">
        <v>4051.749142617316</v>
      </c>
      <c r="Q24" s="30"/>
    </row>
    <row r="25" spans="1:17" s="28" customFormat="1" ht="15" customHeight="1">
      <c r="A25" s="587"/>
      <c r="B25" s="34"/>
      <c r="C25" s="620"/>
      <c r="D25" s="620"/>
      <c r="E25" s="620"/>
      <c r="F25" s="620"/>
      <c r="G25" s="620"/>
      <c r="H25" s="620"/>
      <c r="I25" s="620"/>
      <c r="J25" s="620"/>
      <c r="K25" s="620"/>
      <c r="L25" s="620"/>
      <c r="M25" s="620"/>
      <c r="N25" s="621"/>
      <c r="O25" s="620"/>
      <c r="P25" s="620"/>
      <c r="Q25" s="30"/>
    </row>
    <row r="26" spans="1:17" s="20" customFormat="1" ht="15" customHeight="1">
      <c r="A26" s="68"/>
      <c r="B26" s="35" t="s">
        <v>53</v>
      </c>
      <c r="C26" s="622">
        <v>54503.187165674506</v>
      </c>
      <c r="D26" s="622">
        <v>60994.042551261606</v>
      </c>
      <c r="E26" s="622">
        <v>62096.774937579918</v>
      </c>
      <c r="F26" s="622">
        <v>63319.952301347657</v>
      </c>
      <c r="G26" s="622">
        <v>63259.149567633867</v>
      </c>
      <c r="H26" s="622">
        <v>64586.931539796431</v>
      </c>
      <c r="I26" s="622">
        <v>67467.149441782487</v>
      </c>
      <c r="J26" s="622">
        <v>70028.329000323429</v>
      </c>
      <c r="K26" s="622">
        <v>68376.333184614778</v>
      </c>
      <c r="L26" s="622">
        <v>67071.133099337138</v>
      </c>
      <c r="M26" s="622">
        <v>69263.263752412488</v>
      </c>
      <c r="N26" s="623">
        <v>73041.362360481929</v>
      </c>
      <c r="O26" s="622">
        <v>48141.740812887962</v>
      </c>
      <c r="P26" s="622">
        <v>49220.230647293269</v>
      </c>
      <c r="Q26" s="30"/>
    </row>
    <row r="27" spans="1:17" s="20" customFormat="1" ht="15" customHeight="1">
      <c r="A27" s="68"/>
      <c r="B27" s="323" t="s">
        <v>92</v>
      </c>
      <c r="C27" s="620">
        <v>132217.43297151604</v>
      </c>
      <c r="D27" s="620">
        <v>144205.96867029299</v>
      </c>
      <c r="E27" s="620">
        <v>154749.18861283312</v>
      </c>
      <c r="F27" s="620">
        <v>153310.1181059847</v>
      </c>
      <c r="G27" s="620">
        <v>162987.90550874418</v>
      </c>
      <c r="H27" s="620">
        <v>173113.01395441234</v>
      </c>
      <c r="I27" s="620">
        <v>179112.83987258642</v>
      </c>
      <c r="J27" s="620">
        <v>189669.29363355605</v>
      </c>
      <c r="K27" s="620">
        <v>202766.81349073071</v>
      </c>
      <c r="L27" s="620">
        <v>216604.01684516156</v>
      </c>
      <c r="M27" s="620">
        <v>225072.46785987131</v>
      </c>
      <c r="N27" s="621">
        <v>233689.45239400212</v>
      </c>
      <c r="O27" s="620">
        <v>263626.9609741054</v>
      </c>
      <c r="P27" s="620">
        <v>257483.60424848809</v>
      </c>
      <c r="Q27" s="30"/>
    </row>
    <row r="28" spans="1:17" s="20" customFormat="1" ht="15" customHeight="1">
      <c r="A28" s="68"/>
      <c r="B28" s="37" t="s">
        <v>400</v>
      </c>
      <c r="C28" s="622">
        <v>186720.62013719056</v>
      </c>
      <c r="D28" s="622">
        <v>205200.0112215546</v>
      </c>
      <c r="E28" s="622">
        <v>216845.96355041303</v>
      </c>
      <c r="F28" s="622">
        <v>216630.07040733236</v>
      </c>
      <c r="G28" s="622">
        <v>226247.05507637805</v>
      </c>
      <c r="H28" s="622">
        <v>237699.94549420878</v>
      </c>
      <c r="I28" s="622">
        <v>246579.98931436893</v>
      </c>
      <c r="J28" s="622">
        <v>259697.62263387948</v>
      </c>
      <c r="K28" s="622">
        <v>271143.14667534549</v>
      </c>
      <c r="L28" s="622">
        <v>283675.14994449867</v>
      </c>
      <c r="M28" s="622">
        <v>294335.73161228379</v>
      </c>
      <c r="N28" s="623">
        <v>306730.81475448405</v>
      </c>
      <c r="O28" s="622">
        <v>311768.70178699336</v>
      </c>
      <c r="P28" s="622">
        <v>306703.83489578136</v>
      </c>
      <c r="Q28" s="30"/>
    </row>
    <row r="29" spans="1:17" s="20" customFormat="1" ht="20.100000000000001" customHeight="1">
      <c r="A29" s="14" t="s">
        <v>54</v>
      </c>
      <c r="B29" s="15"/>
      <c r="K29" s="69"/>
      <c r="N29" s="69"/>
      <c r="O29" s="69"/>
    </row>
    <row r="30" spans="1:17" s="20" customFormat="1" ht="15" customHeight="1">
      <c r="A30" s="704" t="s">
        <v>577</v>
      </c>
      <c r="B30" s="704"/>
      <c r="C30" s="704"/>
      <c r="D30" s="704"/>
      <c r="E30" s="704"/>
      <c r="F30" s="704"/>
      <c r="G30" s="704"/>
      <c r="H30" s="704"/>
      <c r="I30" s="704"/>
      <c r="J30" s="704"/>
      <c r="K30" s="704"/>
      <c r="L30" s="704"/>
      <c r="M30" s="704"/>
      <c r="N30" s="704"/>
      <c r="O30" s="704"/>
      <c r="P30" s="704"/>
    </row>
    <row r="31" spans="1:17" s="20" customFormat="1" ht="15" customHeight="1">
      <c r="A31" s="15" t="s">
        <v>570</v>
      </c>
      <c r="B31" s="19"/>
      <c r="N31" s="69"/>
      <c r="O31" s="69"/>
    </row>
    <row r="32" spans="1:17" s="20" customFormat="1" ht="12" customHeight="1">
      <c r="B32" s="19"/>
      <c r="N32" s="69"/>
      <c r="O32" s="69"/>
    </row>
    <row r="33" spans="1:16" s="20" customFormat="1" ht="12" customHeight="1">
      <c r="A33" s="16"/>
      <c r="B33" s="19"/>
      <c r="N33" s="69"/>
      <c r="O33" s="69"/>
    </row>
    <row r="34" spans="1:16" s="20" customFormat="1" ht="12" customHeight="1">
      <c r="A34" s="16"/>
      <c r="B34" s="19"/>
      <c r="N34" s="69"/>
      <c r="O34" s="69"/>
    </row>
    <row r="35" spans="1:16" s="20" customFormat="1" ht="12" customHeight="1">
      <c r="A35" s="16"/>
      <c r="B35" s="19"/>
      <c r="N35" s="69"/>
      <c r="O35" s="69"/>
    </row>
    <row r="36" spans="1:16" s="20" customFormat="1" ht="12" customHeight="1">
      <c r="A36" s="16"/>
      <c r="B36" s="19"/>
      <c r="N36" s="69"/>
      <c r="O36" s="69"/>
    </row>
    <row r="37" spans="1:16" s="20" customFormat="1" ht="12" customHeight="1">
      <c r="A37" s="16"/>
      <c r="B37" s="19"/>
      <c r="N37" s="69"/>
      <c r="O37" s="69"/>
    </row>
    <row r="38" spans="1:16" s="20" customFormat="1" ht="12" customHeight="1">
      <c r="A38" s="16"/>
      <c r="B38" s="19"/>
      <c r="N38" s="69"/>
      <c r="O38" s="69"/>
    </row>
    <row r="39" spans="1:16" s="20" customFormat="1" ht="12" customHeight="1">
      <c r="A39" s="16"/>
      <c r="B39" s="19"/>
      <c r="N39" s="69"/>
      <c r="O39" s="69"/>
    </row>
    <row r="40" spans="1:16">
      <c r="A40" s="18"/>
      <c r="B40" s="19"/>
      <c r="O40" s="2"/>
      <c r="P40" s="81"/>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B143" s="19"/>
    </row>
    <row r="144" spans="1:2">
      <c r="B144" s="19"/>
    </row>
    <row r="145" spans="2:2">
      <c r="B145" s="19"/>
    </row>
    <row r="146" spans="2:2">
      <c r="B146" s="19"/>
    </row>
    <row r="147" spans="2:2">
      <c r="B147" s="19"/>
    </row>
    <row r="148" spans="2:2">
      <c r="B148" s="19"/>
    </row>
    <row r="149" spans="2:2">
      <c r="B149" s="19"/>
    </row>
    <row r="150" spans="2:2">
      <c r="B150" s="19"/>
    </row>
    <row r="151" spans="2:2">
      <c r="B151" s="19"/>
    </row>
    <row r="152" spans="2:2">
      <c r="B152" s="19"/>
    </row>
    <row r="153" spans="2:2">
      <c r="B153" s="19"/>
    </row>
    <row r="154" spans="2:2">
      <c r="B154" s="19"/>
    </row>
    <row r="155" spans="2:2">
      <c r="B155" s="19"/>
    </row>
    <row r="156" spans="2:2">
      <c r="B156" s="19"/>
    </row>
    <row r="157" spans="2:2">
      <c r="B157" s="19"/>
    </row>
    <row r="158" spans="2:2">
      <c r="B158" s="19"/>
    </row>
    <row r="159" spans="2:2">
      <c r="B159" s="19"/>
    </row>
    <row r="160" spans="2:2">
      <c r="B160" s="19"/>
    </row>
    <row r="161" spans="2:2">
      <c r="B161" s="19"/>
    </row>
    <row r="162" spans="2:2">
      <c r="B162" s="19"/>
    </row>
    <row r="163" spans="2:2">
      <c r="B163" s="19"/>
    </row>
    <row r="164" spans="2:2">
      <c r="B164" s="19"/>
    </row>
    <row r="165" spans="2:2">
      <c r="B165" s="19"/>
    </row>
    <row r="166" spans="2:2">
      <c r="B166" s="19"/>
    </row>
    <row r="167" spans="2:2">
      <c r="B167" s="19"/>
    </row>
    <row r="168" spans="2:2">
      <c r="B168" s="19"/>
    </row>
    <row r="169" spans="2:2">
      <c r="B169" s="19"/>
    </row>
  </sheetData>
  <mergeCells count="1">
    <mergeCell ref="A30:P30"/>
  </mergeCells>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1"/>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0.7109375" style="69" customWidth="1"/>
    <col min="17" max="16384" width="11.42578125" style="20"/>
  </cols>
  <sheetData>
    <row r="1" spans="1:18" s="2" customFormat="1" ht="20.100000000000001" customHeight="1">
      <c r="A1" s="123" t="s">
        <v>203</v>
      </c>
      <c r="B1" s="23"/>
      <c r="C1" s="93"/>
      <c r="P1" s="81"/>
      <c r="R1" s="197"/>
    </row>
    <row r="2" spans="1:18" s="4" customFormat="1" ht="20.100000000000001" customHeight="1">
      <c r="A2" s="423" t="s">
        <v>208</v>
      </c>
      <c r="B2" s="25"/>
      <c r="P2" s="82"/>
    </row>
    <row r="3" spans="1:18" s="4" customFormat="1" ht="20.100000000000001" customHeight="1">
      <c r="A3" s="453" t="s">
        <v>578</v>
      </c>
      <c r="B3" s="25"/>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192">
        <v>2005</v>
      </c>
      <c r="D6" s="192">
        <v>2006</v>
      </c>
      <c r="E6" s="192">
        <v>2007</v>
      </c>
      <c r="F6" s="193">
        <v>2008</v>
      </c>
      <c r="G6" s="193">
        <v>2009</v>
      </c>
      <c r="H6" s="193">
        <v>2010</v>
      </c>
      <c r="I6" s="193">
        <v>2011</v>
      </c>
      <c r="J6" s="193">
        <v>2012</v>
      </c>
      <c r="K6" s="193">
        <v>2013</v>
      </c>
      <c r="L6" s="87">
        <v>2014</v>
      </c>
      <c r="M6" s="193">
        <v>2015</v>
      </c>
      <c r="N6" s="192">
        <v>2016</v>
      </c>
      <c r="O6" s="193">
        <v>2017</v>
      </c>
      <c r="P6" s="193">
        <v>2018</v>
      </c>
    </row>
    <row r="7" spans="1:18" ht="18" customHeight="1">
      <c r="A7" s="13" t="s">
        <v>1</v>
      </c>
      <c r="B7" s="236" t="s">
        <v>242</v>
      </c>
      <c r="C7" s="618">
        <v>493.69595805088619</v>
      </c>
      <c r="D7" s="618">
        <v>482.94189726254035</v>
      </c>
      <c r="E7" s="618">
        <v>488.3964798202764</v>
      </c>
      <c r="F7" s="618">
        <v>473.89952722073474</v>
      </c>
      <c r="G7" s="618">
        <v>516.27859931879482</v>
      </c>
      <c r="H7" s="618">
        <v>518.57815992983706</v>
      </c>
      <c r="I7" s="618">
        <v>496.2868083710606</v>
      </c>
      <c r="J7" s="618">
        <v>507.96870346549395</v>
      </c>
      <c r="K7" s="618">
        <v>516.30674691652791</v>
      </c>
      <c r="L7" s="618">
        <v>897.34887642511478</v>
      </c>
      <c r="M7" s="618">
        <v>940.4366909955105</v>
      </c>
      <c r="N7" s="619">
        <v>961.32109812238252</v>
      </c>
      <c r="O7" s="618">
        <v>500.97201619198893</v>
      </c>
      <c r="P7" s="618">
        <v>526.49873465172823</v>
      </c>
      <c r="Q7" s="30"/>
    </row>
    <row r="8" spans="1:18" ht="15" customHeight="1">
      <c r="A8" s="13" t="s">
        <v>6</v>
      </c>
      <c r="B8" s="236" t="s">
        <v>245</v>
      </c>
      <c r="C8" s="620">
        <v>109.40525315776037</v>
      </c>
      <c r="D8" s="620">
        <v>102.80934215533151</v>
      </c>
      <c r="E8" s="620">
        <v>96.538944504527251</v>
      </c>
      <c r="F8" s="620">
        <v>91.953015873794271</v>
      </c>
      <c r="G8" s="620">
        <v>105.98254596096228</v>
      </c>
      <c r="H8" s="620">
        <v>100.28519318608123</v>
      </c>
      <c r="I8" s="620">
        <v>87.834745164747574</v>
      </c>
      <c r="J8" s="620">
        <v>87.536937176700661</v>
      </c>
      <c r="K8" s="620">
        <v>84.453831399895648</v>
      </c>
      <c r="L8" s="620">
        <v>146.78202671007247</v>
      </c>
      <c r="M8" s="620">
        <v>152.51023345659939</v>
      </c>
      <c r="N8" s="621">
        <v>152.75600164683948</v>
      </c>
      <c r="O8" s="620">
        <v>84.889936400259458</v>
      </c>
      <c r="P8" s="620">
        <v>86.444863603771168</v>
      </c>
      <c r="Q8" s="30"/>
    </row>
    <row r="9" spans="1:18" ht="15" customHeight="1">
      <c r="A9" s="13" t="s">
        <v>10</v>
      </c>
      <c r="B9" s="236" t="s">
        <v>11</v>
      </c>
      <c r="C9" s="620">
        <v>2811.4375742584239</v>
      </c>
      <c r="D9" s="620">
        <v>2758.4775953049093</v>
      </c>
      <c r="E9" s="620">
        <v>2789.6205038470293</v>
      </c>
      <c r="F9" s="620">
        <v>2784.6742357647204</v>
      </c>
      <c r="G9" s="620">
        <v>2885.8988979757787</v>
      </c>
      <c r="H9" s="620">
        <v>3049.8821018122453</v>
      </c>
      <c r="I9" s="620">
        <v>3095.9998405660581</v>
      </c>
      <c r="J9" s="620">
        <v>3231.5979778085593</v>
      </c>
      <c r="K9" s="620">
        <v>3270.1938139749918</v>
      </c>
      <c r="L9" s="620">
        <v>5683.533666150759</v>
      </c>
      <c r="M9" s="620">
        <v>5955.6969444276137</v>
      </c>
      <c r="N9" s="621">
        <v>6099.9510227218489</v>
      </c>
      <c r="O9" s="620">
        <v>3670.8046200625058</v>
      </c>
      <c r="P9" s="620">
        <v>3791.5247669608143</v>
      </c>
      <c r="Q9" s="30"/>
    </row>
    <row r="10" spans="1:18" ht="15" customHeight="1">
      <c r="A10" s="13" t="s">
        <v>323</v>
      </c>
      <c r="B10" s="236" t="s">
        <v>22</v>
      </c>
      <c r="C10" s="620">
        <v>338.02981225391784</v>
      </c>
      <c r="D10" s="620">
        <v>357.98897486884528</v>
      </c>
      <c r="E10" s="620">
        <v>389.29070100759094</v>
      </c>
      <c r="F10" s="620">
        <v>431.78051292087883</v>
      </c>
      <c r="G10" s="620">
        <v>487.2652579923855</v>
      </c>
      <c r="H10" s="620">
        <v>578.61929032081002</v>
      </c>
      <c r="I10" s="620">
        <v>635.21329270106662</v>
      </c>
      <c r="J10" s="620">
        <v>703.12009044459785</v>
      </c>
      <c r="K10" s="620">
        <v>790.02764690011838</v>
      </c>
      <c r="L10" s="620">
        <v>1373.079909422939</v>
      </c>
      <c r="M10" s="620">
        <v>1519.2431843541021</v>
      </c>
      <c r="N10" s="621">
        <v>1623.1926167168353</v>
      </c>
      <c r="O10" s="620">
        <v>1009.5062708412568</v>
      </c>
      <c r="P10" s="620">
        <v>1069.5691880193872</v>
      </c>
      <c r="Q10" s="30"/>
    </row>
    <row r="11" spans="1:18" ht="15" customHeight="1">
      <c r="A11" s="13" t="s">
        <v>26</v>
      </c>
      <c r="B11" s="236" t="s">
        <v>27</v>
      </c>
      <c r="C11" s="620">
        <v>873.43701338650499</v>
      </c>
      <c r="D11" s="620">
        <v>970.00092128629603</v>
      </c>
      <c r="E11" s="620">
        <v>1016.9765324287133</v>
      </c>
      <c r="F11" s="620">
        <v>1087.7833345704494</v>
      </c>
      <c r="G11" s="620">
        <v>1318.3991993513223</v>
      </c>
      <c r="H11" s="620">
        <v>1304.5364078651344</v>
      </c>
      <c r="I11" s="620">
        <v>1247.1400091898859</v>
      </c>
      <c r="J11" s="620">
        <v>1249.4843014722846</v>
      </c>
      <c r="K11" s="620">
        <v>1226.104448287886</v>
      </c>
      <c r="L11" s="620">
        <v>668.72065048961019</v>
      </c>
      <c r="M11" s="620">
        <v>702.40871363740007</v>
      </c>
      <c r="N11" s="621">
        <v>715.28061810820236</v>
      </c>
      <c r="O11" s="620">
        <v>418.30634072340752</v>
      </c>
      <c r="P11" s="620">
        <v>433.49239049550675</v>
      </c>
      <c r="Q11" s="30"/>
    </row>
    <row r="12" spans="1:18" ht="15" customHeight="1">
      <c r="A12" s="13" t="s">
        <v>33</v>
      </c>
      <c r="B12" s="236" t="s">
        <v>285</v>
      </c>
      <c r="C12" s="620">
        <v>4026.7649273016782</v>
      </c>
      <c r="D12" s="620">
        <v>3918.4571668201565</v>
      </c>
      <c r="E12" s="620">
        <v>4013.1322458404047</v>
      </c>
      <c r="F12" s="620">
        <v>4013.2910439806801</v>
      </c>
      <c r="G12" s="620">
        <v>4162.4504442266916</v>
      </c>
      <c r="H12" s="620">
        <v>4391.3259326901853</v>
      </c>
      <c r="I12" s="620">
        <v>4747.9189363398164</v>
      </c>
      <c r="J12" s="620">
        <v>5047.8531077921334</v>
      </c>
      <c r="K12" s="620">
        <v>5433.2370271602795</v>
      </c>
      <c r="L12" s="620">
        <v>9443.0475115635818</v>
      </c>
      <c r="M12" s="620">
        <v>10214.265180788614</v>
      </c>
      <c r="N12" s="621">
        <v>10811.222764961096</v>
      </c>
      <c r="O12" s="620">
        <v>6466.1352220084354</v>
      </c>
      <c r="P12" s="620">
        <v>6919.8589403445021</v>
      </c>
      <c r="Q12" s="30"/>
    </row>
    <row r="13" spans="1:18" ht="15" customHeight="1">
      <c r="A13" s="13" t="s">
        <v>36</v>
      </c>
      <c r="B13" s="236" t="s">
        <v>287</v>
      </c>
      <c r="C13" s="620">
        <v>6641.7848522169334</v>
      </c>
      <c r="D13" s="620">
        <v>6658.1715186619631</v>
      </c>
      <c r="E13" s="620">
        <v>7067.6562864605294</v>
      </c>
      <c r="F13" s="620">
        <v>6925.5654527436845</v>
      </c>
      <c r="G13" s="620">
        <v>7624.7749399513414</v>
      </c>
      <c r="H13" s="620">
        <v>7943.7876153465886</v>
      </c>
      <c r="I13" s="620">
        <v>8200.2171112564065</v>
      </c>
      <c r="J13" s="620">
        <v>8411.7736747862418</v>
      </c>
      <c r="K13" s="620">
        <v>8592.7432345709985</v>
      </c>
      <c r="L13" s="620">
        <v>8416.5203054105605</v>
      </c>
      <c r="M13" s="620">
        <v>7735.3448901108322</v>
      </c>
      <c r="N13" s="621">
        <v>8125.120758920466</v>
      </c>
      <c r="O13" s="620">
        <v>8142.7917224625162</v>
      </c>
      <c r="P13" s="620">
        <v>8529.7296154736214</v>
      </c>
      <c r="Q13" s="30"/>
    </row>
    <row r="14" spans="1:18" ht="15" customHeight="1">
      <c r="A14" s="13" t="s">
        <v>37</v>
      </c>
      <c r="B14" s="236" t="s">
        <v>293</v>
      </c>
      <c r="C14" s="620">
        <v>8580.0587089499022</v>
      </c>
      <c r="D14" s="620">
        <v>8857.3721453230446</v>
      </c>
      <c r="E14" s="620">
        <v>9408.0547717050522</v>
      </c>
      <c r="F14" s="620">
        <v>9379.5059558260309</v>
      </c>
      <c r="G14" s="620">
        <v>4889.247950386587</v>
      </c>
      <c r="H14" s="620">
        <v>5073.9606011276137</v>
      </c>
      <c r="I14" s="620">
        <v>5028.0195105339626</v>
      </c>
      <c r="J14" s="620">
        <v>5133.282849856686</v>
      </c>
      <c r="K14" s="620">
        <v>7328.1854457873578</v>
      </c>
      <c r="L14" s="620">
        <v>8679.1633974438846</v>
      </c>
      <c r="M14" s="620">
        <v>9088.5693371554589</v>
      </c>
      <c r="N14" s="621">
        <v>9314.9305145728358</v>
      </c>
      <c r="O14" s="620">
        <v>9489.0618776458141</v>
      </c>
      <c r="P14" s="620">
        <v>9654.3146381494589</v>
      </c>
      <c r="Q14" s="30"/>
    </row>
    <row r="15" spans="1:18" ht="15" customHeight="1">
      <c r="A15" s="13" t="s">
        <v>41</v>
      </c>
      <c r="B15" s="236" t="s">
        <v>42</v>
      </c>
      <c r="C15" s="620">
        <v>141.76593353592821</v>
      </c>
      <c r="D15" s="620">
        <v>141.27339849502101</v>
      </c>
      <c r="E15" s="620">
        <v>148.80290490461482</v>
      </c>
      <c r="F15" s="620">
        <v>151.82440906301221</v>
      </c>
      <c r="G15" s="620">
        <v>141.63892257126091</v>
      </c>
      <c r="H15" s="620">
        <v>154.39676620719169</v>
      </c>
      <c r="I15" s="620">
        <v>175.46450842712696</v>
      </c>
      <c r="J15" s="620">
        <v>189.06960558804829</v>
      </c>
      <c r="K15" s="620">
        <v>206.85350870527435</v>
      </c>
      <c r="L15" s="620">
        <v>359.51450320923288</v>
      </c>
      <c r="M15" s="620">
        <v>401.13637958033814</v>
      </c>
      <c r="N15" s="621">
        <v>429.96246299198441</v>
      </c>
      <c r="O15" s="620">
        <v>254.14523199520048</v>
      </c>
      <c r="P15" s="620">
        <v>274.32344171720445</v>
      </c>
      <c r="Q15" s="30"/>
    </row>
    <row r="16" spans="1:18" ht="15" customHeight="1">
      <c r="A16" s="13" t="s">
        <v>43</v>
      </c>
      <c r="B16" s="236" t="s">
        <v>301</v>
      </c>
      <c r="C16" s="620">
        <v>1328.8934635621586</v>
      </c>
      <c r="D16" s="620">
        <v>1293.7847873280411</v>
      </c>
      <c r="E16" s="620">
        <v>1301.2916055246033</v>
      </c>
      <c r="F16" s="620">
        <v>1373.9982285147935</v>
      </c>
      <c r="G16" s="620">
        <v>891.31865222077045</v>
      </c>
      <c r="H16" s="620">
        <v>873.89966183472609</v>
      </c>
      <c r="I16" s="620">
        <v>1099.2711893690694</v>
      </c>
      <c r="J16" s="620">
        <v>1105.2264826191692</v>
      </c>
      <c r="K16" s="620">
        <v>1134.4019873496354</v>
      </c>
      <c r="L16" s="620">
        <v>509.3403968326478</v>
      </c>
      <c r="M16" s="620">
        <v>546.40883924577679</v>
      </c>
      <c r="N16" s="621">
        <v>603.04039219161757</v>
      </c>
      <c r="O16" s="620">
        <v>391.83348119108194</v>
      </c>
      <c r="P16" s="620">
        <v>421.05327620086865</v>
      </c>
      <c r="Q16" s="30"/>
    </row>
    <row r="17" spans="1:17" ht="15" customHeight="1">
      <c r="A17" s="13" t="s">
        <v>44</v>
      </c>
      <c r="B17" s="236" t="s">
        <v>302</v>
      </c>
      <c r="C17" s="620">
        <v>19.657569287452379</v>
      </c>
      <c r="D17" s="620">
        <v>19.817569230559346</v>
      </c>
      <c r="E17" s="620">
        <v>21.309364938981741</v>
      </c>
      <c r="F17" s="620">
        <v>23.310308892848745</v>
      </c>
      <c r="G17" s="620">
        <v>23.135445693400442</v>
      </c>
      <c r="H17" s="620">
        <v>29.013917104315475</v>
      </c>
      <c r="I17" s="620">
        <v>50.707398098318393</v>
      </c>
      <c r="J17" s="620">
        <v>60.741473558367602</v>
      </c>
      <c r="K17" s="620">
        <v>61.102541611906062</v>
      </c>
      <c r="L17" s="620">
        <v>106.19713453217227</v>
      </c>
      <c r="M17" s="620">
        <v>116.53677443505688</v>
      </c>
      <c r="N17" s="621">
        <v>124.74931157408186</v>
      </c>
      <c r="O17" s="620">
        <v>74.130370677267848</v>
      </c>
      <c r="P17" s="620">
        <v>66.297865141958667</v>
      </c>
      <c r="Q17" s="30"/>
    </row>
    <row r="18" spans="1:17" ht="15" customHeight="1">
      <c r="A18" s="13" t="s">
        <v>45</v>
      </c>
      <c r="B18" s="236" t="s">
        <v>303</v>
      </c>
      <c r="C18" s="620">
        <v>393.98182231633683</v>
      </c>
      <c r="D18" s="620">
        <v>417.17343862947479</v>
      </c>
      <c r="E18" s="620">
        <v>454.98747812074441</v>
      </c>
      <c r="F18" s="620">
        <v>489.84941078725075</v>
      </c>
      <c r="G18" s="620">
        <v>675.63280720706132</v>
      </c>
      <c r="H18" s="620">
        <v>688.65192976410697</v>
      </c>
      <c r="I18" s="620">
        <v>695.19949121479249</v>
      </c>
      <c r="J18" s="620">
        <v>716.45779979797317</v>
      </c>
      <c r="K18" s="620">
        <v>772.08818451854506</v>
      </c>
      <c r="L18" s="620">
        <v>245.20039024148053</v>
      </c>
      <c r="M18" s="620">
        <v>314.80007792863609</v>
      </c>
      <c r="N18" s="621">
        <v>399.65034416323761</v>
      </c>
      <c r="O18" s="620">
        <v>278.42438814317268</v>
      </c>
      <c r="P18" s="620">
        <v>322.4311803850452</v>
      </c>
      <c r="Q18" s="30"/>
    </row>
    <row r="19" spans="1:17" ht="15" customHeight="1">
      <c r="A19" s="13" t="s">
        <v>46</v>
      </c>
      <c r="B19" s="236" t="s">
        <v>47</v>
      </c>
      <c r="C19" s="620">
        <v>4115.6099175902082</v>
      </c>
      <c r="D19" s="620">
        <v>4316.4562307869828</v>
      </c>
      <c r="E19" s="620">
        <v>4657.8857618541142</v>
      </c>
      <c r="F19" s="620">
        <v>4976.6949921064188</v>
      </c>
      <c r="G19" s="620">
        <v>5581.2229627274301</v>
      </c>
      <c r="H19" s="620">
        <v>5493.924420981054</v>
      </c>
      <c r="I19" s="620">
        <v>5369.6058785238647</v>
      </c>
      <c r="J19" s="620">
        <v>5388.9378265301439</v>
      </c>
      <c r="K19" s="620">
        <v>5375.589913813259</v>
      </c>
      <c r="L19" s="620">
        <v>208.84359101953351</v>
      </c>
      <c r="M19" s="620">
        <v>251.89760755686575</v>
      </c>
      <c r="N19" s="621">
        <v>300.76720167586166</v>
      </c>
      <c r="O19" s="620">
        <v>201.90860677964804</v>
      </c>
      <c r="P19" s="620">
        <v>234.40596866432978</v>
      </c>
      <c r="Q19" s="30"/>
    </row>
    <row r="20" spans="1:17" ht="15" customHeight="1">
      <c r="A20" s="13" t="s">
        <v>48</v>
      </c>
      <c r="B20" s="236" t="s">
        <v>304</v>
      </c>
      <c r="C20" s="620">
        <v>347.15406574730798</v>
      </c>
      <c r="D20" s="620">
        <v>207.6362357087597</v>
      </c>
      <c r="E20" s="620">
        <v>306.23350018026719</v>
      </c>
      <c r="F20" s="620">
        <v>326.27840516244106</v>
      </c>
      <c r="G20" s="620">
        <v>154.14366577868449</v>
      </c>
      <c r="H20" s="620">
        <v>191.80264668263254</v>
      </c>
      <c r="I20" s="620">
        <v>225.85531766447289</v>
      </c>
      <c r="J20" s="620">
        <v>254.61179091253783</v>
      </c>
      <c r="K20" s="620">
        <v>285.70616848196494</v>
      </c>
      <c r="L20" s="620">
        <v>377.44795244034253</v>
      </c>
      <c r="M20" s="620">
        <v>406.71118867900583</v>
      </c>
      <c r="N20" s="621">
        <v>421.24879615684756</v>
      </c>
      <c r="O20" s="620">
        <v>276.85903581879472</v>
      </c>
      <c r="P20" s="620">
        <v>302.35899681307438</v>
      </c>
      <c r="Q20" s="30"/>
    </row>
    <row r="21" spans="1:17" ht="15" customHeight="1">
      <c r="A21" s="13" t="s">
        <v>49</v>
      </c>
      <c r="B21" s="236" t="s">
        <v>305</v>
      </c>
      <c r="C21" s="620">
        <v>910.64530846674722</v>
      </c>
      <c r="D21" s="620">
        <v>921.69704117259312</v>
      </c>
      <c r="E21" s="620">
        <v>952.05387883389324</v>
      </c>
      <c r="F21" s="620">
        <v>1008.0430697566944</v>
      </c>
      <c r="G21" s="620">
        <v>1065.8118326820468</v>
      </c>
      <c r="H21" s="620">
        <v>1092.5122256955347</v>
      </c>
      <c r="I21" s="620">
        <v>986.75725526242513</v>
      </c>
      <c r="J21" s="620">
        <v>1009.9319658921211</v>
      </c>
      <c r="K21" s="620">
        <v>1021.9594678672856</v>
      </c>
      <c r="L21" s="620">
        <v>1776.1808957940627</v>
      </c>
      <c r="M21" s="620">
        <v>1870.4475411728019</v>
      </c>
      <c r="N21" s="621">
        <v>1919.0559737354483</v>
      </c>
      <c r="O21" s="620">
        <v>1038.684168636991</v>
      </c>
      <c r="P21" s="620">
        <v>1059.9332216131472</v>
      </c>
      <c r="Q21" s="30"/>
    </row>
    <row r="22" spans="1:17" ht="15" customHeight="1">
      <c r="A22" s="13" t="s">
        <v>50</v>
      </c>
      <c r="B22" s="236" t="s">
        <v>306</v>
      </c>
      <c r="C22" s="620">
        <v>60.288152815405851</v>
      </c>
      <c r="D22" s="620">
        <v>60.726571895232361</v>
      </c>
      <c r="E22" s="620">
        <v>65.812393185495509</v>
      </c>
      <c r="F22" s="620">
        <v>70.966267124796019</v>
      </c>
      <c r="G22" s="620">
        <v>67.113206138656381</v>
      </c>
      <c r="H22" s="620">
        <v>68.531945986729923</v>
      </c>
      <c r="I22" s="620">
        <v>68.14395194627896</v>
      </c>
      <c r="J22" s="620">
        <v>69.989558541958004</v>
      </c>
      <c r="K22" s="620">
        <v>70.29201770445664</v>
      </c>
      <c r="L22" s="620">
        <v>30.776876568240997</v>
      </c>
      <c r="M22" s="620">
        <v>35.499557166168898</v>
      </c>
      <c r="N22" s="621">
        <v>39.149595726705364</v>
      </c>
      <c r="O22" s="620">
        <v>22.429897568678964</v>
      </c>
      <c r="P22" s="620">
        <v>24.510711407037654</v>
      </c>
      <c r="Q22" s="30"/>
    </row>
    <row r="23" spans="1:17" ht="15" customHeight="1">
      <c r="A23" s="13" t="s">
        <v>51</v>
      </c>
      <c r="B23" s="236" t="s">
        <v>307</v>
      </c>
      <c r="C23" s="620">
        <v>113.69651989156478</v>
      </c>
      <c r="D23" s="620">
        <v>123.16543856931742</v>
      </c>
      <c r="E23" s="620">
        <v>139.25510865407793</v>
      </c>
      <c r="F23" s="620">
        <v>158.53746922361105</v>
      </c>
      <c r="G23" s="620">
        <v>194.90911640099975</v>
      </c>
      <c r="H23" s="620">
        <v>215.63377674770265</v>
      </c>
      <c r="I23" s="620">
        <v>230.50214921297231</v>
      </c>
      <c r="J23" s="620">
        <v>246.5029972182266</v>
      </c>
      <c r="K23" s="620">
        <v>264.98849057329005</v>
      </c>
      <c r="L23" s="620">
        <v>455.39581095876679</v>
      </c>
      <c r="M23" s="620">
        <v>496.86732393344425</v>
      </c>
      <c r="N23" s="621">
        <v>529.7848542318003</v>
      </c>
      <c r="O23" s="620">
        <v>315.45932165676959</v>
      </c>
      <c r="P23" s="620">
        <v>328.41569826968532</v>
      </c>
      <c r="Q23" s="30"/>
    </row>
    <row r="24" spans="1:17" ht="15" customHeight="1">
      <c r="A24" s="13" t="s">
        <v>52</v>
      </c>
      <c r="B24" s="236" t="s">
        <v>308</v>
      </c>
      <c r="C24" s="620">
        <v>2779.1854997756454</v>
      </c>
      <c r="D24" s="620">
        <v>2793.726242772912</v>
      </c>
      <c r="E24" s="620">
        <v>2920.1201850020379</v>
      </c>
      <c r="F24" s="620">
        <v>3120.2294895767131</v>
      </c>
      <c r="G24" s="620">
        <v>3117.8420783817064</v>
      </c>
      <c r="H24" s="620">
        <v>3061.8291443349863</v>
      </c>
      <c r="I24" s="620">
        <v>2979.798923396334</v>
      </c>
      <c r="J24" s="620">
        <v>2980.7997458173763</v>
      </c>
      <c r="K24" s="620">
        <v>2952.6120306113935</v>
      </c>
      <c r="L24" s="620">
        <v>1987.9706190686741</v>
      </c>
      <c r="M24" s="620">
        <v>2106.6143766988994</v>
      </c>
      <c r="N24" s="621">
        <v>2157.6294261677294</v>
      </c>
      <c r="O24" s="620">
        <v>1186.5046280746096</v>
      </c>
      <c r="P24" s="620">
        <v>1225.1126944798064</v>
      </c>
      <c r="Q24" s="30"/>
    </row>
    <row r="25" spans="1:17" s="28" customFormat="1" ht="12.95" customHeight="1">
      <c r="A25" s="587"/>
      <c r="B25" s="34"/>
      <c r="C25" s="620"/>
      <c r="D25" s="620"/>
      <c r="E25" s="620"/>
      <c r="F25" s="620"/>
      <c r="G25" s="620"/>
      <c r="H25" s="620"/>
      <c r="I25" s="620"/>
      <c r="J25" s="620"/>
      <c r="K25" s="620"/>
      <c r="L25" s="620"/>
      <c r="M25" s="620"/>
      <c r="N25" s="621"/>
      <c r="O25" s="620"/>
      <c r="P25" s="620"/>
      <c r="Q25" s="30"/>
    </row>
    <row r="26" spans="1:17" ht="15" customHeight="1">
      <c r="A26" s="68"/>
      <c r="B26" s="35" t="s">
        <v>53</v>
      </c>
      <c r="C26" s="622">
        <v>34085.492352564776</v>
      </c>
      <c r="D26" s="622">
        <v>34401.676516271982</v>
      </c>
      <c r="E26" s="622">
        <v>36237.418646812956</v>
      </c>
      <c r="F26" s="622">
        <v>36888.185129109537</v>
      </c>
      <c r="G26" s="622">
        <v>33903.066524965878</v>
      </c>
      <c r="H26" s="622">
        <v>34831.171737617478</v>
      </c>
      <c r="I26" s="622">
        <v>35419.936317238658</v>
      </c>
      <c r="J26" s="622">
        <v>36394.886889278619</v>
      </c>
      <c r="K26" s="622">
        <v>39386.846506235073</v>
      </c>
      <c r="L26" s="622">
        <v>41365.064514281679</v>
      </c>
      <c r="M26" s="622">
        <v>42855.394841323141</v>
      </c>
      <c r="N26" s="623">
        <v>44728.81375438581</v>
      </c>
      <c r="O26" s="622">
        <v>33822.847136878401</v>
      </c>
      <c r="P26" s="622">
        <v>35270.276192390942</v>
      </c>
      <c r="Q26" s="30"/>
    </row>
    <row r="27" spans="1:17" ht="15" customHeight="1">
      <c r="A27" s="68"/>
      <c r="B27" s="323" t="s">
        <v>92</v>
      </c>
      <c r="C27" s="620">
        <v>7115.5804974352477</v>
      </c>
      <c r="D27" s="620">
        <v>7318.2541837280087</v>
      </c>
      <c r="E27" s="620">
        <v>7751.9381532825682</v>
      </c>
      <c r="F27" s="620">
        <v>7663.8908408904417</v>
      </c>
      <c r="G27" s="620">
        <v>10466.955318666103</v>
      </c>
      <c r="H27" s="620">
        <v>10845.779402382524</v>
      </c>
      <c r="I27" s="620">
        <v>11606.063682761342</v>
      </c>
      <c r="J27" s="620">
        <v>11795.113110721377</v>
      </c>
      <c r="K27" s="620">
        <v>9974.0584937649401</v>
      </c>
      <c r="L27" s="620">
        <v>9613.140485718337</v>
      </c>
      <c r="M27" s="620">
        <v>10288.03015867686</v>
      </c>
      <c r="N27" s="621">
        <v>10701.736245614165</v>
      </c>
      <c r="O27" s="620">
        <v>12055.363461432726</v>
      </c>
      <c r="P27" s="620">
        <v>12530.092858342501</v>
      </c>
      <c r="Q27" s="30"/>
    </row>
    <row r="28" spans="1:17" ht="15" customHeight="1">
      <c r="A28" s="68"/>
      <c r="B28" s="37" t="s">
        <v>400</v>
      </c>
      <c r="C28" s="622">
        <v>41201.072850000026</v>
      </c>
      <c r="D28" s="622">
        <v>41719.93069999999</v>
      </c>
      <c r="E28" s="622">
        <v>43989.356800095527</v>
      </c>
      <c r="F28" s="622">
        <v>44552.075969999976</v>
      </c>
      <c r="G28" s="622">
        <v>44370.021843631985</v>
      </c>
      <c r="H28" s="622">
        <v>45676.951140000005</v>
      </c>
      <c r="I28" s="622">
        <v>47026</v>
      </c>
      <c r="J28" s="622">
        <v>48190</v>
      </c>
      <c r="K28" s="622">
        <v>49360.905000000013</v>
      </c>
      <c r="L28" s="622">
        <v>50978.205000000016</v>
      </c>
      <c r="M28" s="622">
        <v>53143.425000000003</v>
      </c>
      <c r="N28" s="623">
        <v>55430.549999999974</v>
      </c>
      <c r="O28" s="622">
        <v>45878.210598311125</v>
      </c>
      <c r="P28" s="622">
        <v>47800.369050733447</v>
      </c>
      <c r="Q28" s="30"/>
    </row>
    <row r="29" spans="1:17" ht="20.100000000000001" customHeight="1">
      <c r="A29" s="14" t="s">
        <v>54</v>
      </c>
      <c r="K29" s="69"/>
      <c r="N29" s="69"/>
      <c r="O29" s="69"/>
      <c r="P29" s="20"/>
    </row>
    <row r="30" spans="1:17" ht="15" customHeight="1">
      <c r="A30" s="704" t="s">
        <v>577</v>
      </c>
      <c r="B30" s="704"/>
      <c r="C30" s="704"/>
      <c r="D30" s="704"/>
      <c r="E30" s="704"/>
      <c r="F30" s="704"/>
      <c r="G30" s="704"/>
      <c r="H30" s="704"/>
      <c r="I30" s="704"/>
      <c r="J30" s="704"/>
      <c r="K30" s="704"/>
      <c r="L30" s="704"/>
      <c r="M30" s="704"/>
      <c r="N30" s="704"/>
      <c r="O30" s="704"/>
      <c r="P30" s="704"/>
    </row>
    <row r="31" spans="1:17" ht="15" customHeight="1">
      <c r="A31" s="15" t="s">
        <v>570</v>
      </c>
      <c r="B31" s="19"/>
      <c r="N31" s="69"/>
      <c r="O31" s="69"/>
      <c r="P31" s="20"/>
    </row>
    <row r="32" spans="1:17" ht="12" customHeight="1">
      <c r="B32" s="19"/>
      <c r="N32" s="69"/>
      <c r="O32" s="69"/>
      <c r="P32" s="20"/>
    </row>
    <row r="33" spans="1:16" ht="12" customHeight="1">
      <c r="A33" s="16"/>
      <c r="B33" s="19"/>
      <c r="N33" s="69"/>
      <c r="O33" s="69"/>
      <c r="P33" s="20"/>
    </row>
    <row r="34" spans="1:16">
      <c r="A34" s="18"/>
      <c r="B34" s="19"/>
    </row>
    <row r="35" spans="1:16">
      <c r="A35" s="18"/>
      <c r="B35" s="19"/>
    </row>
    <row r="36" spans="1:16">
      <c r="A36" s="18"/>
      <c r="B36" s="19"/>
    </row>
    <row r="37" spans="1:16">
      <c r="A37" s="18"/>
      <c r="B37" s="19"/>
    </row>
    <row r="38" spans="1:16">
      <c r="A38" s="18"/>
      <c r="B38" s="19"/>
    </row>
    <row r="39" spans="1:16">
      <c r="A39" s="18"/>
      <c r="B39" s="19"/>
    </row>
    <row r="40" spans="1:16">
      <c r="A40" s="18"/>
      <c r="B40" s="19"/>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B135" s="19"/>
    </row>
    <row r="136" spans="1:2">
      <c r="B136" s="19"/>
    </row>
    <row r="137" spans="1:2">
      <c r="B137" s="19"/>
    </row>
    <row r="138" spans="1:2">
      <c r="B138" s="19"/>
    </row>
    <row r="139" spans="1:2">
      <c r="B139" s="19"/>
    </row>
    <row r="140" spans="1:2">
      <c r="B140" s="19"/>
    </row>
    <row r="141" spans="1:2">
      <c r="B141" s="19"/>
    </row>
    <row r="142" spans="1:2">
      <c r="B142" s="19"/>
    </row>
    <row r="143" spans="1:2">
      <c r="B143" s="19"/>
    </row>
    <row r="144" spans="1:2">
      <c r="B144" s="19"/>
    </row>
    <row r="145" spans="2:2">
      <c r="B145" s="19"/>
    </row>
    <row r="146" spans="2:2">
      <c r="B146" s="19"/>
    </row>
    <row r="147" spans="2:2">
      <c r="B147" s="19"/>
    </row>
    <row r="148" spans="2:2">
      <c r="B148" s="19"/>
    </row>
    <row r="149" spans="2:2">
      <c r="B149" s="19"/>
    </row>
    <row r="150" spans="2:2">
      <c r="B150" s="19"/>
    </row>
    <row r="151" spans="2:2">
      <c r="B151" s="19"/>
    </row>
    <row r="152" spans="2:2">
      <c r="B152" s="19"/>
    </row>
    <row r="153" spans="2:2">
      <c r="B153" s="19"/>
    </row>
    <row r="154" spans="2:2">
      <c r="B154" s="19"/>
    </row>
    <row r="155" spans="2:2">
      <c r="B155" s="19"/>
    </row>
    <row r="156" spans="2:2">
      <c r="B156" s="19"/>
    </row>
    <row r="157" spans="2:2">
      <c r="B157" s="19"/>
    </row>
    <row r="158" spans="2:2">
      <c r="B158" s="19"/>
    </row>
    <row r="159" spans="2:2">
      <c r="B159" s="19"/>
    </row>
    <row r="160" spans="2:2">
      <c r="B160" s="19"/>
    </row>
    <row r="161" spans="2:2">
      <c r="B161" s="19"/>
    </row>
  </sheetData>
  <mergeCells count="1">
    <mergeCell ref="A30:P30"/>
  </mergeCells>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6"/>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0.7109375" style="69" customWidth="1"/>
    <col min="17" max="16384" width="11.42578125" style="20"/>
  </cols>
  <sheetData>
    <row r="1" spans="1:18" s="2" customFormat="1" ht="20.100000000000001" customHeight="1">
      <c r="A1" s="123" t="s">
        <v>203</v>
      </c>
      <c r="B1" s="23"/>
      <c r="C1" s="93"/>
      <c r="P1" s="81"/>
      <c r="R1" s="197"/>
    </row>
    <row r="2" spans="1:18" s="4" customFormat="1" ht="20.100000000000001" customHeight="1">
      <c r="A2" s="423" t="s">
        <v>208</v>
      </c>
      <c r="B2" s="25"/>
      <c r="C2" s="93"/>
      <c r="P2" s="82"/>
    </row>
    <row r="3" spans="1:18" s="4" customFormat="1" ht="20.100000000000001" customHeight="1">
      <c r="A3" s="453" t="s">
        <v>579</v>
      </c>
      <c r="B3" s="25"/>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192">
        <v>2005</v>
      </c>
      <c r="D6" s="192">
        <v>2006</v>
      </c>
      <c r="E6" s="192">
        <v>2007</v>
      </c>
      <c r="F6" s="193">
        <v>2008</v>
      </c>
      <c r="G6" s="193">
        <v>2009</v>
      </c>
      <c r="H6" s="193">
        <v>2010</v>
      </c>
      <c r="I6" s="193">
        <v>2011</v>
      </c>
      <c r="J6" s="193">
        <v>2012</v>
      </c>
      <c r="K6" s="193">
        <v>2013</v>
      </c>
      <c r="L6" s="192">
        <v>2014</v>
      </c>
      <c r="M6" s="193">
        <v>2015</v>
      </c>
      <c r="N6" s="192">
        <v>2016</v>
      </c>
      <c r="O6" s="193">
        <v>2017</v>
      </c>
      <c r="P6" s="193">
        <v>2018</v>
      </c>
    </row>
    <row r="7" spans="1:18" ht="18" customHeight="1">
      <c r="A7" s="13" t="s">
        <v>1</v>
      </c>
      <c r="B7" s="236" t="s">
        <v>242</v>
      </c>
      <c r="C7" s="618">
        <v>197.24268094484864</v>
      </c>
      <c r="D7" s="618">
        <v>206.83718671767528</v>
      </c>
      <c r="E7" s="618">
        <v>218.84435483885918</v>
      </c>
      <c r="F7" s="618">
        <v>207.52033512929006</v>
      </c>
      <c r="G7" s="618">
        <v>239.09520221721959</v>
      </c>
      <c r="H7" s="618">
        <v>225.60671098206316</v>
      </c>
      <c r="I7" s="618">
        <v>241.65770471051056</v>
      </c>
      <c r="J7" s="618">
        <v>218.45263035104256</v>
      </c>
      <c r="K7" s="618">
        <v>239.35893255440837</v>
      </c>
      <c r="L7" s="618">
        <v>237.35240374735537</v>
      </c>
      <c r="M7" s="618">
        <v>253.21240539668671</v>
      </c>
      <c r="N7" s="619">
        <v>246.86496733129559</v>
      </c>
      <c r="O7" s="618">
        <v>252.34941257470444</v>
      </c>
      <c r="P7" s="618">
        <v>250.36286993830274</v>
      </c>
      <c r="Q7" s="30"/>
    </row>
    <row r="8" spans="1:18" ht="15" customHeight="1">
      <c r="A8" s="13" t="s">
        <v>6</v>
      </c>
      <c r="B8" s="236" t="s">
        <v>245</v>
      </c>
      <c r="C8" s="620">
        <v>127.3702329226704</v>
      </c>
      <c r="D8" s="620">
        <v>132.82225244198327</v>
      </c>
      <c r="E8" s="620">
        <v>128.31073029955508</v>
      </c>
      <c r="F8" s="620">
        <v>119.72038631298277</v>
      </c>
      <c r="G8" s="620">
        <v>114.55829690198692</v>
      </c>
      <c r="H8" s="620">
        <v>120.67845045404999</v>
      </c>
      <c r="I8" s="620">
        <v>116.44554235961103</v>
      </c>
      <c r="J8" s="620">
        <v>125.35432216314621</v>
      </c>
      <c r="K8" s="620">
        <v>129.78556403785177</v>
      </c>
      <c r="L8" s="620">
        <v>133.14785652601972</v>
      </c>
      <c r="M8" s="620">
        <v>123.2465413839425</v>
      </c>
      <c r="N8" s="621">
        <v>122.3464500992506</v>
      </c>
      <c r="O8" s="620">
        <v>108.73608080304551</v>
      </c>
      <c r="P8" s="620">
        <v>119.17625611464035</v>
      </c>
      <c r="Q8" s="30"/>
    </row>
    <row r="9" spans="1:18" ht="15" customHeight="1">
      <c r="A9" s="13" t="s">
        <v>10</v>
      </c>
      <c r="B9" s="236" t="s">
        <v>11</v>
      </c>
      <c r="C9" s="620">
        <v>1470.5435009570924</v>
      </c>
      <c r="D9" s="620">
        <v>1518.1004590768734</v>
      </c>
      <c r="E9" s="620">
        <v>1511.9963967469675</v>
      </c>
      <c r="F9" s="620">
        <v>1577.6192506895554</v>
      </c>
      <c r="G9" s="620">
        <v>1479.6523662737168</v>
      </c>
      <c r="H9" s="620">
        <v>1575.4696976665778</v>
      </c>
      <c r="I9" s="620">
        <v>1606.3521947071151</v>
      </c>
      <c r="J9" s="620">
        <v>1607.9218470890994</v>
      </c>
      <c r="K9" s="620">
        <v>1645.7723807620721</v>
      </c>
      <c r="L9" s="620">
        <v>1694.1820314749104</v>
      </c>
      <c r="M9" s="620">
        <v>1678.707251846304</v>
      </c>
      <c r="N9" s="621">
        <v>1627.6262618318699</v>
      </c>
      <c r="O9" s="620">
        <v>1747.6577349612012</v>
      </c>
      <c r="P9" s="620">
        <v>1732.5441068702091</v>
      </c>
      <c r="Q9" s="30"/>
    </row>
    <row r="10" spans="1:18" ht="15" customHeight="1">
      <c r="A10" s="13" t="s">
        <v>323</v>
      </c>
      <c r="B10" s="236" t="s">
        <v>22</v>
      </c>
      <c r="C10" s="620">
        <v>24.643254505935193</v>
      </c>
      <c r="D10" s="620">
        <v>27.108545644387114</v>
      </c>
      <c r="E10" s="620">
        <v>29.75201056335122</v>
      </c>
      <c r="F10" s="620">
        <v>24.322018475336964</v>
      </c>
      <c r="G10" s="620">
        <v>48.043253208742527</v>
      </c>
      <c r="H10" s="620">
        <v>52.446673982804754</v>
      </c>
      <c r="I10" s="620">
        <v>21.903430493450873</v>
      </c>
      <c r="J10" s="620">
        <v>23.678477141538423</v>
      </c>
      <c r="K10" s="620">
        <v>30.33016306993126</v>
      </c>
      <c r="L10" s="620">
        <v>35.887447952250014</v>
      </c>
      <c r="M10" s="620">
        <v>33.320889111952489</v>
      </c>
      <c r="N10" s="621">
        <v>33.387726096845107</v>
      </c>
      <c r="O10" s="620">
        <v>85.039773847638074</v>
      </c>
      <c r="P10" s="620">
        <v>85.594727658019053</v>
      </c>
      <c r="Q10" s="30"/>
    </row>
    <row r="11" spans="1:18" ht="15" customHeight="1">
      <c r="A11" s="13" t="s">
        <v>26</v>
      </c>
      <c r="B11" s="236" t="s">
        <v>27</v>
      </c>
      <c r="C11" s="620">
        <v>4049.6596616183069</v>
      </c>
      <c r="D11" s="620">
        <v>4401.9599514967249</v>
      </c>
      <c r="E11" s="620">
        <v>4617.0418027171363</v>
      </c>
      <c r="F11" s="620">
        <v>4587.7204463790931</v>
      </c>
      <c r="G11" s="620">
        <v>4178.2020383976733</v>
      </c>
      <c r="H11" s="620">
        <v>3894.3225402738403</v>
      </c>
      <c r="I11" s="620">
        <v>3923.0539514522316</v>
      </c>
      <c r="J11" s="620">
        <v>3616.2834321351952</v>
      </c>
      <c r="K11" s="620">
        <v>3591.3439352951873</v>
      </c>
      <c r="L11" s="620">
        <v>3617.7756987725811</v>
      </c>
      <c r="M11" s="620">
        <v>3648.6193496580104</v>
      </c>
      <c r="N11" s="621">
        <v>3652.4430606513265</v>
      </c>
      <c r="O11" s="620">
        <v>2510.9061694867169</v>
      </c>
      <c r="P11" s="620">
        <v>2521.0645033236424</v>
      </c>
      <c r="Q11" s="30"/>
    </row>
    <row r="12" spans="1:18" ht="15" customHeight="1">
      <c r="A12" s="13" t="s">
        <v>33</v>
      </c>
      <c r="B12" s="236" t="s">
        <v>285</v>
      </c>
      <c r="C12" s="620">
        <v>1112.0384146185361</v>
      </c>
      <c r="D12" s="620">
        <v>1163.338302561011</v>
      </c>
      <c r="E12" s="620">
        <v>1226.3916737730583</v>
      </c>
      <c r="F12" s="620">
        <v>1232.9084543980016</v>
      </c>
      <c r="G12" s="620">
        <v>1077.265063139278</v>
      </c>
      <c r="H12" s="620">
        <v>1073.8464839726485</v>
      </c>
      <c r="I12" s="620">
        <v>1195.1486084394901</v>
      </c>
      <c r="J12" s="620">
        <v>1127.145956251848</v>
      </c>
      <c r="K12" s="620">
        <v>1164.2037307999842</v>
      </c>
      <c r="L12" s="620">
        <v>1233.457347276973</v>
      </c>
      <c r="M12" s="620">
        <v>1212.7582487427312</v>
      </c>
      <c r="N12" s="621">
        <v>1256.1339183038235</v>
      </c>
      <c r="O12" s="620">
        <v>1716.6736748019644</v>
      </c>
      <c r="P12" s="620">
        <v>1726.3258584270777</v>
      </c>
      <c r="Q12" s="30"/>
    </row>
    <row r="13" spans="1:18" ht="15" customHeight="1">
      <c r="A13" s="13" t="s">
        <v>36</v>
      </c>
      <c r="B13" s="236" t="s">
        <v>287</v>
      </c>
      <c r="C13" s="620">
        <v>4885.0311162708203</v>
      </c>
      <c r="D13" s="620">
        <v>4942.5046423071408</v>
      </c>
      <c r="E13" s="620">
        <v>5134.6923325450216</v>
      </c>
      <c r="F13" s="620">
        <v>5165.5109829627372</v>
      </c>
      <c r="G13" s="620">
        <v>4050.9532926415491</v>
      </c>
      <c r="H13" s="620">
        <v>4273.2896783690976</v>
      </c>
      <c r="I13" s="620">
        <v>4189.8041952492576</v>
      </c>
      <c r="J13" s="620">
        <v>4119.6292675974928</v>
      </c>
      <c r="K13" s="620">
        <v>4034.3151654862372</v>
      </c>
      <c r="L13" s="620">
        <v>4239.7687208048364</v>
      </c>
      <c r="M13" s="620">
        <v>4253.6680055297011</v>
      </c>
      <c r="N13" s="621">
        <v>4274.0672480868025</v>
      </c>
      <c r="O13" s="620">
        <v>7492.6810507706996</v>
      </c>
      <c r="P13" s="620">
        <v>7605.944429751873</v>
      </c>
      <c r="Q13" s="30"/>
    </row>
    <row r="14" spans="1:18" ht="15" customHeight="1">
      <c r="A14" s="13" t="s">
        <v>37</v>
      </c>
      <c r="B14" s="236" t="s">
        <v>293</v>
      </c>
      <c r="C14" s="620">
        <v>14550.280653479287</v>
      </c>
      <c r="D14" s="620">
        <v>15297.067922631697</v>
      </c>
      <c r="E14" s="620">
        <v>16012.408959845263</v>
      </c>
      <c r="F14" s="620">
        <v>16267.659616454386</v>
      </c>
      <c r="G14" s="620">
        <v>15872.1123632791</v>
      </c>
      <c r="H14" s="620">
        <v>16140.995991595415</v>
      </c>
      <c r="I14" s="620">
        <v>17078.595744705581</v>
      </c>
      <c r="J14" s="620">
        <v>16446.201725837473</v>
      </c>
      <c r="K14" s="620">
        <v>16388.373606460864</v>
      </c>
      <c r="L14" s="620">
        <v>16613.557696920983</v>
      </c>
      <c r="M14" s="620">
        <v>17036.993143080799</v>
      </c>
      <c r="N14" s="621">
        <v>17242.670005872777</v>
      </c>
      <c r="O14" s="620">
        <v>21211.916064221496</v>
      </c>
      <c r="P14" s="620">
        <v>21026.674369178749</v>
      </c>
      <c r="Q14" s="30"/>
    </row>
    <row r="15" spans="1:18" ht="15" customHeight="1">
      <c r="A15" s="13" t="s">
        <v>41</v>
      </c>
      <c r="B15" s="236" t="s">
        <v>42</v>
      </c>
      <c r="C15" s="620">
        <v>9.271803415886362</v>
      </c>
      <c r="D15" s="181">
        <v>16.245578661070681</v>
      </c>
      <c r="E15" s="181">
        <v>9.7769300687520015</v>
      </c>
      <c r="F15" s="181">
        <v>9.8918725004026591</v>
      </c>
      <c r="G15" s="181">
        <v>0</v>
      </c>
      <c r="H15" s="181">
        <v>0</v>
      </c>
      <c r="I15" s="181">
        <v>0</v>
      </c>
      <c r="J15" s="181">
        <v>0</v>
      </c>
      <c r="K15" s="181">
        <v>0</v>
      </c>
      <c r="L15" s="181">
        <v>0</v>
      </c>
      <c r="M15" s="181">
        <v>0</v>
      </c>
      <c r="N15" s="614">
        <v>0</v>
      </c>
      <c r="O15" s="620">
        <v>18.791662862665504</v>
      </c>
      <c r="P15" s="620">
        <v>19.355031929988272</v>
      </c>
      <c r="Q15" s="30"/>
    </row>
    <row r="16" spans="1:18" ht="15" customHeight="1">
      <c r="A16" s="13" t="s">
        <v>43</v>
      </c>
      <c r="B16" s="236" t="s">
        <v>301</v>
      </c>
      <c r="C16" s="620">
        <v>1079.8556460750165</v>
      </c>
      <c r="D16" s="181">
        <v>1123.737991926017</v>
      </c>
      <c r="E16" s="181">
        <v>1139.1416964999785</v>
      </c>
      <c r="F16" s="181">
        <v>1155.9875154186427</v>
      </c>
      <c r="G16" s="181">
        <v>1081.0090475741399</v>
      </c>
      <c r="H16" s="620">
        <v>997.254661821779</v>
      </c>
      <c r="I16" s="620">
        <v>1026.6607623231471</v>
      </c>
      <c r="J16" s="620">
        <v>941.16731083870707</v>
      </c>
      <c r="K16" s="620">
        <v>921.84234190914663</v>
      </c>
      <c r="L16" s="620">
        <v>911.51605104447651</v>
      </c>
      <c r="M16" s="620">
        <v>908.11923953592168</v>
      </c>
      <c r="N16" s="621">
        <v>899.91436322834352</v>
      </c>
      <c r="O16" s="620">
        <v>27.409200012104296</v>
      </c>
      <c r="P16" s="620">
        <v>27.596935053404529</v>
      </c>
      <c r="Q16" s="30"/>
    </row>
    <row r="17" spans="1:18" ht="15" customHeight="1">
      <c r="A17" s="13" t="s">
        <v>44</v>
      </c>
      <c r="B17" s="236" t="s">
        <v>302</v>
      </c>
      <c r="C17" s="620">
        <v>16.703894818635973</v>
      </c>
      <c r="D17" s="181">
        <v>20.312067798738859</v>
      </c>
      <c r="E17" s="181">
        <v>12.809723582715339</v>
      </c>
      <c r="F17" s="181">
        <v>15.041031003934908</v>
      </c>
      <c r="G17" s="181">
        <v>0</v>
      </c>
      <c r="H17" s="181">
        <v>0</v>
      </c>
      <c r="I17" s="181">
        <v>0</v>
      </c>
      <c r="J17" s="181">
        <v>0</v>
      </c>
      <c r="K17" s="181">
        <v>0</v>
      </c>
      <c r="L17" s="181">
        <v>0</v>
      </c>
      <c r="M17" s="620">
        <v>2.2829269548207489</v>
      </c>
      <c r="N17" s="621">
        <v>3.2769956484061344</v>
      </c>
      <c r="O17" s="620">
        <v>13.979016931625612</v>
      </c>
      <c r="P17" s="620">
        <v>13.165060575766566</v>
      </c>
      <c r="Q17" s="309"/>
      <c r="R17" s="28"/>
    </row>
    <row r="18" spans="1:18" ht="15" customHeight="1">
      <c r="A18" s="13" t="s">
        <v>45</v>
      </c>
      <c r="B18" s="236" t="s">
        <v>303</v>
      </c>
      <c r="C18" s="620">
        <v>97.230913812658557</v>
      </c>
      <c r="D18" s="181">
        <v>111.18326472435089</v>
      </c>
      <c r="E18" s="181">
        <v>110.46762139582832</v>
      </c>
      <c r="F18" s="181">
        <v>119.27558673838263</v>
      </c>
      <c r="G18" s="181">
        <v>0</v>
      </c>
      <c r="H18" s="181">
        <v>0</v>
      </c>
      <c r="I18" s="181">
        <v>0</v>
      </c>
      <c r="J18" s="181">
        <v>0</v>
      </c>
      <c r="K18" s="181">
        <v>0</v>
      </c>
      <c r="L18" s="181">
        <v>0</v>
      </c>
      <c r="M18" s="181">
        <v>0</v>
      </c>
      <c r="N18" s="614">
        <v>0</v>
      </c>
      <c r="O18" s="620">
        <v>26.804485931382199</v>
      </c>
      <c r="P18" s="620">
        <v>28.853623758961586</v>
      </c>
      <c r="Q18" s="30"/>
    </row>
    <row r="19" spans="1:18" ht="15" customHeight="1">
      <c r="A19" s="13" t="s">
        <v>46</v>
      </c>
      <c r="B19" s="236" t="s">
        <v>47</v>
      </c>
      <c r="C19" s="620">
        <v>243.82442033546383</v>
      </c>
      <c r="D19" s="181">
        <v>263.2927315855809</v>
      </c>
      <c r="E19" s="181">
        <v>273.00738647251069</v>
      </c>
      <c r="F19" s="181">
        <v>274.24105877466661</v>
      </c>
      <c r="G19" s="181">
        <v>227.70319330719863</v>
      </c>
      <c r="H19" s="620">
        <v>210.08223831931471</v>
      </c>
      <c r="I19" s="620">
        <v>210.25624444229794</v>
      </c>
      <c r="J19" s="620">
        <v>193.32884412333652</v>
      </c>
      <c r="K19" s="620">
        <v>189.71807664265418</v>
      </c>
      <c r="L19" s="620">
        <v>188.25732804653063</v>
      </c>
      <c r="M19" s="620">
        <v>190.42233198049718</v>
      </c>
      <c r="N19" s="621">
        <v>188.873062321258</v>
      </c>
      <c r="O19" s="620">
        <v>22.089942874099258</v>
      </c>
      <c r="P19" s="620">
        <v>26.612460209798421</v>
      </c>
      <c r="Q19" s="30"/>
    </row>
    <row r="20" spans="1:18" ht="15" customHeight="1">
      <c r="A20" s="13" t="s">
        <v>48</v>
      </c>
      <c r="B20" s="236" t="s">
        <v>304</v>
      </c>
      <c r="C20" s="620">
        <v>192.43837745834304</v>
      </c>
      <c r="D20" s="181">
        <v>184.80608080804137</v>
      </c>
      <c r="E20" s="181">
        <v>206.49861121389102</v>
      </c>
      <c r="F20" s="181">
        <v>204.83610027526265</v>
      </c>
      <c r="G20" s="181">
        <v>47.351672031584599</v>
      </c>
      <c r="H20" s="620">
        <v>52.645297435905164</v>
      </c>
      <c r="I20" s="620">
        <v>56.037557829747442</v>
      </c>
      <c r="J20" s="620">
        <v>53.795194309110059</v>
      </c>
      <c r="K20" s="620">
        <v>53.309604881001995</v>
      </c>
      <c r="L20" s="620">
        <v>57.966210130856325</v>
      </c>
      <c r="M20" s="620">
        <v>56.244471085783786</v>
      </c>
      <c r="N20" s="621">
        <v>57.118514293929728</v>
      </c>
      <c r="O20" s="620">
        <v>191.44075411036349</v>
      </c>
      <c r="P20" s="620">
        <v>183.17044467467184</v>
      </c>
      <c r="Q20" s="30"/>
    </row>
    <row r="21" spans="1:18" ht="15" customHeight="1">
      <c r="A21" s="13" t="s">
        <v>49</v>
      </c>
      <c r="B21" s="236" t="s">
        <v>305</v>
      </c>
      <c r="C21" s="620">
        <v>25.475189198277469</v>
      </c>
      <c r="D21" s="181">
        <v>27.363889099063456</v>
      </c>
      <c r="E21" s="181">
        <v>28.500536518056943</v>
      </c>
      <c r="F21" s="181">
        <v>35.544241120754833</v>
      </c>
      <c r="G21" s="181">
        <v>32.881696206717535</v>
      </c>
      <c r="H21" s="620">
        <v>36.53960877756213</v>
      </c>
      <c r="I21" s="620">
        <v>38.176198450685646</v>
      </c>
      <c r="J21" s="620">
        <v>39.539788363330999</v>
      </c>
      <c r="K21" s="620">
        <v>38.382186506632848</v>
      </c>
      <c r="L21" s="620">
        <v>41.584303875231839</v>
      </c>
      <c r="M21" s="620">
        <v>39.753982983238863</v>
      </c>
      <c r="N21" s="621">
        <v>42.340323440112492</v>
      </c>
      <c r="O21" s="620">
        <v>414.55760302083689</v>
      </c>
      <c r="P21" s="620">
        <v>384.92775256730499</v>
      </c>
      <c r="Q21" s="30"/>
    </row>
    <row r="22" spans="1:18" ht="15" customHeight="1">
      <c r="A22" s="13" t="s">
        <v>50</v>
      </c>
      <c r="B22" s="236" t="s">
        <v>306</v>
      </c>
      <c r="C22" s="620">
        <v>35.11950865786023</v>
      </c>
      <c r="D22" s="181">
        <v>36.307165129587993</v>
      </c>
      <c r="E22" s="181">
        <v>38.260970242628048</v>
      </c>
      <c r="F22" s="181">
        <v>37.870055056819297</v>
      </c>
      <c r="G22" s="181">
        <v>28.447606515108944</v>
      </c>
      <c r="H22" s="620">
        <v>26.24354373215208</v>
      </c>
      <c r="I22" s="620">
        <v>26.282030555287243</v>
      </c>
      <c r="J22" s="620">
        <v>24.166105515417065</v>
      </c>
      <c r="K22" s="620">
        <v>23.714759580331769</v>
      </c>
      <c r="L22" s="620">
        <v>23.510206152403555</v>
      </c>
      <c r="M22" s="620">
        <v>23.774579787791083</v>
      </c>
      <c r="N22" s="621">
        <v>23.5864718828524</v>
      </c>
      <c r="O22" s="620">
        <v>13.333982342103431</v>
      </c>
      <c r="P22" s="620">
        <v>13.958498687380525</v>
      </c>
      <c r="Q22" s="30"/>
    </row>
    <row r="23" spans="1:18" ht="15" customHeight="1">
      <c r="A23" s="13" t="s">
        <v>51</v>
      </c>
      <c r="B23" s="236" t="s">
        <v>307</v>
      </c>
      <c r="C23" s="620">
        <v>6.107241275468831</v>
      </c>
      <c r="D23" s="181">
        <v>17.814984310834706</v>
      </c>
      <c r="E23" s="181">
        <v>15.199193330176222</v>
      </c>
      <c r="F23" s="181">
        <v>12.248155200637068</v>
      </c>
      <c r="G23" s="181">
        <v>10.531858458485338</v>
      </c>
      <c r="H23" s="620">
        <v>11.525916777289513</v>
      </c>
      <c r="I23" s="620">
        <v>12.679631509973659</v>
      </c>
      <c r="J23" s="620">
        <v>13.683671428667495</v>
      </c>
      <c r="K23" s="620">
        <v>14.685281666060588</v>
      </c>
      <c r="L23" s="620">
        <v>15.51005576931404</v>
      </c>
      <c r="M23" s="620">
        <v>20.032519302619804</v>
      </c>
      <c r="N23" s="621">
        <v>15.861777605495888</v>
      </c>
      <c r="O23" s="620">
        <v>45.009014876636094</v>
      </c>
      <c r="P23" s="620">
        <v>44.4779362510262</v>
      </c>
      <c r="Q23" s="30"/>
    </row>
    <row r="24" spans="1:18" ht="15" customHeight="1">
      <c r="A24" s="13" t="s">
        <v>52</v>
      </c>
      <c r="B24" s="236" t="s">
        <v>308</v>
      </c>
      <c r="C24" s="620">
        <v>730.56348963490007</v>
      </c>
      <c r="D24" s="181">
        <v>751.19698307921431</v>
      </c>
      <c r="E24" s="181">
        <v>746.61616934623601</v>
      </c>
      <c r="F24" s="181">
        <v>739.05739310910644</v>
      </c>
      <c r="G24" s="181">
        <v>654.29494984750568</v>
      </c>
      <c r="H24" s="620">
        <v>603.6015058394978</v>
      </c>
      <c r="I24" s="620">
        <v>604.48670277160659</v>
      </c>
      <c r="J24" s="620">
        <v>555.82042685459248</v>
      </c>
      <c r="K24" s="620">
        <v>545.43947034763085</v>
      </c>
      <c r="L24" s="620">
        <v>540.73474150528182</v>
      </c>
      <c r="M24" s="620">
        <v>546.81533511919497</v>
      </c>
      <c r="N24" s="621">
        <v>542.48885330560518</v>
      </c>
      <c r="O24" s="620">
        <v>534.5216527890791</v>
      </c>
      <c r="P24" s="620">
        <v>534.95655109753409</v>
      </c>
      <c r="Q24" s="30"/>
    </row>
    <row r="25" spans="1:18" ht="12.95" customHeight="1">
      <c r="A25" s="587"/>
      <c r="B25" s="58"/>
      <c r="C25" s="606"/>
      <c r="D25" s="606"/>
      <c r="E25" s="606"/>
      <c r="F25" s="606"/>
      <c r="G25" s="606"/>
      <c r="H25" s="606"/>
      <c r="I25" s="606"/>
      <c r="J25" s="606"/>
      <c r="K25" s="606"/>
      <c r="L25" s="606"/>
      <c r="M25" s="606"/>
      <c r="N25" s="615"/>
      <c r="O25" s="606"/>
      <c r="P25" s="606"/>
      <c r="Q25" s="30"/>
    </row>
    <row r="26" spans="1:18" ht="15" customHeight="1">
      <c r="A26" s="68"/>
      <c r="B26" s="35" t="s">
        <v>53</v>
      </c>
      <c r="C26" s="622">
        <v>28853.400000000009</v>
      </c>
      <c r="D26" s="622">
        <v>30241.999999999993</v>
      </c>
      <c r="E26" s="622">
        <v>31459.717099999994</v>
      </c>
      <c r="F26" s="622">
        <v>31786.974499999982</v>
      </c>
      <c r="G26" s="622">
        <v>29142.101900000009</v>
      </c>
      <c r="H26" s="622">
        <v>29294.548999999999</v>
      </c>
      <c r="I26" s="622">
        <v>30347.540499999996</v>
      </c>
      <c r="J26" s="622">
        <v>29106.169000000002</v>
      </c>
      <c r="K26" s="622">
        <v>29010.575199999996</v>
      </c>
      <c r="L26" s="622">
        <v>29584.2081</v>
      </c>
      <c r="M26" s="622">
        <v>30027.971221499993</v>
      </c>
      <c r="N26" s="623">
        <v>30228.999999999993</v>
      </c>
      <c r="O26" s="622">
        <v>36433.897277218362</v>
      </c>
      <c r="P26" s="622">
        <v>36344.761416068337</v>
      </c>
      <c r="Q26" s="30"/>
    </row>
    <row r="27" spans="1:18" ht="15" customHeight="1">
      <c r="A27" s="68"/>
      <c r="B27" s="323" t="s">
        <v>92</v>
      </c>
      <c r="C27" s="181">
        <v>0</v>
      </c>
      <c r="D27" s="181">
        <v>0</v>
      </c>
      <c r="E27" s="181">
        <v>0</v>
      </c>
      <c r="F27" s="181">
        <v>0</v>
      </c>
      <c r="G27" s="181">
        <v>0</v>
      </c>
      <c r="H27" s="181">
        <v>0</v>
      </c>
      <c r="I27" s="181">
        <v>0</v>
      </c>
      <c r="J27" s="181">
        <v>0</v>
      </c>
      <c r="K27" s="181">
        <v>0</v>
      </c>
      <c r="L27" s="181">
        <v>0</v>
      </c>
      <c r="M27" s="181">
        <v>0</v>
      </c>
      <c r="N27" s="614">
        <v>0</v>
      </c>
      <c r="O27" s="181">
        <v>0</v>
      </c>
      <c r="P27" s="181">
        <v>0</v>
      </c>
      <c r="Q27" s="30"/>
    </row>
    <row r="28" spans="1:18" ht="15" customHeight="1">
      <c r="A28" s="68"/>
      <c r="B28" s="37" t="s">
        <v>400</v>
      </c>
      <c r="C28" s="622">
        <v>28853.400000000009</v>
      </c>
      <c r="D28" s="622">
        <v>30241.999999999993</v>
      </c>
      <c r="E28" s="622">
        <v>31459.717099999994</v>
      </c>
      <c r="F28" s="622">
        <v>31786.974499999982</v>
      </c>
      <c r="G28" s="622">
        <v>29142.101900000009</v>
      </c>
      <c r="H28" s="622">
        <v>29294.548999999999</v>
      </c>
      <c r="I28" s="622">
        <v>30347.540499999996</v>
      </c>
      <c r="J28" s="622">
        <v>29106.169000000002</v>
      </c>
      <c r="K28" s="622">
        <v>29010.575199999996</v>
      </c>
      <c r="L28" s="622">
        <v>29584.2081</v>
      </c>
      <c r="M28" s="622">
        <v>30027.971221499993</v>
      </c>
      <c r="N28" s="623">
        <v>30228.999999999993</v>
      </c>
      <c r="O28" s="622">
        <v>36433.897277218362</v>
      </c>
      <c r="P28" s="622">
        <v>36344.761416068337</v>
      </c>
      <c r="Q28" s="30"/>
      <c r="R28" s="332"/>
    </row>
    <row r="29" spans="1:18" ht="20.100000000000001" customHeight="1">
      <c r="A29" s="14" t="s">
        <v>54</v>
      </c>
      <c r="K29" s="69"/>
      <c r="N29" s="69"/>
      <c r="O29" s="69"/>
      <c r="P29" s="20"/>
    </row>
    <row r="30" spans="1:18" ht="15" customHeight="1">
      <c r="A30" s="71" t="s">
        <v>580</v>
      </c>
      <c r="B30" s="71"/>
      <c r="C30" s="71"/>
      <c r="D30" s="71"/>
      <c r="E30" s="71"/>
      <c r="F30" s="71"/>
      <c r="G30" s="71"/>
      <c r="H30" s="71"/>
      <c r="I30" s="71"/>
      <c r="J30" s="71"/>
      <c r="K30" s="71"/>
      <c r="L30" s="71"/>
      <c r="M30" s="71"/>
      <c r="N30" s="71"/>
      <c r="O30" s="71"/>
      <c r="P30" s="71"/>
      <c r="R30" s="332"/>
    </row>
    <row r="31" spans="1:18" ht="15" customHeight="1">
      <c r="A31" s="362" t="s">
        <v>581</v>
      </c>
      <c r="B31" s="71"/>
      <c r="C31" s="71"/>
      <c r="D31" s="71"/>
      <c r="E31" s="71"/>
      <c r="F31" s="71"/>
      <c r="G31" s="71"/>
      <c r="H31" s="71"/>
      <c r="I31" s="71"/>
      <c r="J31" s="71"/>
      <c r="K31" s="71"/>
      <c r="L31" s="71"/>
      <c r="M31" s="71"/>
      <c r="N31" s="71"/>
      <c r="O31" s="71"/>
      <c r="P31" s="71"/>
      <c r="R31" s="332"/>
    </row>
    <row r="32" spans="1:18" ht="15" customHeight="1">
      <c r="A32" s="15" t="s">
        <v>582</v>
      </c>
      <c r="B32" s="19"/>
      <c r="N32" s="69"/>
      <c r="O32" s="69"/>
      <c r="P32" s="20"/>
    </row>
    <row r="33" spans="1:16" ht="12" customHeight="1">
      <c r="B33" s="19"/>
      <c r="N33" s="69"/>
      <c r="O33" s="69"/>
      <c r="P33" s="38"/>
    </row>
    <row r="34" spans="1:16" ht="12" customHeight="1">
      <c r="A34" s="16"/>
      <c r="B34" s="19"/>
      <c r="N34" s="69"/>
      <c r="O34" s="69"/>
      <c r="P34" s="20"/>
    </row>
    <row r="35" spans="1:16" ht="12" customHeight="1">
      <c r="A35" s="16"/>
      <c r="B35" s="19"/>
      <c r="N35" s="69"/>
      <c r="O35" s="69"/>
      <c r="P35" s="20"/>
    </row>
    <row r="36" spans="1:16" ht="12" customHeight="1">
      <c r="A36" s="16"/>
      <c r="B36" s="19"/>
      <c r="N36" s="69"/>
      <c r="O36" s="69"/>
      <c r="P36" s="20"/>
    </row>
    <row r="37" spans="1:16" ht="12" customHeight="1">
      <c r="A37" s="16"/>
      <c r="B37" s="19"/>
      <c r="N37" s="69"/>
      <c r="O37" s="69"/>
      <c r="P37" s="20"/>
    </row>
    <row r="38" spans="1:16" ht="12" customHeight="1">
      <c r="A38" s="16"/>
      <c r="B38" s="19"/>
      <c r="N38" s="69"/>
      <c r="O38" s="69"/>
      <c r="P38" s="20"/>
    </row>
    <row r="39" spans="1:16">
      <c r="A39" s="18"/>
      <c r="B39" s="19"/>
    </row>
    <row r="40" spans="1:16">
      <c r="A40" s="18"/>
      <c r="B40" s="19"/>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B140" s="19"/>
    </row>
    <row r="141" spans="1:2">
      <c r="B141" s="19"/>
    </row>
    <row r="142" spans="1:2">
      <c r="B142" s="19"/>
    </row>
    <row r="143" spans="1:2">
      <c r="B143" s="19"/>
    </row>
    <row r="144" spans="1:2">
      <c r="B144" s="19"/>
    </row>
    <row r="145" spans="2:2">
      <c r="B145" s="19"/>
    </row>
    <row r="146" spans="2:2">
      <c r="B146" s="19"/>
    </row>
    <row r="147" spans="2:2">
      <c r="B147" s="19"/>
    </row>
    <row r="148" spans="2:2">
      <c r="B148" s="19"/>
    </row>
    <row r="149" spans="2:2">
      <c r="B149" s="19"/>
    </row>
    <row r="150" spans="2:2">
      <c r="B150" s="19"/>
    </row>
    <row r="151" spans="2:2">
      <c r="B151" s="19"/>
    </row>
    <row r="152" spans="2:2">
      <c r="B152" s="19"/>
    </row>
    <row r="153" spans="2:2">
      <c r="B153" s="19"/>
    </row>
    <row r="154" spans="2:2">
      <c r="B154" s="19"/>
    </row>
    <row r="155" spans="2:2">
      <c r="B155" s="19"/>
    </row>
    <row r="156" spans="2:2">
      <c r="B156" s="19"/>
    </row>
    <row r="157" spans="2:2">
      <c r="B157" s="19"/>
    </row>
    <row r="158" spans="2:2">
      <c r="B158" s="19"/>
    </row>
    <row r="159" spans="2:2">
      <c r="B159" s="19"/>
    </row>
    <row r="160" spans="2:2">
      <c r="B160" s="19"/>
    </row>
    <row r="161" spans="2:2">
      <c r="B161" s="19"/>
    </row>
    <row r="162" spans="2:2">
      <c r="B162" s="19"/>
    </row>
    <row r="163" spans="2:2">
      <c r="B163" s="19"/>
    </row>
    <row r="164" spans="2:2">
      <c r="B164" s="19"/>
    </row>
    <row r="165" spans="2:2">
      <c r="B165" s="19"/>
    </row>
    <row r="166" spans="2:2">
      <c r="B166" s="19"/>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0"/>
  <sheetViews>
    <sheetView workbookViewId="0">
      <selection activeCell="A7" sqref="A7"/>
    </sheetView>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0.7109375" style="69" customWidth="1"/>
    <col min="17" max="16384" width="11.42578125" style="20"/>
  </cols>
  <sheetData>
    <row r="1" spans="1:18" s="2" customFormat="1" ht="20.100000000000001" customHeight="1">
      <c r="A1" s="123" t="s">
        <v>203</v>
      </c>
      <c r="B1" s="23"/>
      <c r="C1" s="93"/>
      <c r="P1" s="81"/>
      <c r="R1" s="197"/>
    </row>
    <row r="2" spans="1:18" s="4" customFormat="1" ht="20.100000000000001" customHeight="1">
      <c r="A2" s="423" t="s">
        <v>208</v>
      </c>
      <c r="B2" s="25"/>
      <c r="P2" s="82"/>
    </row>
    <row r="3" spans="1:18" s="4" customFormat="1" ht="20.100000000000001" customHeight="1">
      <c r="A3" s="453" t="s">
        <v>583</v>
      </c>
      <c r="B3" s="25"/>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192">
        <v>2005</v>
      </c>
      <c r="D6" s="192">
        <v>2006</v>
      </c>
      <c r="E6" s="192">
        <v>2007</v>
      </c>
      <c r="F6" s="193">
        <v>2008</v>
      </c>
      <c r="G6" s="193">
        <v>2009</v>
      </c>
      <c r="H6" s="193">
        <v>2010</v>
      </c>
      <c r="I6" s="193">
        <v>2011</v>
      </c>
      <c r="J6" s="193">
        <v>2012</v>
      </c>
      <c r="K6" s="193">
        <v>2013</v>
      </c>
      <c r="L6" s="87">
        <v>2014</v>
      </c>
      <c r="M6" s="193">
        <v>2015</v>
      </c>
      <c r="N6" s="192">
        <v>2016</v>
      </c>
      <c r="O6" s="193">
        <v>2017</v>
      </c>
      <c r="P6" s="193">
        <v>2018</v>
      </c>
    </row>
    <row r="7" spans="1:18" ht="18" customHeight="1">
      <c r="A7" s="13" t="s">
        <v>1</v>
      </c>
      <c r="B7" s="236" t="s">
        <v>242</v>
      </c>
      <c r="C7" s="618">
        <v>4.0135750161892858</v>
      </c>
      <c r="D7" s="618">
        <v>4.7413400971519444</v>
      </c>
      <c r="E7" s="618">
        <v>4.8768151145403076</v>
      </c>
      <c r="F7" s="618">
        <v>2.9311549963021704</v>
      </c>
      <c r="G7" s="618">
        <v>2.3196247363548044</v>
      </c>
      <c r="H7" s="618">
        <v>1.7289501576766784</v>
      </c>
      <c r="I7" s="618">
        <v>1.9579297748061961</v>
      </c>
      <c r="J7" s="618">
        <v>2.1840176821165915</v>
      </c>
      <c r="K7" s="618">
        <v>1.7629184738851522</v>
      </c>
      <c r="L7" s="618">
        <v>2.2268589809685908</v>
      </c>
      <c r="M7" s="618">
        <v>2.8728048404191098</v>
      </c>
      <c r="N7" s="619">
        <v>3.1238261110506373</v>
      </c>
      <c r="O7" s="618">
        <v>3.0705961073277028</v>
      </c>
      <c r="P7" s="618">
        <v>3.0891765414253425</v>
      </c>
      <c r="Q7" s="30"/>
    </row>
    <row r="8" spans="1:18" ht="15" customHeight="1">
      <c r="A8" s="13" t="s">
        <v>6</v>
      </c>
      <c r="B8" s="236" t="s">
        <v>245</v>
      </c>
      <c r="C8" s="620">
        <v>1.3224197660568957</v>
      </c>
      <c r="D8" s="620">
        <v>1.4919708723068121</v>
      </c>
      <c r="E8" s="620">
        <v>1.4554957707777092</v>
      </c>
      <c r="F8" s="620">
        <v>1.5966398343661115</v>
      </c>
      <c r="G8" s="620">
        <v>1.1851043608370384</v>
      </c>
      <c r="H8" s="620">
        <v>1.3542290262564332</v>
      </c>
      <c r="I8" s="620">
        <v>1.3620381042130059</v>
      </c>
      <c r="J8" s="620">
        <v>1.670131168677393</v>
      </c>
      <c r="K8" s="620">
        <v>1.6809222657974705</v>
      </c>
      <c r="L8" s="620">
        <v>1.9009771788756262</v>
      </c>
      <c r="M8" s="620">
        <v>2.0441111364520594</v>
      </c>
      <c r="N8" s="621">
        <v>2.1197391467843607</v>
      </c>
      <c r="O8" s="620">
        <v>2.0727106098199011</v>
      </c>
      <c r="P8" s="620">
        <v>2.1222672156157061</v>
      </c>
      <c r="Q8" s="30"/>
    </row>
    <row r="9" spans="1:18" ht="15" customHeight="1">
      <c r="A9" s="13" t="s">
        <v>10</v>
      </c>
      <c r="B9" s="236" t="s">
        <v>11</v>
      </c>
      <c r="C9" s="620">
        <v>32.835759858106172</v>
      </c>
      <c r="D9" s="620">
        <v>33.955322163334863</v>
      </c>
      <c r="E9" s="620">
        <v>32.52865797725903</v>
      </c>
      <c r="F9" s="620">
        <v>27.129723868475267</v>
      </c>
      <c r="G9" s="620">
        <v>28.109513292382449</v>
      </c>
      <c r="H9" s="620">
        <v>33.362654920532762</v>
      </c>
      <c r="I9" s="620">
        <v>25.030270197428777</v>
      </c>
      <c r="J9" s="620">
        <v>27.281850918125251</v>
      </c>
      <c r="K9" s="620">
        <v>23.53632747802256</v>
      </c>
      <c r="L9" s="620">
        <v>32.370925674567815</v>
      </c>
      <c r="M9" s="620">
        <v>27.567877218637229</v>
      </c>
      <c r="N9" s="621">
        <v>29.34165240022563</v>
      </c>
      <c r="O9" s="620">
        <v>50.853736634571987</v>
      </c>
      <c r="P9" s="620">
        <v>51.882923041611761</v>
      </c>
      <c r="Q9" s="30"/>
    </row>
    <row r="10" spans="1:18" ht="15" customHeight="1">
      <c r="A10" s="13" t="s">
        <v>323</v>
      </c>
      <c r="B10" s="236" t="s">
        <v>22</v>
      </c>
      <c r="C10" s="620">
        <v>31.646135060657208</v>
      </c>
      <c r="D10" s="620">
        <v>31.697456018216524</v>
      </c>
      <c r="E10" s="620">
        <v>32.113935471532997</v>
      </c>
      <c r="F10" s="620">
        <v>32.041107314330617</v>
      </c>
      <c r="G10" s="620">
        <v>19.074761162113774</v>
      </c>
      <c r="H10" s="620">
        <v>20.577478561262637</v>
      </c>
      <c r="I10" s="620">
        <v>23.58028467918766</v>
      </c>
      <c r="J10" s="620">
        <v>22.311239458485179</v>
      </c>
      <c r="K10" s="620">
        <v>22.302968599849368</v>
      </c>
      <c r="L10" s="620">
        <v>28.025834979994947</v>
      </c>
      <c r="M10" s="620">
        <v>28.507063416466565</v>
      </c>
      <c r="N10" s="621">
        <v>26.664087162182224</v>
      </c>
      <c r="O10" s="620">
        <v>23.352035469274163</v>
      </c>
      <c r="P10" s="620">
        <v>23.451337145048665</v>
      </c>
      <c r="Q10" s="30"/>
    </row>
    <row r="11" spans="1:18" ht="15" customHeight="1">
      <c r="A11" s="13" t="s">
        <v>26</v>
      </c>
      <c r="B11" s="236" t="s">
        <v>27</v>
      </c>
      <c r="C11" s="620">
        <v>71.234981823403061</v>
      </c>
      <c r="D11" s="620">
        <v>78.498140020743193</v>
      </c>
      <c r="E11" s="620">
        <v>75.681818184980443</v>
      </c>
      <c r="F11" s="620">
        <v>73.353555363545041</v>
      </c>
      <c r="G11" s="620">
        <v>82.805432903892239</v>
      </c>
      <c r="H11" s="620">
        <v>75.354698514715579</v>
      </c>
      <c r="I11" s="620">
        <v>71.911304242581821</v>
      </c>
      <c r="J11" s="620">
        <v>70.163949294361004</v>
      </c>
      <c r="K11" s="620">
        <v>64.222470131367118</v>
      </c>
      <c r="L11" s="620">
        <v>15.805267401508781</v>
      </c>
      <c r="M11" s="620">
        <v>11.656958102469853</v>
      </c>
      <c r="N11" s="621">
        <v>9.9293044244109527</v>
      </c>
      <c r="O11" s="620">
        <v>10.11879794208577</v>
      </c>
      <c r="P11" s="620">
        <v>10.158884730184358</v>
      </c>
      <c r="Q11" s="30"/>
    </row>
    <row r="12" spans="1:18" ht="15" customHeight="1">
      <c r="A12" s="13" t="s">
        <v>33</v>
      </c>
      <c r="B12" s="236" t="s">
        <v>285</v>
      </c>
      <c r="C12" s="620">
        <v>23.446938950722</v>
      </c>
      <c r="D12" s="620">
        <v>24.070266518661246</v>
      </c>
      <c r="E12" s="620">
        <v>22.626078641185991</v>
      </c>
      <c r="F12" s="620">
        <v>22.395478627064282</v>
      </c>
      <c r="G12" s="620">
        <v>3.0094674371589916</v>
      </c>
      <c r="H12" s="620">
        <v>3.1362205379859693</v>
      </c>
      <c r="I12" s="620">
        <v>2.8517672806959808</v>
      </c>
      <c r="J12" s="620">
        <v>2.9120235761554549</v>
      </c>
      <c r="K12" s="620">
        <v>2.7468729709373294</v>
      </c>
      <c r="L12" s="620">
        <v>3.5846998230226097</v>
      </c>
      <c r="M12" s="620">
        <v>3.7014985443861619</v>
      </c>
      <c r="N12" s="621">
        <v>3.5143043749319669</v>
      </c>
      <c r="O12" s="620">
        <v>3.1849766254721605</v>
      </c>
      <c r="P12" s="620">
        <v>3.2422055070298006</v>
      </c>
      <c r="Q12" s="30"/>
    </row>
    <row r="13" spans="1:18" ht="15" customHeight="1">
      <c r="A13" s="13" t="s">
        <v>36</v>
      </c>
      <c r="B13" s="236" t="s">
        <v>287</v>
      </c>
      <c r="C13" s="620">
        <v>128.65459629514356</v>
      </c>
      <c r="D13" s="620">
        <v>123.85327672317128</v>
      </c>
      <c r="E13" s="620">
        <v>127.84857679120628</v>
      </c>
      <c r="F13" s="620">
        <v>105.42440206377168</v>
      </c>
      <c r="G13" s="620">
        <v>128.49700146421151</v>
      </c>
      <c r="H13" s="620">
        <v>124.03089047126966</v>
      </c>
      <c r="I13" s="620">
        <v>79.825554364387983</v>
      </c>
      <c r="J13" s="620">
        <v>68.255609169458694</v>
      </c>
      <c r="K13" s="620">
        <v>67.017822797294528</v>
      </c>
      <c r="L13" s="620">
        <v>79.460846077001193</v>
      </c>
      <c r="M13" s="620">
        <v>37.346462925448435</v>
      </c>
      <c r="N13" s="621">
        <v>35.254608967571478</v>
      </c>
      <c r="O13" s="620">
        <v>45.841415039086399</v>
      </c>
      <c r="P13" s="620">
        <v>46.722971464644175</v>
      </c>
      <c r="Q13" s="30"/>
    </row>
    <row r="14" spans="1:18" ht="15" customHeight="1">
      <c r="A14" s="13" t="s">
        <v>37</v>
      </c>
      <c r="B14" s="236" t="s">
        <v>293</v>
      </c>
      <c r="C14" s="620">
        <v>2514.3990502801853</v>
      </c>
      <c r="D14" s="620">
        <v>2524.5020882771391</v>
      </c>
      <c r="E14" s="620">
        <v>2454.0383390411175</v>
      </c>
      <c r="F14" s="620">
        <v>2426.7225446774678</v>
      </c>
      <c r="G14" s="620">
        <v>2540.0656905575361</v>
      </c>
      <c r="H14" s="620">
        <v>2564.3017555084034</v>
      </c>
      <c r="I14" s="620">
        <v>2608.5837588371128</v>
      </c>
      <c r="J14" s="620">
        <v>2651.7955427707684</v>
      </c>
      <c r="K14" s="620">
        <v>2583.5670300264396</v>
      </c>
      <c r="L14" s="620">
        <v>2802.637811633178</v>
      </c>
      <c r="M14" s="620">
        <v>2930.0951984866992</v>
      </c>
      <c r="N14" s="621">
        <v>3022.8595885327504</v>
      </c>
      <c r="O14" s="620">
        <v>4103.2301634136302</v>
      </c>
      <c r="P14" s="620">
        <v>4156.6042611841149</v>
      </c>
      <c r="Q14" s="30"/>
    </row>
    <row r="15" spans="1:18" ht="15" customHeight="1">
      <c r="A15" s="13" t="s">
        <v>41</v>
      </c>
      <c r="B15" s="236" t="s">
        <v>42</v>
      </c>
      <c r="C15" s="620">
        <v>2.1485719311342382</v>
      </c>
      <c r="D15" s="620">
        <v>1.9557980170428968</v>
      </c>
      <c r="E15" s="620">
        <v>1.9833841785207267</v>
      </c>
      <c r="F15" s="620">
        <v>2.0591975899512982</v>
      </c>
      <c r="G15" s="620">
        <v>1.9490939765766544</v>
      </c>
      <c r="H15" s="620">
        <v>1.8217424495502339</v>
      </c>
      <c r="I15" s="620">
        <v>2.0430571563195081</v>
      </c>
      <c r="J15" s="620">
        <v>1.9270744253969925</v>
      </c>
      <c r="K15" s="620">
        <v>1.63992416175363</v>
      </c>
      <c r="L15" s="620">
        <v>2.0096044462399472</v>
      </c>
      <c r="M15" s="620">
        <v>2.2098498772454702</v>
      </c>
      <c r="N15" s="621">
        <v>2.3428695832879769</v>
      </c>
      <c r="O15" s="620">
        <v>4.388745611519921</v>
      </c>
      <c r="P15" s="620">
        <v>4.4919207295681343</v>
      </c>
      <c r="Q15" s="30"/>
    </row>
    <row r="16" spans="1:18" ht="15" customHeight="1">
      <c r="A16" s="13" t="s">
        <v>43</v>
      </c>
      <c r="B16" s="236" t="s">
        <v>301</v>
      </c>
      <c r="C16" s="620">
        <v>153.98810519136276</v>
      </c>
      <c r="D16" s="620">
        <v>144.56124572570764</v>
      </c>
      <c r="E16" s="620">
        <v>130.92047489840675</v>
      </c>
      <c r="F16" s="620">
        <v>129.72987883652763</v>
      </c>
      <c r="G16" s="620">
        <v>44.899075512925563</v>
      </c>
      <c r="H16" s="620">
        <v>42.139269409230181</v>
      </c>
      <c r="I16" s="620">
        <v>41.651617091667013</v>
      </c>
      <c r="J16" s="620">
        <v>39.729349566177518</v>
      </c>
      <c r="K16" s="620">
        <v>37.032269264529369</v>
      </c>
      <c r="L16" s="620">
        <v>2.8243089514723585</v>
      </c>
      <c r="M16" s="620">
        <v>2.5965736057634268</v>
      </c>
      <c r="N16" s="621">
        <v>2.2313043650361695</v>
      </c>
      <c r="O16" s="620">
        <v>1.9291445982098683</v>
      </c>
      <c r="P16" s="620">
        <v>1.9622795813912148</v>
      </c>
      <c r="Q16" s="30"/>
    </row>
    <row r="17" spans="1:17" ht="15" customHeight="1">
      <c r="A17" s="13" t="s">
        <v>44</v>
      </c>
      <c r="B17" s="236" t="s">
        <v>302</v>
      </c>
      <c r="C17" s="620">
        <v>3.7315712213583292</v>
      </c>
      <c r="D17" s="620">
        <v>3.5169442703776448</v>
      </c>
      <c r="E17" s="620">
        <v>3.1514742655735399</v>
      </c>
      <c r="F17" s="620">
        <v>2.688515106328135</v>
      </c>
      <c r="G17" s="620">
        <v>0.50981686294936479</v>
      </c>
      <c r="H17" s="620">
        <v>0.16991687669295738</v>
      </c>
      <c r="I17" s="620">
        <v>0.17025476302662573</v>
      </c>
      <c r="J17" s="620">
        <v>0.1284716283597995</v>
      </c>
      <c r="K17" s="620">
        <v>0.12299431213152223</v>
      </c>
      <c r="L17" s="620">
        <v>0.16294090104648223</v>
      </c>
      <c r="M17" s="620">
        <v>0.22098498772454697</v>
      </c>
      <c r="N17" s="621">
        <v>0.50204348213313799</v>
      </c>
      <c r="O17" s="620">
        <v>1.2307610505111053</v>
      </c>
      <c r="P17" s="620">
        <v>1.2601287234588374</v>
      </c>
      <c r="Q17" s="30"/>
    </row>
    <row r="18" spans="1:17" ht="15" customHeight="1">
      <c r="A18" s="13" t="s">
        <v>45</v>
      </c>
      <c r="B18" s="236" t="s">
        <v>303</v>
      </c>
      <c r="C18" s="620">
        <v>33.176516860845325</v>
      </c>
      <c r="D18" s="620">
        <v>34.912442643120428</v>
      </c>
      <c r="E18" s="620">
        <v>34.57628315242907</v>
      </c>
      <c r="F18" s="620">
        <v>35.010337190764382</v>
      </c>
      <c r="G18" s="620">
        <v>42.092883293367713</v>
      </c>
      <c r="H18" s="620">
        <v>39.505565071153292</v>
      </c>
      <c r="I18" s="620">
        <v>37.886966766676906</v>
      </c>
      <c r="J18" s="620">
        <v>36.29635920004624</v>
      </c>
      <c r="K18" s="620">
        <v>34.114752437498929</v>
      </c>
      <c r="L18" s="620">
        <v>0.48882270313944681</v>
      </c>
      <c r="M18" s="620">
        <v>0.44196997544909394</v>
      </c>
      <c r="N18" s="621">
        <v>0.22313043650361691</v>
      </c>
      <c r="O18" s="620">
        <v>0.76071232242642439</v>
      </c>
      <c r="P18" s="620">
        <v>0.77651009776960178</v>
      </c>
      <c r="Q18" s="30"/>
    </row>
    <row r="19" spans="1:17" ht="15" customHeight="1">
      <c r="A19" s="13" t="s">
        <v>46</v>
      </c>
      <c r="B19" s="236" t="s">
        <v>47</v>
      </c>
      <c r="C19" s="620">
        <v>175.48815820635988</v>
      </c>
      <c r="D19" s="620">
        <v>178.04026620018976</v>
      </c>
      <c r="E19" s="620">
        <v>170.40245140943154</v>
      </c>
      <c r="F19" s="620">
        <v>166.98355168598192</v>
      </c>
      <c r="G19" s="620">
        <v>126.44313240880746</v>
      </c>
      <c r="H19" s="620">
        <v>118.67920614030282</v>
      </c>
      <c r="I19" s="620">
        <v>113.56667075651572</v>
      </c>
      <c r="J19" s="620">
        <v>108.71792839624453</v>
      </c>
      <c r="K19" s="620">
        <v>101.3704605784875</v>
      </c>
      <c r="L19" s="620">
        <v>0.58719433954586076</v>
      </c>
      <c r="M19" s="620">
        <v>1.0365814851888022</v>
      </c>
      <c r="N19" s="621">
        <v>0.99216790515869069</v>
      </c>
      <c r="O19" s="620">
        <v>5.0707207873766276</v>
      </c>
      <c r="P19" s="620">
        <v>5.1658346721401633</v>
      </c>
      <c r="Q19" s="30"/>
    </row>
    <row r="20" spans="1:17" ht="15" customHeight="1">
      <c r="A20" s="13" t="s">
        <v>48</v>
      </c>
      <c r="B20" s="236" t="s">
        <v>304</v>
      </c>
      <c r="C20" s="620">
        <v>38.746904276609222</v>
      </c>
      <c r="D20" s="620">
        <v>27.45469829805149</v>
      </c>
      <c r="E20" s="620">
        <v>31.338698120542944</v>
      </c>
      <c r="F20" s="620">
        <v>30.687205920307882</v>
      </c>
      <c r="G20" s="620">
        <v>7.5449620221207967</v>
      </c>
      <c r="H20" s="620">
        <v>9.7030338537003544</v>
      </c>
      <c r="I20" s="620">
        <v>11.439305227797503</v>
      </c>
      <c r="J20" s="620">
        <v>12.913243156811095</v>
      </c>
      <c r="K20" s="620">
        <v>15.107437148587326</v>
      </c>
      <c r="L20" s="620">
        <v>10.564001751180268</v>
      </c>
      <c r="M20" s="620">
        <v>10.739870403412981</v>
      </c>
      <c r="N20" s="621">
        <v>11.262508782520065</v>
      </c>
      <c r="O20" s="620">
        <v>17.597417922513493</v>
      </c>
      <c r="P20" s="620">
        <v>17.924285678923468</v>
      </c>
      <c r="Q20" s="30"/>
    </row>
    <row r="21" spans="1:17" ht="15" customHeight="1">
      <c r="A21" s="13" t="s">
        <v>49</v>
      </c>
      <c r="B21" s="236" t="s">
        <v>305</v>
      </c>
      <c r="C21" s="620">
        <v>78.393126410686762</v>
      </c>
      <c r="D21" s="620">
        <v>76.115747222233551</v>
      </c>
      <c r="E21" s="620">
        <v>69.878849293546125</v>
      </c>
      <c r="F21" s="620">
        <v>65.144908570954527</v>
      </c>
      <c r="G21" s="620">
        <v>50.31755978633489</v>
      </c>
      <c r="H21" s="620">
        <v>48.153022643263789</v>
      </c>
      <c r="I21" s="620">
        <v>47.756461028968509</v>
      </c>
      <c r="J21" s="620">
        <v>48.048389006565003</v>
      </c>
      <c r="K21" s="620">
        <v>47.516802586811423</v>
      </c>
      <c r="L21" s="620">
        <v>52.684224671695951</v>
      </c>
      <c r="M21" s="620">
        <v>53.865090757858326</v>
      </c>
      <c r="N21" s="621">
        <v>54.44382650688253</v>
      </c>
      <c r="O21" s="620">
        <v>63.380375958768674</v>
      </c>
      <c r="P21" s="620">
        <v>64.227958001920868</v>
      </c>
      <c r="Q21" s="30"/>
    </row>
    <row r="22" spans="1:17" ht="15" customHeight="1">
      <c r="A22" s="13" t="s">
        <v>50</v>
      </c>
      <c r="B22" s="236" t="s">
        <v>306</v>
      </c>
      <c r="C22" s="620">
        <v>5.4685559273977127</v>
      </c>
      <c r="D22" s="620">
        <v>5.6791770997758606</v>
      </c>
      <c r="E22" s="620">
        <v>5.9718938585832149</v>
      </c>
      <c r="F22" s="620">
        <v>5.8370582641823088</v>
      </c>
      <c r="G22" s="620">
        <v>5.2491797418290931</v>
      </c>
      <c r="H22" s="620">
        <v>5.5854356500207922</v>
      </c>
      <c r="I22" s="620">
        <v>5.5372669386994469</v>
      </c>
      <c r="J22" s="620">
        <v>5.5869918545131876</v>
      </c>
      <c r="K22" s="620">
        <v>5.1080412848804446</v>
      </c>
      <c r="L22" s="620">
        <v>2.7156816841080369</v>
      </c>
      <c r="M22" s="620">
        <v>3.2595285689370677</v>
      </c>
      <c r="N22" s="621">
        <v>3.6816522023096798</v>
      </c>
      <c r="O22" s="620">
        <v>7.8286879578542417</v>
      </c>
      <c r="P22" s="620">
        <v>8.01880720910105</v>
      </c>
      <c r="Q22" s="30"/>
    </row>
    <row r="23" spans="1:17" ht="15" customHeight="1">
      <c r="A23" s="13" t="s">
        <v>51</v>
      </c>
      <c r="B23" s="236" t="s">
        <v>307</v>
      </c>
      <c r="C23" s="620">
        <v>8.2996715139283967</v>
      </c>
      <c r="D23" s="620">
        <v>9.0831135615125369</v>
      </c>
      <c r="E23" s="620">
        <v>10.199876761494444</v>
      </c>
      <c r="F23" s="620">
        <v>10.99679496263813</v>
      </c>
      <c r="G23" s="620">
        <v>11.249936714763145</v>
      </c>
      <c r="H23" s="620">
        <v>11.080587489715544</v>
      </c>
      <c r="I23" s="620">
        <v>11.236814359757297</v>
      </c>
      <c r="J23" s="620">
        <v>11.048560038942755</v>
      </c>
      <c r="K23" s="620">
        <v>11.069488091837</v>
      </c>
      <c r="L23" s="620">
        <v>13.480036784133775</v>
      </c>
      <c r="M23" s="620">
        <v>13.548427704631299</v>
      </c>
      <c r="N23" s="621">
        <v>13.79022351320593</v>
      </c>
      <c r="O23" s="620">
        <v>22.229722300636503</v>
      </c>
      <c r="P23" s="620">
        <v>22.777208673391609</v>
      </c>
      <c r="Q23" s="30"/>
    </row>
    <row r="24" spans="1:17" ht="15" customHeight="1">
      <c r="A24" s="13" t="s">
        <v>52</v>
      </c>
      <c r="B24" s="236" t="s">
        <v>308</v>
      </c>
      <c r="C24" s="620">
        <v>115.10784071003712</v>
      </c>
      <c r="D24" s="620">
        <v>116.3815448486863</v>
      </c>
      <c r="E24" s="620">
        <v>112.41402486214285</v>
      </c>
      <c r="F24" s="620">
        <v>108.83432291784415</v>
      </c>
      <c r="G24" s="620">
        <v>99.883838291378225</v>
      </c>
      <c r="H24" s="620">
        <v>94.443401699807438</v>
      </c>
      <c r="I24" s="620">
        <v>91.066259935995802</v>
      </c>
      <c r="J24" s="620">
        <v>87.769210547194518</v>
      </c>
      <c r="K24" s="620">
        <v>81.708714047666362</v>
      </c>
      <c r="L24" s="620">
        <v>89.144966962530418</v>
      </c>
      <c r="M24" s="620">
        <v>88.322174968808298</v>
      </c>
      <c r="N24" s="621">
        <v>86.373791970550116</v>
      </c>
      <c r="O24" s="620">
        <v>108.64645327125247</v>
      </c>
      <c r="P24" s="620">
        <v>110.5617694632099</v>
      </c>
      <c r="Q24" s="30"/>
    </row>
    <row r="25" spans="1:17" s="28" customFormat="1" ht="12.95" customHeight="1">
      <c r="A25" s="587"/>
      <c r="B25" s="377"/>
      <c r="C25" s="620"/>
      <c r="D25" s="620"/>
      <c r="E25" s="620"/>
      <c r="F25" s="620"/>
      <c r="G25" s="620"/>
      <c r="H25" s="620"/>
      <c r="I25" s="620"/>
      <c r="J25" s="620"/>
      <c r="K25" s="620"/>
      <c r="L25" s="620"/>
      <c r="M25" s="620"/>
      <c r="N25" s="621"/>
      <c r="O25" s="620"/>
      <c r="P25" s="620"/>
      <c r="Q25" s="30"/>
    </row>
    <row r="26" spans="1:17" ht="15" customHeight="1">
      <c r="A26" s="68"/>
      <c r="B26" s="35" t="s">
        <v>53</v>
      </c>
      <c r="C26" s="622">
        <v>3422.1024793001825</v>
      </c>
      <c r="D26" s="622">
        <v>3420.5108385774229</v>
      </c>
      <c r="E26" s="622">
        <v>3322.007127793272</v>
      </c>
      <c r="F26" s="622">
        <v>3249.566377790803</v>
      </c>
      <c r="G26" s="622">
        <v>3195.2060745255399</v>
      </c>
      <c r="H26" s="622">
        <v>3195.1280589815406</v>
      </c>
      <c r="I26" s="622">
        <v>3177.4575815058383</v>
      </c>
      <c r="J26" s="622">
        <v>3198.7399418583996</v>
      </c>
      <c r="K26" s="622">
        <v>3101.6282166577771</v>
      </c>
      <c r="L26" s="622">
        <v>3140.6750049442098</v>
      </c>
      <c r="M26" s="622">
        <v>3220.0330270059981</v>
      </c>
      <c r="N26" s="623">
        <v>3308.6506298674958</v>
      </c>
      <c r="O26" s="622">
        <v>4474.7871736223378</v>
      </c>
      <c r="P26" s="622">
        <v>4534.4407296605514</v>
      </c>
      <c r="Q26" s="30"/>
    </row>
    <row r="27" spans="1:17" ht="15" customHeight="1">
      <c r="A27" s="68"/>
      <c r="B27" s="323" t="s">
        <v>92</v>
      </c>
      <c r="C27" s="620">
        <v>77.897520699817576</v>
      </c>
      <c r="D27" s="620">
        <v>79.489161422578164</v>
      </c>
      <c r="E27" s="620">
        <v>77.99287220672899</v>
      </c>
      <c r="F27" s="620">
        <v>70.433622209196997</v>
      </c>
      <c r="G27" s="620">
        <v>55.793925474460082</v>
      </c>
      <c r="H27" s="620">
        <v>56.72544101845849</v>
      </c>
      <c r="I27" s="620">
        <v>56.489078494161021</v>
      </c>
      <c r="J27" s="620">
        <v>56.260058141599593</v>
      </c>
      <c r="K27" s="620">
        <v>55.471783342223894</v>
      </c>
      <c r="L27" s="620">
        <v>72.52499505578929</v>
      </c>
      <c r="M27" s="620">
        <v>74.366972994003163</v>
      </c>
      <c r="N27" s="621">
        <v>73.549370132504734</v>
      </c>
      <c r="O27" s="181">
        <v>0</v>
      </c>
      <c r="P27" s="181">
        <v>0</v>
      </c>
      <c r="Q27" s="30"/>
    </row>
    <row r="28" spans="1:17" ht="15" customHeight="1">
      <c r="A28" s="68"/>
      <c r="B28" s="37" t="s">
        <v>400</v>
      </c>
      <c r="C28" s="622">
        <v>3500</v>
      </c>
      <c r="D28" s="622">
        <v>3500.0000000000009</v>
      </c>
      <c r="E28" s="622">
        <v>3400.0000000000009</v>
      </c>
      <c r="F28" s="622">
        <v>3320</v>
      </c>
      <c r="G28" s="622">
        <v>3251</v>
      </c>
      <c r="H28" s="622">
        <v>3251.8534999999993</v>
      </c>
      <c r="I28" s="622">
        <v>3233.9466599999992</v>
      </c>
      <c r="J28" s="622">
        <v>3254.9999999999991</v>
      </c>
      <c r="K28" s="622">
        <v>3157.1000000000008</v>
      </c>
      <c r="L28" s="622">
        <v>3213.1999999999989</v>
      </c>
      <c r="M28" s="622">
        <v>3294.4000000000015</v>
      </c>
      <c r="N28" s="623">
        <v>3382.2000000000007</v>
      </c>
      <c r="O28" s="622">
        <v>4474.7871736223378</v>
      </c>
      <c r="P28" s="622">
        <v>4534.4407296605514</v>
      </c>
      <c r="Q28" s="30"/>
    </row>
    <row r="29" spans="1:17" ht="20.100000000000001" customHeight="1">
      <c r="A29" s="14" t="s">
        <v>54</v>
      </c>
      <c r="K29" s="69"/>
      <c r="N29" s="69"/>
      <c r="O29" s="69"/>
      <c r="P29" s="20"/>
    </row>
    <row r="30" spans="1:17" ht="15" customHeight="1">
      <c r="A30" s="18" t="s">
        <v>577</v>
      </c>
      <c r="B30" s="18"/>
      <c r="C30" s="18"/>
      <c r="D30" s="18"/>
      <c r="E30" s="18"/>
      <c r="F30" s="18"/>
      <c r="G30" s="18"/>
      <c r="H30" s="18"/>
      <c r="I30" s="18"/>
      <c r="J30" s="18"/>
      <c r="K30" s="18"/>
      <c r="L30" s="18"/>
      <c r="M30" s="18"/>
      <c r="N30" s="18"/>
      <c r="O30" s="18"/>
      <c r="P30" s="18"/>
    </row>
    <row r="31" spans="1:17" ht="15" customHeight="1">
      <c r="A31" s="15" t="s">
        <v>570</v>
      </c>
      <c r="B31" s="19"/>
      <c r="N31" s="69"/>
      <c r="O31" s="69"/>
      <c r="P31" s="20"/>
    </row>
    <row r="32" spans="1:17" ht="12" customHeight="1">
      <c r="B32" s="19"/>
      <c r="N32" s="69"/>
      <c r="O32" s="69"/>
      <c r="P32" s="20"/>
    </row>
    <row r="33" spans="1:16" ht="12" customHeight="1">
      <c r="A33" s="16"/>
      <c r="B33" s="19"/>
      <c r="N33" s="69"/>
      <c r="O33" s="69"/>
      <c r="P33" s="20"/>
    </row>
    <row r="34" spans="1:16" ht="12" customHeight="1">
      <c r="A34" s="16"/>
      <c r="B34" s="19"/>
      <c r="N34" s="69"/>
      <c r="O34" s="69"/>
      <c r="P34" s="20"/>
    </row>
    <row r="35" spans="1:16" ht="12" customHeight="1">
      <c r="A35" s="16"/>
      <c r="B35" s="19"/>
      <c r="N35" s="69"/>
      <c r="O35" s="69"/>
      <c r="P35" s="20"/>
    </row>
    <row r="36" spans="1:16" ht="12" customHeight="1">
      <c r="A36" s="16"/>
      <c r="B36" s="19"/>
      <c r="N36" s="69"/>
      <c r="O36" s="69"/>
      <c r="P36" s="20"/>
    </row>
    <row r="37" spans="1:16" ht="12" customHeight="1">
      <c r="A37" s="16"/>
      <c r="B37" s="19"/>
      <c r="N37" s="69"/>
      <c r="O37" s="69"/>
      <c r="P37" s="20"/>
    </row>
    <row r="38" spans="1:16" ht="12" customHeight="1">
      <c r="A38" s="16"/>
      <c r="B38" s="19"/>
      <c r="N38" s="69"/>
      <c r="O38" s="69"/>
      <c r="P38" s="20"/>
    </row>
    <row r="39" spans="1:16" ht="12" customHeight="1">
      <c r="A39" s="16"/>
      <c r="B39" s="19"/>
      <c r="N39" s="69"/>
      <c r="O39" s="69"/>
      <c r="P39" s="20"/>
    </row>
    <row r="40" spans="1:16" ht="12" customHeight="1">
      <c r="A40" s="18"/>
      <c r="C40" s="46"/>
      <c r="D40" s="46"/>
      <c r="E40" s="46"/>
      <c r="F40" s="46"/>
      <c r="G40" s="46"/>
      <c r="H40" s="46"/>
      <c r="I40" s="46"/>
      <c r="J40" s="46"/>
      <c r="K40" s="46"/>
      <c r="L40" s="46"/>
      <c r="M40" s="46"/>
      <c r="N40" s="46"/>
    </row>
    <row r="41" spans="1:16">
      <c r="A41" s="18"/>
      <c r="B41" s="19"/>
      <c r="O41" s="2"/>
      <c r="P41" s="81"/>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B144" s="19"/>
    </row>
    <row r="145" spans="2:2">
      <c r="B145" s="19"/>
    </row>
    <row r="146" spans="2:2">
      <c r="B146" s="19"/>
    </row>
    <row r="147" spans="2:2">
      <c r="B147" s="19"/>
    </row>
    <row r="148" spans="2:2">
      <c r="B148" s="19"/>
    </row>
    <row r="149" spans="2:2">
      <c r="B149" s="19"/>
    </row>
    <row r="150" spans="2:2">
      <c r="B150" s="19"/>
    </row>
    <row r="151" spans="2:2">
      <c r="B151" s="19"/>
    </row>
    <row r="152" spans="2:2">
      <c r="B152" s="19"/>
    </row>
    <row r="153" spans="2:2">
      <c r="B153" s="19"/>
    </row>
    <row r="154" spans="2:2">
      <c r="B154" s="19"/>
    </row>
    <row r="155" spans="2:2">
      <c r="B155" s="19"/>
    </row>
    <row r="156" spans="2:2">
      <c r="B156" s="19"/>
    </row>
    <row r="157" spans="2:2">
      <c r="B157" s="19"/>
    </row>
    <row r="158" spans="2:2">
      <c r="B158" s="19"/>
    </row>
    <row r="159" spans="2:2">
      <c r="B159" s="19"/>
    </row>
    <row r="160" spans="2:2">
      <c r="B160" s="19"/>
    </row>
    <row r="161" spans="2:2">
      <c r="B161" s="19"/>
    </row>
    <row r="162" spans="2:2">
      <c r="B162" s="19"/>
    </row>
    <row r="163" spans="2:2">
      <c r="B163" s="19"/>
    </row>
    <row r="164" spans="2:2">
      <c r="B164" s="19"/>
    </row>
    <row r="165" spans="2:2">
      <c r="B165" s="19"/>
    </row>
    <row r="166" spans="2:2">
      <c r="B166" s="19"/>
    </row>
    <row r="167" spans="2:2">
      <c r="B167" s="19"/>
    </row>
    <row r="168" spans="2:2">
      <c r="B168" s="19"/>
    </row>
    <row r="169" spans="2:2">
      <c r="B169" s="19"/>
    </row>
    <row r="170" spans="2:2">
      <c r="B170" s="19"/>
    </row>
  </sheetData>
  <pageMargins left="0.59055118110236227" right="0.19685039370078741" top="0.78740157480314965"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9"/>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0.7109375" style="69" customWidth="1"/>
    <col min="17" max="16384" width="11.42578125" style="20"/>
  </cols>
  <sheetData>
    <row r="1" spans="1:18" s="2" customFormat="1" ht="20.100000000000001" customHeight="1">
      <c r="A1" s="123" t="s">
        <v>203</v>
      </c>
      <c r="B1" s="23"/>
      <c r="C1" s="93"/>
      <c r="P1" s="81"/>
      <c r="R1" s="197"/>
    </row>
    <row r="2" spans="1:18" s="4" customFormat="1" ht="20.100000000000001" customHeight="1">
      <c r="A2" s="423" t="s">
        <v>208</v>
      </c>
      <c r="B2" s="25"/>
      <c r="P2" s="82"/>
    </row>
    <row r="3" spans="1:18" s="4" customFormat="1" ht="20.100000000000001" customHeight="1">
      <c r="A3" s="453" t="s">
        <v>636</v>
      </c>
      <c r="B3" s="25"/>
      <c r="P3" s="82"/>
    </row>
    <row r="4" spans="1:18" s="5" customFormat="1" ht="20.100000000000001" customHeight="1">
      <c r="A4" s="104" t="s">
        <v>134</v>
      </c>
      <c r="B4" s="59"/>
      <c r="P4" s="61"/>
    </row>
    <row r="5" spans="1:18" s="5" customFormat="1" ht="15" customHeight="1">
      <c r="B5" s="6"/>
      <c r="P5" s="61"/>
    </row>
    <row r="6" spans="1:18" s="8" customFormat="1" ht="30" customHeight="1">
      <c r="A6" s="394" t="s">
        <v>320</v>
      </c>
      <c r="B6" s="588" t="s">
        <v>324</v>
      </c>
      <c r="C6" s="205">
        <v>2005</v>
      </c>
      <c r="D6" s="205">
        <v>2006</v>
      </c>
      <c r="E6" s="205">
        <v>2007</v>
      </c>
      <c r="F6" s="206">
        <v>2008</v>
      </c>
      <c r="G6" s="206">
        <v>2009</v>
      </c>
      <c r="H6" s="206">
        <v>2010</v>
      </c>
      <c r="I6" s="206">
        <v>2011</v>
      </c>
      <c r="J6" s="206">
        <v>2012</v>
      </c>
      <c r="K6" s="206">
        <v>2013</v>
      </c>
      <c r="L6" s="87">
        <v>2014</v>
      </c>
      <c r="M6" s="206">
        <v>2015</v>
      </c>
      <c r="N6" s="205">
        <v>2016</v>
      </c>
      <c r="O6" s="206">
        <v>2017</v>
      </c>
      <c r="P6" s="206">
        <v>2018</v>
      </c>
    </row>
    <row r="7" spans="1:18" ht="18" customHeight="1">
      <c r="A7" s="13" t="s">
        <v>1</v>
      </c>
      <c r="B7" s="236" t="s">
        <v>242</v>
      </c>
      <c r="C7" s="618">
        <v>53.790843597490124</v>
      </c>
      <c r="D7" s="618">
        <v>50.529428446315784</v>
      </c>
      <c r="E7" s="618">
        <v>54.597153412765969</v>
      </c>
      <c r="F7" s="618">
        <v>53.472974000709222</v>
      </c>
      <c r="G7" s="618">
        <v>62.945995386821444</v>
      </c>
      <c r="H7" s="618">
        <v>63.664661787572591</v>
      </c>
      <c r="I7" s="618">
        <v>69.977904980657627</v>
      </c>
      <c r="J7" s="618">
        <v>77.859301605320468</v>
      </c>
      <c r="K7" s="618">
        <v>86.130634729477123</v>
      </c>
      <c r="L7" s="618">
        <v>136.09831082335268</v>
      </c>
      <c r="M7" s="618">
        <v>145.61771070208914</v>
      </c>
      <c r="N7" s="619">
        <v>153.9048939144177</v>
      </c>
      <c r="O7" s="618">
        <v>74.156535703698879</v>
      </c>
      <c r="P7" s="618">
        <v>96.812711052541374</v>
      </c>
      <c r="Q7" s="30"/>
    </row>
    <row r="8" spans="1:18" ht="15" customHeight="1">
      <c r="A8" s="13" t="s">
        <v>6</v>
      </c>
      <c r="B8" s="236" t="s">
        <v>245</v>
      </c>
      <c r="C8" s="620">
        <v>13.900548182508613</v>
      </c>
      <c r="D8" s="620">
        <v>14.181176552279876</v>
      </c>
      <c r="E8" s="620">
        <v>11.229861563784928</v>
      </c>
      <c r="F8" s="620">
        <v>10.984076812077159</v>
      </c>
      <c r="G8" s="620">
        <v>12.564426624727709</v>
      </c>
      <c r="H8" s="620">
        <v>12.707877073074823</v>
      </c>
      <c r="I8" s="620">
        <v>12.276825435203094</v>
      </c>
      <c r="J8" s="620">
        <v>12.288156178000499</v>
      </c>
      <c r="K8" s="620">
        <v>12.296964114991614</v>
      </c>
      <c r="L8" s="620">
        <v>16.106921225166168</v>
      </c>
      <c r="M8" s="620">
        <v>16.019323226433794</v>
      </c>
      <c r="N8" s="621">
        <v>16.099340971531593</v>
      </c>
      <c r="O8" s="620">
        <v>7.7283726915464248</v>
      </c>
      <c r="P8" s="620">
        <v>7.9039084252214602</v>
      </c>
      <c r="Q8" s="30"/>
    </row>
    <row r="9" spans="1:18" ht="15" customHeight="1">
      <c r="A9" s="13" t="s">
        <v>10</v>
      </c>
      <c r="B9" s="236" t="s">
        <v>11</v>
      </c>
      <c r="C9" s="620">
        <v>159.34565579524005</v>
      </c>
      <c r="D9" s="620">
        <v>130.79268210788641</v>
      </c>
      <c r="E9" s="620">
        <v>129.64198418041681</v>
      </c>
      <c r="F9" s="620">
        <v>120.77496071219683</v>
      </c>
      <c r="G9" s="620">
        <v>119.26567730663776</v>
      </c>
      <c r="H9" s="620">
        <v>120.62735622705807</v>
      </c>
      <c r="I9" s="620">
        <v>122.75868567643504</v>
      </c>
      <c r="J9" s="620">
        <v>125.07243181220969</v>
      </c>
      <c r="K9" s="620">
        <v>128.64189056684151</v>
      </c>
      <c r="L9" s="620">
        <v>171.33004536619472</v>
      </c>
      <c r="M9" s="620">
        <v>175.16408047273262</v>
      </c>
      <c r="N9" s="621">
        <v>178.41433837854041</v>
      </c>
      <c r="O9" s="620">
        <v>120.96082779838788</v>
      </c>
      <c r="P9" s="620">
        <v>127.39733611853444</v>
      </c>
      <c r="Q9" s="30"/>
    </row>
    <row r="10" spans="1:18" ht="15" customHeight="1">
      <c r="A10" s="13" t="s">
        <v>323</v>
      </c>
      <c r="B10" s="236" t="s">
        <v>22</v>
      </c>
      <c r="C10" s="620">
        <v>35.816384306862041</v>
      </c>
      <c r="D10" s="620">
        <v>34.63468687089776</v>
      </c>
      <c r="E10" s="620">
        <v>35.447554747680243</v>
      </c>
      <c r="F10" s="620">
        <v>34.712359766349152</v>
      </c>
      <c r="G10" s="620">
        <v>27.603413929075529</v>
      </c>
      <c r="H10" s="620">
        <v>27.918567355674703</v>
      </c>
      <c r="I10" s="620">
        <v>25.410470978904737</v>
      </c>
      <c r="J10" s="620">
        <v>26.712264110501621</v>
      </c>
      <c r="K10" s="620">
        <v>28.602115900376067</v>
      </c>
      <c r="L10" s="620">
        <v>41.491704997590787</v>
      </c>
      <c r="M10" s="620">
        <v>47.198563926810309</v>
      </c>
      <c r="N10" s="621">
        <v>52.451584231343865</v>
      </c>
      <c r="O10" s="620">
        <v>40.671859155194618</v>
      </c>
      <c r="P10" s="620">
        <v>42.659634211891948</v>
      </c>
      <c r="Q10" s="30"/>
    </row>
    <row r="11" spans="1:18" ht="15" customHeight="1">
      <c r="A11" s="13" t="s">
        <v>26</v>
      </c>
      <c r="B11" s="236" t="s">
        <v>27</v>
      </c>
      <c r="C11" s="620">
        <v>96.810218616565251</v>
      </c>
      <c r="D11" s="620">
        <v>84.421013093602411</v>
      </c>
      <c r="E11" s="620">
        <v>84.03871560601857</v>
      </c>
      <c r="F11" s="620">
        <v>83.168375767091391</v>
      </c>
      <c r="G11" s="620">
        <v>214.26647901010517</v>
      </c>
      <c r="H11" s="620">
        <v>216.71280015135525</v>
      </c>
      <c r="I11" s="620">
        <v>213.66242033631968</v>
      </c>
      <c r="J11" s="620">
        <v>212.64044868579344</v>
      </c>
      <c r="K11" s="620">
        <v>211.61131415746644</v>
      </c>
      <c r="L11" s="620">
        <v>202.75061332363882</v>
      </c>
      <c r="M11" s="620">
        <v>205.82767772161446</v>
      </c>
      <c r="N11" s="621">
        <v>212.930089651195</v>
      </c>
      <c r="O11" s="620">
        <v>135.97040388102334</v>
      </c>
      <c r="P11" s="620">
        <v>152.95577708962304</v>
      </c>
      <c r="Q11" s="30"/>
    </row>
    <row r="12" spans="1:18" ht="15" customHeight="1">
      <c r="A12" s="13" t="s">
        <v>33</v>
      </c>
      <c r="B12" s="236" t="s">
        <v>285</v>
      </c>
      <c r="C12" s="620">
        <v>145.36356309587367</v>
      </c>
      <c r="D12" s="620">
        <v>129.66537044824446</v>
      </c>
      <c r="E12" s="620">
        <v>128.06673220201372</v>
      </c>
      <c r="F12" s="620">
        <v>119.17974736035748</v>
      </c>
      <c r="G12" s="620">
        <v>123.51252762119918</v>
      </c>
      <c r="H12" s="620">
        <v>124.92269363935046</v>
      </c>
      <c r="I12" s="620">
        <v>128.59974643375244</v>
      </c>
      <c r="J12" s="620">
        <v>135.02817898632173</v>
      </c>
      <c r="K12" s="620">
        <v>140.10496772787388</v>
      </c>
      <c r="L12" s="620">
        <v>192.74845667417796</v>
      </c>
      <c r="M12" s="620">
        <v>196.59765993986025</v>
      </c>
      <c r="N12" s="621">
        <v>202.35738811765191</v>
      </c>
      <c r="O12" s="620">
        <v>119.90764176266381</v>
      </c>
      <c r="P12" s="620">
        <v>134.14922116348939</v>
      </c>
      <c r="Q12" s="30"/>
    </row>
    <row r="13" spans="1:18" ht="15" customHeight="1">
      <c r="A13" s="13" t="s">
        <v>36</v>
      </c>
      <c r="B13" s="236" t="s">
        <v>287</v>
      </c>
      <c r="C13" s="620">
        <v>298.90902688620866</v>
      </c>
      <c r="D13" s="620">
        <v>226.75535084062233</v>
      </c>
      <c r="E13" s="620">
        <v>233.93502415630562</v>
      </c>
      <c r="F13" s="620">
        <v>228.88730543136177</v>
      </c>
      <c r="G13" s="620">
        <v>240.92200440509123</v>
      </c>
      <c r="H13" s="620">
        <v>243.67265674927208</v>
      </c>
      <c r="I13" s="620">
        <v>242.73647352851299</v>
      </c>
      <c r="J13" s="620">
        <v>248.34564906754497</v>
      </c>
      <c r="K13" s="620">
        <v>252.27745622424482</v>
      </c>
      <c r="L13" s="620">
        <v>335.72756146845273</v>
      </c>
      <c r="M13" s="620">
        <v>341.80285588075367</v>
      </c>
      <c r="N13" s="621">
        <v>346.32462912959966</v>
      </c>
      <c r="O13" s="620">
        <v>111.60539493282793</v>
      </c>
      <c r="P13" s="620">
        <v>120.60176639338466</v>
      </c>
      <c r="Q13" s="30"/>
    </row>
    <row r="14" spans="1:18" ht="15" customHeight="1">
      <c r="A14" s="13" t="s">
        <v>37</v>
      </c>
      <c r="B14" s="236" t="s">
        <v>293</v>
      </c>
      <c r="C14" s="620">
        <v>110.48026448945519</v>
      </c>
      <c r="D14" s="620">
        <v>95.592489374618253</v>
      </c>
      <c r="E14" s="620">
        <v>94.484892351510553</v>
      </c>
      <c r="F14" s="620">
        <v>82.792203155787661</v>
      </c>
      <c r="G14" s="620">
        <v>96.677049564814496</v>
      </c>
      <c r="H14" s="620">
        <v>97.780829826275422</v>
      </c>
      <c r="I14" s="620">
        <v>93.203893639274298</v>
      </c>
      <c r="J14" s="620">
        <v>95.326525381042188</v>
      </c>
      <c r="K14" s="620">
        <v>98.345502353865513</v>
      </c>
      <c r="L14" s="620">
        <v>131.54560503808085</v>
      </c>
      <c r="M14" s="620">
        <v>132.84694122007167</v>
      </c>
      <c r="N14" s="621">
        <v>140.7919978565817</v>
      </c>
      <c r="O14" s="620">
        <v>92.513904190283682</v>
      </c>
      <c r="P14" s="620">
        <v>102.18528212900667</v>
      </c>
      <c r="Q14" s="30"/>
    </row>
    <row r="15" spans="1:18" ht="15" customHeight="1">
      <c r="A15" s="13" t="s">
        <v>41</v>
      </c>
      <c r="B15" s="236" t="s">
        <v>42</v>
      </c>
      <c r="C15" s="620">
        <v>8.6927562039873632</v>
      </c>
      <c r="D15" s="620">
        <v>3.9431534560452084</v>
      </c>
      <c r="E15" s="620">
        <v>4.0165138053703675</v>
      </c>
      <c r="F15" s="620">
        <v>3.9055222854079878</v>
      </c>
      <c r="G15" s="620">
        <v>3.5831120492621529</v>
      </c>
      <c r="H15" s="620">
        <v>3.6240211209847755</v>
      </c>
      <c r="I15" s="620">
        <v>3.7725661493592835</v>
      </c>
      <c r="J15" s="620">
        <v>3.9759583863896926</v>
      </c>
      <c r="K15" s="620">
        <v>3.9952161892588784</v>
      </c>
      <c r="L15" s="620">
        <v>5.6563920362467908</v>
      </c>
      <c r="M15" s="620">
        <v>5.9642759222881194</v>
      </c>
      <c r="N15" s="621">
        <v>6.2989958811855997</v>
      </c>
      <c r="O15" s="620">
        <v>4.4787612054412191</v>
      </c>
      <c r="P15" s="620">
        <v>5.0379594823896019</v>
      </c>
      <c r="Q15" s="30"/>
    </row>
    <row r="16" spans="1:18" ht="15" customHeight="1">
      <c r="A16" s="13" t="s">
        <v>43</v>
      </c>
      <c r="B16" s="236" t="s">
        <v>301</v>
      </c>
      <c r="C16" s="620">
        <v>131.18758679547406</v>
      </c>
      <c r="D16" s="620">
        <v>100.54494326249437</v>
      </c>
      <c r="E16" s="620">
        <v>96.147800851894459</v>
      </c>
      <c r="F16" s="620">
        <v>92.65861285219674</v>
      </c>
      <c r="G16" s="620">
        <v>58.20908820155347</v>
      </c>
      <c r="H16" s="620">
        <v>58.87367243207904</v>
      </c>
      <c r="I16" s="620">
        <v>63.92351510632696</v>
      </c>
      <c r="J16" s="620">
        <v>63.406903814118259</v>
      </c>
      <c r="K16" s="620">
        <v>62.971111843448583</v>
      </c>
      <c r="L16" s="620">
        <v>6.725588091878806</v>
      </c>
      <c r="M16" s="620">
        <v>6.5486718339820538</v>
      </c>
      <c r="N16" s="621">
        <v>6.1101976395151905</v>
      </c>
      <c r="O16" s="620">
        <v>4.1653834378468249</v>
      </c>
      <c r="P16" s="620">
        <v>4.1712939230433781</v>
      </c>
      <c r="Q16" s="30"/>
    </row>
    <row r="17" spans="1:17" ht="15" customHeight="1">
      <c r="A17" s="13" t="s">
        <v>44</v>
      </c>
      <c r="B17" s="236" t="s">
        <v>302</v>
      </c>
      <c r="C17" s="620">
        <v>8.8710651883074601E-2</v>
      </c>
      <c r="D17" s="620">
        <v>3.2581496646136521</v>
      </c>
      <c r="E17" s="620">
        <v>3.303211414099041</v>
      </c>
      <c r="F17" s="620">
        <v>3.2282381602826367</v>
      </c>
      <c r="G17" s="620">
        <v>2.2828479913872353</v>
      </c>
      <c r="H17" s="620">
        <v>2.3089117010696425</v>
      </c>
      <c r="I17" s="620">
        <v>2.289116409272244</v>
      </c>
      <c r="J17" s="620">
        <v>2.3675609808922435</v>
      </c>
      <c r="K17" s="620">
        <v>2.3218951229783742</v>
      </c>
      <c r="L17" s="620">
        <v>2.8109509204519108</v>
      </c>
      <c r="M17" s="620">
        <v>3.0251082487686136</v>
      </c>
      <c r="N17" s="621">
        <v>3.0894257727885788</v>
      </c>
      <c r="O17" s="620">
        <v>1.9715360763018956</v>
      </c>
      <c r="P17" s="620">
        <v>1.9733569648225693</v>
      </c>
      <c r="Q17" s="30"/>
    </row>
    <row r="18" spans="1:17" ht="15" customHeight="1">
      <c r="A18" s="13" t="s">
        <v>45</v>
      </c>
      <c r="B18" s="236" t="s">
        <v>303</v>
      </c>
      <c r="C18" s="620">
        <v>51.233441251625351</v>
      </c>
      <c r="D18" s="620">
        <v>32.311401279128233</v>
      </c>
      <c r="E18" s="620">
        <v>32.223943799533892</v>
      </c>
      <c r="F18" s="620">
        <v>33.312401284396913</v>
      </c>
      <c r="G18" s="620">
        <v>43.981506885922187</v>
      </c>
      <c r="H18" s="620">
        <v>44.483652114686571</v>
      </c>
      <c r="I18" s="620">
        <v>46.794881035152009</v>
      </c>
      <c r="J18" s="620">
        <v>47.326785429008048</v>
      </c>
      <c r="K18" s="620">
        <v>47.559106651502354</v>
      </c>
      <c r="L18" s="620">
        <v>7.1049802406514582</v>
      </c>
      <c r="M18" s="620">
        <v>7.6658993122204633</v>
      </c>
      <c r="N18" s="621">
        <v>8.0839974387967786</v>
      </c>
      <c r="O18" s="620">
        <v>5.6272860906820439</v>
      </c>
      <c r="P18" s="620">
        <v>6.0801015645310761</v>
      </c>
      <c r="Q18" s="30"/>
    </row>
    <row r="19" spans="1:17" ht="15" customHeight="1">
      <c r="A19" s="13" t="s">
        <v>46</v>
      </c>
      <c r="B19" s="236" t="s">
        <v>47</v>
      </c>
      <c r="C19" s="620">
        <v>460.19910859039192</v>
      </c>
      <c r="D19" s="620">
        <v>371.4408757463666</v>
      </c>
      <c r="E19" s="620">
        <v>380.16406840088985</v>
      </c>
      <c r="F19" s="620">
        <v>377.00110641803644</v>
      </c>
      <c r="G19" s="620">
        <v>364.40705426054353</v>
      </c>
      <c r="H19" s="620">
        <v>368.56755890399836</v>
      </c>
      <c r="I19" s="620">
        <v>362.76502617794711</v>
      </c>
      <c r="J19" s="620">
        <v>360.72504861306857</v>
      </c>
      <c r="K19" s="620">
        <v>361.44557599330807</v>
      </c>
      <c r="L19" s="620">
        <v>4.2577669184930818</v>
      </c>
      <c r="M19" s="620">
        <v>5.2032137933278477</v>
      </c>
      <c r="N19" s="621">
        <v>5.9542330515397595</v>
      </c>
      <c r="O19" s="620">
        <v>4.883791307515108</v>
      </c>
      <c r="P19" s="620">
        <v>5.6768243480567655</v>
      </c>
      <c r="Q19" s="30"/>
    </row>
    <row r="20" spans="1:17" ht="15" customHeight="1">
      <c r="A20" s="13" t="s">
        <v>48</v>
      </c>
      <c r="B20" s="236" t="s">
        <v>304</v>
      </c>
      <c r="C20" s="620">
        <v>38.234849935910034</v>
      </c>
      <c r="D20" s="620">
        <v>17.797732686760114</v>
      </c>
      <c r="E20" s="620">
        <v>25.114531888764525</v>
      </c>
      <c r="F20" s="620">
        <v>24.796166550866786</v>
      </c>
      <c r="G20" s="620">
        <v>8.9958223535107997</v>
      </c>
      <c r="H20" s="620">
        <v>9.0985293681964041</v>
      </c>
      <c r="I20" s="620">
        <v>13.060470217381196</v>
      </c>
      <c r="J20" s="620">
        <v>14.644151860035501</v>
      </c>
      <c r="K20" s="620">
        <v>16.418394855290238</v>
      </c>
      <c r="L20" s="620">
        <v>13.109723249862226</v>
      </c>
      <c r="M20" s="620">
        <v>13.46001289551535</v>
      </c>
      <c r="N20" s="621">
        <v>14.286877851495623</v>
      </c>
      <c r="O20" s="620">
        <v>10.385060168725758</v>
      </c>
      <c r="P20" s="620">
        <v>11.55665312135973</v>
      </c>
      <c r="Q20" s="30"/>
    </row>
    <row r="21" spans="1:17" ht="15" customHeight="1">
      <c r="A21" s="13" t="s">
        <v>49</v>
      </c>
      <c r="B21" s="236" t="s">
        <v>305</v>
      </c>
      <c r="C21" s="620">
        <v>1089.6664821428574</v>
      </c>
      <c r="D21" s="620">
        <v>1023.1841586432356</v>
      </c>
      <c r="E21" s="620">
        <v>1036.9053347775894</v>
      </c>
      <c r="F21" s="620">
        <v>1073.4947439881155</v>
      </c>
      <c r="G21" s="620">
        <v>1099.2767982744315</v>
      </c>
      <c r="H21" s="620">
        <v>1111.8274505469115</v>
      </c>
      <c r="I21" s="620">
        <v>1142.9404771178374</v>
      </c>
      <c r="J21" s="620">
        <v>1162.5239103350675</v>
      </c>
      <c r="K21" s="620">
        <v>1185.0680306577813</v>
      </c>
      <c r="L21" s="620">
        <v>1466.0574883458796</v>
      </c>
      <c r="M21" s="620">
        <v>1496.3801081224249</v>
      </c>
      <c r="N21" s="621">
        <v>1535.0670125925826</v>
      </c>
      <c r="O21" s="620">
        <v>973.23664152966649</v>
      </c>
      <c r="P21" s="620">
        <v>1039.0080552206148</v>
      </c>
      <c r="Q21" s="30"/>
    </row>
    <row r="22" spans="1:17" ht="15" customHeight="1">
      <c r="A22" s="13" t="s">
        <v>50</v>
      </c>
      <c r="B22" s="236" t="s">
        <v>306</v>
      </c>
      <c r="C22" s="620">
        <v>6.2018343814053951</v>
      </c>
      <c r="D22" s="620">
        <v>4.7863184763944933</v>
      </c>
      <c r="E22" s="620">
        <v>4.8516097865267964</v>
      </c>
      <c r="F22" s="620">
        <v>4.8058122055782091</v>
      </c>
      <c r="G22" s="620">
        <v>4.274112739239424</v>
      </c>
      <c r="H22" s="620">
        <v>4.3229110972578733</v>
      </c>
      <c r="I22" s="620">
        <v>4.4132392060341861</v>
      </c>
      <c r="J22" s="620">
        <v>4.4832480490608155</v>
      </c>
      <c r="K22" s="620">
        <v>4.5177897061018752</v>
      </c>
      <c r="L22" s="620">
        <v>1.138176446317952</v>
      </c>
      <c r="M22" s="620">
        <v>1.1344155932882301</v>
      </c>
      <c r="N22" s="621">
        <v>1.1156259735069869</v>
      </c>
      <c r="O22" s="620">
        <v>0.67262576550632547</v>
      </c>
      <c r="P22" s="620">
        <v>0.69259596071692597</v>
      </c>
      <c r="Q22" s="30"/>
    </row>
    <row r="23" spans="1:17" ht="15" customHeight="1">
      <c r="A23" s="13" t="s">
        <v>51</v>
      </c>
      <c r="B23" s="236" t="s">
        <v>307</v>
      </c>
      <c r="C23" s="620">
        <v>87.020472519560329</v>
      </c>
      <c r="D23" s="620">
        <v>22.740882224012694</v>
      </c>
      <c r="E23" s="620">
        <v>26.344530791489369</v>
      </c>
      <c r="F23" s="620">
        <v>29.027345974468084</v>
      </c>
      <c r="G23" s="620">
        <v>35.584021110408486</v>
      </c>
      <c r="H23" s="620">
        <v>35.990290646993245</v>
      </c>
      <c r="I23" s="620">
        <v>44.47791548295455</v>
      </c>
      <c r="J23" s="620">
        <v>47.608563202724461</v>
      </c>
      <c r="K23" s="620">
        <v>50.770377158309259</v>
      </c>
      <c r="L23" s="620">
        <v>69.878907971217131</v>
      </c>
      <c r="M23" s="620">
        <v>75.855936781631144</v>
      </c>
      <c r="N23" s="621">
        <v>83.621950882813536</v>
      </c>
      <c r="O23" s="620">
        <v>68.268760246835754</v>
      </c>
      <c r="P23" s="620">
        <v>74.144558147108853</v>
      </c>
      <c r="Q23" s="30"/>
    </row>
    <row r="24" spans="1:17" ht="15" customHeight="1">
      <c r="A24" s="13" t="s">
        <v>52</v>
      </c>
      <c r="B24" s="236" t="s">
        <v>308</v>
      </c>
      <c r="C24" s="620">
        <v>310.09505255670155</v>
      </c>
      <c r="D24" s="620">
        <v>242.81133567648175</v>
      </c>
      <c r="E24" s="620">
        <v>241.24248242334625</v>
      </c>
      <c r="F24" s="620">
        <v>238.9526670447201</v>
      </c>
      <c r="G24" s="620">
        <v>207.84052292258801</v>
      </c>
      <c r="H24" s="620">
        <v>210.21347770106283</v>
      </c>
      <c r="I24" s="620">
        <v>206.6266165364861</v>
      </c>
      <c r="J24" s="620">
        <v>205.24926296668241</v>
      </c>
      <c r="K24" s="620">
        <v>205.62066016900783</v>
      </c>
      <c r="L24" s="620">
        <v>108.71309572103588</v>
      </c>
      <c r="M24" s="620">
        <v>108.6821702715274</v>
      </c>
      <c r="N24" s="621">
        <v>109.70207649641932</v>
      </c>
      <c r="O24" s="620">
        <v>63.172232819271208</v>
      </c>
      <c r="P24" s="620">
        <v>65.001790486829123</v>
      </c>
      <c r="Q24" s="30"/>
    </row>
    <row r="25" spans="1:17" s="28" customFormat="1" ht="15" customHeight="1">
      <c r="A25" s="587"/>
      <c r="B25" s="34"/>
      <c r="C25" s="620"/>
      <c r="D25" s="620"/>
      <c r="E25" s="620"/>
      <c r="F25" s="620"/>
      <c r="G25" s="620"/>
      <c r="H25" s="620"/>
      <c r="I25" s="620"/>
      <c r="J25" s="620"/>
      <c r="K25" s="620"/>
      <c r="L25" s="620"/>
      <c r="M25" s="620"/>
      <c r="N25" s="621"/>
      <c r="O25" s="620"/>
      <c r="P25" s="620"/>
      <c r="Q25" s="30"/>
    </row>
    <row r="26" spans="1:17" ht="15" customHeight="1">
      <c r="A26" s="68"/>
      <c r="B26" s="35" t="s">
        <v>53</v>
      </c>
      <c r="C26" s="622">
        <v>3097.0367999999999</v>
      </c>
      <c r="D26" s="622">
        <v>2589.3911488499994</v>
      </c>
      <c r="E26" s="622">
        <v>2621.7559461600003</v>
      </c>
      <c r="F26" s="622">
        <v>2615.1546197699995</v>
      </c>
      <c r="G26" s="622">
        <v>2726.1924606373195</v>
      </c>
      <c r="H26" s="622">
        <v>2757.3179184428732</v>
      </c>
      <c r="I26" s="622">
        <v>2799.6902444478105</v>
      </c>
      <c r="J26" s="622">
        <v>2845.584349463782</v>
      </c>
      <c r="K26" s="622">
        <v>2898.6990041221234</v>
      </c>
      <c r="L26" s="622">
        <v>2913.25228885869</v>
      </c>
      <c r="M26" s="622">
        <v>2984.9946258653399</v>
      </c>
      <c r="N26" s="623">
        <v>3076.6046558315061</v>
      </c>
      <c r="O26" s="622">
        <f>O28-O27</f>
        <v>1840.3770187634188</v>
      </c>
      <c r="P26" s="622">
        <f>P28-P27</f>
        <v>1998.0088258031656</v>
      </c>
      <c r="Q26" s="30"/>
    </row>
    <row r="27" spans="1:17" ht="15" customHeight="1">
      <c r="A27" s="68"/>
      <c r="B27" s="323" t="s">
        <v>92</v>
      </c>
      <c r="C27" s="620">
        <v>4822.9632000000011</v>
      </c>
      <c r="D27" s="620">
        <v>663.10205114999985</v>
      </c>
      <c r="E27" s="620">
        <v>675.98805384000013</v>
      </c>
      <c r="F27" s="620">
        <v>614.68738023000014</v>
      </c>
      <c r="G27" s="620">
        <v>556.40153936268086</v>
      </c>
      <c r="H27" s="620">
        <v>562.7540815571266</v>
      </c>
      <c r="I27" s="620">
        <v>585.43975555218913</v>
      </c>
      <c r="J27" s="620">
        <v>600.20765053621858</v>
      </c>
      <c r="K27" s="620">
        <v>612.65499587787656</v>
      </c>
      <c r="L27" s="620">
        <v>672.90371114131028</v>
      </c>
      <c r="M27" s="620">
        <v>688.14337413466023</v>
      </c>
      <c r="N27" s="621">
        <v>702.94734416849451</v>
      </c>
      <c r="O27" s="620">
        <v>715.77765073658088</v>
      </c>
      <c r="P27" s="620">
        <v>628.31304769683356</v>
      </c>
      <c r="Q27" s="30"/>
    </row>
    <row r="28" spans="1:17" ht="15" customHeight="1">
      <c r="A28" s="68"/>
      <c r="B28" s="37" t="s">
        <v>400</v>
      </c>
      <c r="C28" s="622">
        <v>7920.0000000000009</v>
      </c>
      <c r="D28" s="622">
        <v>3252.493199999999</v>
      </c>
      <c r="E28" s="622">
        <v>3297.7440000000006</v>
      </c>
      <c r="F28" s="622">
        <v>3229.8419999999996</v>
      </c>
      <c r="G28" s="622">
        <v>3282.5940000000005</v>
      </c>
      <c r="H28" s="622">
        <v>3320.0719999999997</v>
      </c>
      <c r="I28" s="622">
        <v>3385.1299999999997</v>
      </c>
      <c r="J28" s="622">
        <v>3445.7920000000004</v>
      </c>
      <c r="K28" s="622">
        <v>3511.3539999999998</v>
      </c>
      <c r="L28" s="622">
        <v>3586.1560000000004</v>
      </c>
      <c r="M28" s="622">
        <v>3673.1379999999999</v>
      </c>
      <c r="N28" s="623">
        <v>3779.5520000000006</v>
      </c>
      <c r="O28" s="622">
        <v>2556.1546694999997</v>
      </c>
      <c r="P28" s="622">
        <v>2626.3218734999991</v>
      </c>
      <c r="Q28" s="30"/>
    </row>
    <row r="29" spans="1:17" ht="20.100000000000001" customHeight="1">
      <c r="A29" s="14" t="s">
        <v>54</v>
      </c>
      <c r="K29" s="69"/>
      <c r="N29" s="69"/>
      <c r="O29" s="69"/>
      <c r="P29" s="20"/>
    </row>
    <row r="30" spans="1:17" ht="15" customHeight="1">
      <c r="A30" s="18" t="s">
        <v>577</v>
      </c>
      <c r="B30" s="18"/>
      <c r="C30" s="18"/>
      <c r="D30" s="18"/>
      <c r="E30" s="18"/>
      <c r="F30" s="18"/>
      <c r="G30" s="18"/>
      <c r="H30" s="18"/>
      <c r="I30" s="18"/>
      <c r="J30" s="18"/>
      <c r="K30" s="18"/>
      <c r="L30" s="18"/>
      <c r="M30" s="18"/>
      <c r="N30" s="18"/>
      <c r="O30" s="18"/>
      <c r="P30" s="18"/>
    </row>
    <row r="31" spans="1:17" ht="15" customHeight="1">
      <c r="A31" s="15" t="s">
        <v>570</v>
      </c>
      <c r="B31" s="19"/>
      <c r="N31" s="69"/>
      <c r="O31" s="69"/>
      <c r="P31" s="20"/>
    </row>
    <row r="32" spans="1:17" ht="12" customHeight="1">
      <c r="B32" s="19"/>
      <c r="N32" s="69"/>
      <c r="O32" s="69"/>
      <c r="P32" s="20"/>
    </row>
    <row r="33" spans="1:16" ht="12" customHeight="1">
      <c r="A33" s="16"/>
      <c r="B33" s="19"/>
      <c r="N33" s="69"/>
      <c r="O33" s="69"/>
      <c r="P33" s="20"/>
    </row>
    <row r="34" spans="1:16" ht="12" customHeight="1">
      <c r="A34" s="16"/>
      <c r="B34" s="19"/>
      <c r="N34" s="69"/>
      <c r="O34" s="69"/>
      <c r="P34" s="20"/>
    </row>
    <row r="35" spans="1:16" ht="12" customHeight="1">
      <c r="A35" s="16"/>
      <c r="B35" s="19"/>
      <c r="N35" s="69"/>
      <c r="O35" s="69"/>
      <c r="P35" s="20"/>
    </row>
    <row r="36" spans="1:16" ht="12" customHeight="1">
      <c r="A36" s="16"/>
      <c r="B36" s="19"/>
      <c r="N36" s="69"/>
      <c r="O36" s="69"/>
      <c r="P36" s="20"/>
    </row>
    <row r="37" spans="1:16" ht="12" customHeight="1">
      <c r="A37" s="16"/>
      <c r="B37" s="19"/>
      <c r="N37" s="69"/>
      <c r="O37" s="69"/>
      <c r="P37" s="20"/>
    </row>
    <row r="38" spans="1:16" ht="12" customHeight="1">
      <c r="A38" s="16"/>
      <c r="B38" s="19"/>
      <c r="N38" s="69"/>
      <c r="O38" s="69"/>
      <c r="P38" s="20"/>
    </row>
    <row r="39" spans="1:16" ht="12" customHeight="1">
      <c r="A39" s="16"/>
      <c r="B39" s="19"/>
      <c r="N39" s="69"/>
      <c r="O39" s="69"/>
      <c r="P39" s="20"/>
    </row>
    <row r="40" spans="1:16">
      <c r="A40" s="18"/>
      <c r="B40" s="19"/>
      <c r="O40" s="2"/>
      <c r="P40" s="81"/>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B143" s="19"/>
    </row>
    <row r="144" spans="1:2">
      <c r="B144" s="19"/>
    </row>
    <row r="145" spans="2:2">
      <c r="B145" s="19"/>
    </row>
    <row r="146" spans="2:2">
      <c r="B146" s="19"/>
    </row>
    <row r="147" spans="2:2">
      <c r="B147" s="19"/>
    </row>
    <row r="148" spans="2:2">
      <c r="B148" s="19"/>
    </row>
    <row r="149" spans="2:2">
      <c r="B149" s="19"/>
    </row>
    <row r="150" spans="2:2">
      <c r="B150" s="19"/>
    </row>
    <row r="151" spans="2:2">
      <c r="B151" s="19"/>
    </row>
    <row r="152" spans="2:2">
      <c r="B152" s="19"/>
    </row>
    <row r="153" spans="2:2">
      <c r="B153" s="19"/>
    </row>
    <row r="154" spans="2:2">
      <c r="B154" s="19"/>
    </row>
    <row r="155" spans="2:2">
      <c r="B155" s="19"/>
    </row>
    <row r="156" spans="2:2">
      <c r="B156" s="19"/>
    </row>
    <row r="157" spans="2:2">
      <c r="B157" s="19"/>
    </row>
    <row r="158" spans="2:2">
      <c r="B158" s="19"/>
    </row>
    <row r="159" spans="2:2">
      <c r="B159" s="19"/>
    </row>
    <row r="160" spans="2:2">
      <c r="B160" s="19"/>
    </row>
    <row r="161" spans="2:2">
      <c r="B161" s="19"/>
    </row>
    <row r="162" spans="2:2">
      <c r="B162" s="19"/>
    </row>
    <row r="163" spans="2:2">
      <c r="B163" s="19"/>
    </row>
    <row r="164" spans="2:2">
      <c r="B164" s="19"/>
    </row>
    <row r="165" spans="2:2">
      <c r="B165" s="19"/>
    </row>
    <row r="166" spans="2:2">
      <c r="B166" s="19"/>
    </row>
    <row r="167" spans="2:2">
      <c r="B167" s="19"/>
    </row>
    <row r="168" spans="2:2">
      <c r="B168" s="19"/>
    </row>
    <row r="169" spans="2:2">
      <c r="B169" s="19"/>
    </row>
  </sheetData>
  <pageMargins left="0.59055118110236227" right="0.19685039370078741" top="0.78740157480314965"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heetViews>
  <sheetFormatPr baseColWidth="10" defaultRowHeight="15"/>
  <cols>
    <col min="1" max="1" width="9.7109375" style="15" customWidth="1"/>
    <col min="2" max="2" width="12.7109375" style="15" customWidth="1"/>
    <col min="3" max="10" width="10.7109375" style="20" customWidth="1"/>
    <col min="11" max="11" width="11.42578125" style="20"/>
  </cols>
  <sheetData>
    <row r="1" spans="1:11" s="2" customFormat="1" ht="20.100000000000001" customHeight="1">
      <c r="A1" s="123" t="s">
        <v>203</v>
      </c>
      <c r="B1" s="23"/>
      <c r="E1" s="93"/>
      <c r="F1" s="93"/>
      <c r="H1" s="93"/>
      <c r="J1" s="197"/>
      <c r="K1" s="197"/>
    </row>
    <row r="2" spans="1:11" s="4" customFormat="1" ht="20.100000000000001" customHeight="1">
      <c r="A2" s="423" t="s">
        <v>210</v>
      </c>
      <c r="B2" s="25"/>
      <c r="F2" s="94"/>
      <c r="H2" s="94"/>
    </row>
    <row r="3" spans="1:11" s="4" customFormat="1" ht="20.100000000000001" customHeight="1">
      <c r="A3" s="453" t="s">
        <v>584</v>
      </c>
      <c r="B3" s="25"/>
    </row>
    <row r="4" spans="1:11" s="5" customFormat="1" ht="20.100000000000001" customHeight="1">
      <c r="A4" s="104" t="s">
        <v>145</v>
      </c>
      <c r="B4" s="59"/>
    </row>
    <row r="5" spans="1:11" s="5" customFormat="1" ht="15" customHeight="1">
      <c r="B5" s="59"/>
    </row>
    <row r="6" spans="1:11" s="5" customFormat="1" ht="20.100000000000001" customHeight="1">
      <c r="A6" s="708" t="s">
        <v>63</v>
      </c>
      <c r="B6" s="707" t="s">
        <v>55</v>
      </c>
      <c r="C6" s="709" t="s">
        <v>147</v>
      </c>
      <c r="D6" s="710"/>
      <c r="E6" s="711" t="s">
        <v>220</v>
      </c>
      <c r="F6" s="711"/>
      <c r="G6" s="711"/>
      <c r="H6" s="711"/>
      <c r="I6" s="711"/>
      <c r="J6" s="705" t="s">
        <v>219</v>
      </c>
    </row>
    <row r="7" spans="1:11" s="8" customFormat="1" ht="50.25" customHeight="1">
      <c r="A7" s="708"/>
      <c r="B7" s="707"/>
      <c r="C7" s="301" t="s">
        <v>64</v>
      </c>
      <c r="D7" s="298" t="s">
        <v>61</v>
      </c>
      <c r="E7" s="298" t="s">
        <v>148</v>
      </c>
      <c r="F7" s="299" t="s">
        <v>62</v>
      </c>
      <c r="G7" s="299" t="s">
        <v>73</v>
      </c>
      <c r="H7" s="299" t="s">
        <v>65</v>
      </c>
      <c r="I7" s="299" t="s">
        <v>66</v>
      </c>
      <c r="J7" s="706"/>
    </row>
    <row r="8" spans="1:11" s="8" customFormat="1" ht="20.100000000000001" customHeight="1">
      <c r="A8" s="54"/>
      <c r="B8" s="688" t="s">
        <v>67</v>
      </c>
      <c r="C8" s="689"/>
      <c r="D8" s="689"/>
      <c r="E8" s="689"/>
      <c r="F8" s="689"/>
      <c r="G8" s="689"/>
      <c r="H8" s="689"/>
      <c r="I8" s="689"/>
      <c r="J8" s="356"/>
    </row>
    <row r="9" spans="1:11" s="20" customFormat="1" ht="18" customHeight="1">
      <c r="A9" s="55" t="s">
        <v>68</v>
      </c>
      <c r="B9" s="590">
        <f>SUM(C9:J9)</f>
        <v>2340042.0890061245</v>
      </c>
      <c r="C9" s="181">
        <v>1170205.6097957841</v>
      </c>
      <c r="D9" s="181">
        <v>68013.663911388896</v>
      </c>
      <c r="E9" s="181">
        <v>1092648.4792103402</v>
      </c>
      <c r="F9" s="548">
        <v>6817.3360886111122</v>
      </c>
      <c r="G9" s="663" t="s">
        <v>89</v>
      </c>
      <c r="H9" s="181">
        <v>2357</v>
      </c>
      <c r="I9" s="663" t="s">
        <v>89</v>
      </c>
      <c r="J9" s="663" t="s">
        <v>89</v>
      </c>
    </row>
    <row r="10" spans="1:11" s="20" customFormat="1" ht="15" customHeight="1">
      <c r="A10" s="55" t="s">
        <v>69</v>
      </c>
      <c r="B10" s="590">
        <f t="shared" ref="B10:B22" si="0">SUM(C10:J10)</f>
        <v>2349396.4951824262</v>
      </c>
      <c r="C10" s="181">
        <v>1157671.8948982547</v>
      </c>
      <c r="D10" s="181">
        <v>130273.06958736108</v>
      </c>
      <c r="E10" s="181">
        <v>1038982.940620702</v>
      </c>
      <c r="F10" s="548">
        <v>13417.930412638889</v>
      </c>
      <c r="G10" s="663" t="s">
        <v>89</v>
      </c>
      <c r="H10" s="181">
        <v>4605</v>
      </c>
      <c r="I10" s="181">
        <v>4445.6596634694233</v>
      </c>
      <c r="J10" s="663" t="s">
        <v>89</v>
      </c>
    </row>
    <row r="11" spans="1:11" s="20" customFormat="1" ht="15" customHeight="1">
      <c r="A11" s="55" t="s">
        <v>70</v>
      </c>
      <c r="B11" s="590">
        <f t="shared" si="0"/>
        <v>2352196.6657972941</v>
      </c>
      <c r="C11" s="181">
        <v>1185978.9904176006</v>
      </c>
      <c r="D11" s="181">
        <v>144262.78593861111</v>
      </c>
      <c r="E11" s="181">
        <v>995106.39605592086</v>
      </c>
      <c r="F11" s="548">
        <v>12061.21406138889</v>
      </c>
      <c r="G11" s="663" t="s">
        <v>89</v>
      </c>
      <c r="H11" s="181">
        <v>8942</v>
      </c>
      <c r="I11" s="181">
        <v>5845.2793237728001</v>
      </c>
      <c r="J11" s="663" t="s">
        <v>89</v>
      </c>
    </row>
    <row r="12" spans="1:11" s="20" customFormat="1" ht="15" customHeight="1">
      <c r="A12" s="55" t="s">
        <v>71</v>
      </c>
      <c r="B12" s="590">
        <f t="shared" si="0"/>
        <v>2323728.0586876138</v>
      </c>
      <c r="C12" s="181">
        <v>1213224.595738339</v>
      </c>
      <c r="D12" s="181">
        <v>109999.92546958335</v>
      </c>
      <c r="E12" s="181">
        <v>961379.23266466358</v>
      </c>
      <c r="F12" s="548">
        <v>16328.07453041667</v>
      </c>
      <c r="G12" s="663" t="s">
        <v>89</v>
      </c>
      <c r="H12" s="181">
        <v>15652</v>
      </c>
      <c r="I12" s="181">
        <v>7144.2302846111997</v>
      </c>
      <c r="J12" s="663" t="s">
        <v>89</v>
      </c>
    </row>
    <row r="13" spans="1:11" s="20" customFormat="1" ht="15" customHeight="1">
      <c r="A13" s="55" t="s">
        <v>74</v>
      </c>
      <c r="B13" s="590">
        <f t="shared" si="0"/>
        <v>2299843.8031242313</v>
      </c>
      <c r="C13" s="181">
        <v>1218208.1050496565</v>
      </c>
      <c r="D13" s="181">
        <v>89325.701656249992</v>
      </c>
      <c r="E13" s="181">
        <v>936333.51682912523</v>
      </c>
      <c r="F13" s="548">
        <v>23691.298343750001</v>
      </c>
      <c r="G13" s="663" t="s">
        <v>89</v>
      </c>
      <c r="H13" s="181">
        <v>23842</v>
      </c>
      <c r="I13" s="181">
        <v>8443.1812454495994</v>
      </c>
      <c r="J13" s="663" t="s">
        <v>89</v>
      </c>
    </row>
    <row r="14" spans="1:11" s="20" customFormat="1" ht="15" customHeight="1">
      <c r="A14" s="55" t="s">
        <v>75</v>
      </c>
      <c r="B14" s="590">
        <f t="shared" si="0"/>
        <v>2323230.0246745767</v>
      </c>
      <c r="C14" s="181">
        <v>1268394.5110824979</v>
      </c>
      <c r="D14" s="181">
        <v>88960.522359683091</v>
      </c>
      <c r="E14" s="181">
        <v>904873.51359207893</v>
      </c>
      <c r="F14" s="548">
        <v>30410.477640316902</v>
      </c>
      <c r="G14" s="663" t="s">
        <v>89</v>
      </c>
      <c r="H14" s="181">
        <v>21823</v>
      </c>
      <c r="I14" s="181">
        <v>8768</v>
      </c>
      <c r="J14" s="663" t="s">
        <v>89</v>
      </c>
    </row>
    <row r="15" spans="1:11" s="20" customFormat="1" ht="15" customHeight="1">
      <c r="A15" s="55" t="s">
        <v>76</v>
      </c>
      <c r="B15" s="590">
        <f t="shared" si="0"/>
        <v>2351466.9502690858</v>
      </c>
      <c r="C15" s="181">
        <v>1300977.8183066032</v>
      </c>
      <c r="D15" s="181">
        <v>83219.341392894727</v>
      </c>
      <c r="E15" s="181">
        <v>902770.13196248258</v>
      </c>
      <c r="F15" s="548">
        <v>32115.658607105299</v>
      </c>
      <c r="G15" s="663" t="s">
        <v>89</v>
      </c>
      <c r="H15" s="181">
        <v>23613</v>
      </c>
      <c r="I15" s="181">
        <v>8771</v>
      </c>
      <c r="J15" s="663" t="s">
        <v>89</v>
      </c>
    </row>
    <row r="16" spans="1:11" s="20" customFormat="1" ht="15" customHeight="1">
      <c r="A16" s="55" t="s">
        <v>77</v>
      </c>
      <c r="B16" s="590">
        <f t="shared" si="0"/>
        <v>2329540.6229359647</v>
      </c>
      <c r="C16" s="181">
        <v>1322105.6974617706</v>
      </c>
      <c r="D16" s="181">
        <v>85277.578027979675</v>
      </c>
      <c r="E16" s="181">
        <v>855787.34449566132</v>
      </c>
      <c r="F16" s="548">
        <v>32702.03335055276</v>
      </c>
      <c r="G16" s="548">
        <v>1266.9695999999999</v>
      </c>
      <c r="H16" s="181">
        <v>23532</v>
      </c>
      <c r="I16" s="181">
        <v>8869</v>
      </c>
      <c r="J16" s="663" t="s">
        <v>89</v>
      </c>
      <c r="K16" s="57"/>
    </row>
    <row r="17" spans="1:11" s="20" customFormat="1" ht="15" customHeight="1">
      <c r="A17" s="55">
        <v>2013</v>
      </c>
      <c r="B17" s="590">
        <f t="shared" si="0"/>
        <v>2355131.1555680386</v>
      </c>
      <c r="C17" s="181">
        <v>1373382.0901559885</v>
      </c>
      <c r="D17" s="181">
        <v>78436.045398955874</v>
      </c>
      <c r="E17" s="181">
        <v>839158.54029205011</v>
      </c>
      <c r="F17" s="548">
        <v>31596.954601044134</v>
      </c>
      <c r="G17" s="548">
        <v>1731.5251199999998</v>
      </c>
      <c r="H17" s="181">
        <v>23077</v>
      </c>
      <c r="I17" s="181">
        <v>7389</v>
      </c>
      <c r="J17" s="181">
        <v>360</v>
      </c>
      <c r="K17" s="57"/>
    </row>
    <row r="18" spans="1:11" s="20" customFormat="1" ht="15" customHeight="1">
      <c r="A18" s="55">
        <v>2014</v>
      </c>
      <c r="B18" s="590">
        <f t="shared" si="0"/>
        <v>2367979.1894755191</v>
      </c>
      <c r="C18" s="181">
        <v>1384825.531031121</v>
      </c>
      <c r="D18" s="181">
        <v>81738.63336266065</v>
      </c>
      <c r="E18" s="181">
        <v>837961.65844439832</v>
      </c>
      <c r="F18" s="548">
        <v>32206.366637339386</v>
      </c>
      <c r="G18" s="548">
        <v>1882.9999999999998</v>
      </c>
      <c r="H18" s="181">
        <v>21464</v>
      </c>
      <c r="I18" s="181">
        <v>7472.0000000000009</v>
      </c>
      <c r="J18" s="181">
        <v>428</v>
      </c>
      <c r="K18" s="57"/>
    </row>
    <row r="19" spans="1:11" s="20" customFormat="1" ht="15" customHeight="1">
      <c r="A19" s="55">
        <v>2015</v>
      </c>
      <c r="B19" s="590">
        <f t="shared" si="0"/>
        <v>2375456.6028192556</v>
      </c>
      <c r="C19" s="181">
        <v>1439970.9200974233</v>
      </c>
      <c r="D19" s="181">
        <v>74808.157234278158</v>
      </c>
      <c r="E19" s="181">
        <v>801565.68272183242</v>
      </c>
      <c r="F19" s="548">
        <v>30735.842765721842</v>
      </c>
      <c r="G19" s="548">
        <v>1249</v>
      </c>
      <c r="H19" s="181">
        <v>18963.000000000004</v>
      </c>
      <c r="I19" s="181">
        <v>7407</v>
      </c>
      <c r="J19" s="181">
        <v>757</v>
      </c>
      <c r="K19" s="57"/>
    </row>
    <row r="20" spans="1:11" s="20" customFormat="1" ht="15" customHeight="1">
      <c r="A20" s="92">
        <v>2016</v>
      </c>
      <c r="B20" s="664">
        <f t="shared" si="0"/>
        <v>2417655.0062102522</v>
      </c>
      <c r="C20" s="665">
        <v>1485448.4814844378</v>
      </c>
      <c r="D20" s="665">
        <v>74876.911501609851</v>
      </c>
      <c r="E20" s="665">
        <v>802111.52472581423</v>
      </c>
      <c r="F20" s="651">
        <v>30804.088498390131</v>
      </c>
      <c r="G20" s="651">
        <v>1374.9999999999998</v>
      </c>
      <c r="H20" s="665">
        <v>16799</v>
      </c>
      <c r="I20" s="665">
        <v>5847.9999999999991</v>
      </c>
      <c r="J20" s="665">
        <v>392</v>
      </c>
      <c r="K20" s="57"/>
    </row>
    <row r="21" spans="1:11" s="20" customFormat="1" ht="18" customHeight="1">
      <c r="A21" s="55" t="s">
        <v>585</v>
      </c>
      <c r="B21" s="590">
        <f>SUM(C21:J21)</f>
        <v>2243961.0341742467</v>
      </c>
      <c r="C21" s="181">
        <v>1330487.1386398883</v>
      </c>
      <c r="D21" s="181">
        <v>70508.961382892769</v>
      </c>
      <c r="E21" s="181">
        <v>784324.98573409242</v>
      </c>
      <c r="F21" s="548">
        <v>34060.205754987655</v>
      </c>
      <c r="G21" s="666">
        <v>941.35878692326264</v>
      </c>
      <c r="H21" s="181">
        <v>19068.529973538629</v>
      </c>
      <c r="I21" s="181">
        <v>3864.2266203137538</v>
      </c>
      <c r="J21" s="181">
        <v>705.62728161051723</v>
      </c>
      <c r="K21" s="57"/>
    </row>
    <row r="22" spans="1:11" s="20" customFormat="1" ht="15" customHeight="1">
      <c r="A22" s="55" t="s">
        <v>586</v>
      </c>
      <c r="B22" s="590">
        <f t="shared" si="0"/>
        <v>2234991.4136902187</v>
      </c>
      <c r="C22" s="181">
        <v>1314887.4109203813</v>
      </c>
      <c r="D22" s="181">
        <v>75814.131916870436</v>
      </c>
      <c r="E22" s="181">
        <v>784458.74601531855</v>
      </c>
      <c r="F22" s="548">
        <v>36335.856715951842</v>
      </c>
      <c r="G22" s="666">
        <v>750.61467844521314</v>
      </c>
      <c r="H22" s="181">
        <v>17640.393763581989</v>
      </c>
      <c r="I22" s="181">
        <v>4017.164731610018</v>
      </c>
      <c r="J22" s="181">
        <v>1087.0949480595295</v>
      </c>
      <c r="K22" s="57"/>
    </row>
    <row r="23" spans="1:11" s="20" customFormat="1" ht="20.100000000000001" customHeight="1">
      <c r="A23" s="56"/>
      <c r="B23" s="573" t="s">
        <v>92</v>
      </c>
      <c r="C23" s="584"/>
      <c r="D23" s="584"/>
      <c r="E23" s="584"/>
      <c r="F23" s="584"/>
      <c r="G23" s="584"/>
      <c r="H23" s="584"/>
      <c r="I23" s="584"/>
      <c r="J23" s="690"/>
    </row>
    <row r="24" spans="1:11" s="20" customFormat="1" ht="18" customHeight="1">
      <c r="A24" s="53" t="s">
        <v>68</v>
      </c>
      <c r="B24" s="590">
        <f>SUM(C24:J24)</f>
        <v>1411440.4739822645</v>
      </c>
      <c r="C24" s="181">
        <v>379876.89389287669</v>
      </c>
      <c r="D24" s="181">
        <v>19742.028668188443</v>
      </c>
      <c r="E24" s="181">
        <v>1003404.7071817719</v>
      </c>
      <c r="F24" s="548">
        <v>6252.3733611831713</v>
      </c>
      <c r="G24" s="667" t="s">
        <v>89</v>
      </c>
      <c r="H24" s="181">
        <v>2164.4708782443354</v>
      </c>
      <c r="I24" s="668" t="s">
        <v>89</v>
      </c>
      <c r="J24" s="663" t="s">
        <v>89</v>
      </c>
    </row>
    <row r="25" spans="1:11" s="20" customFormat="1" ht="15" customHeight="1">
      <c r="A25" s="53" t="s">
        <v>69</v>
      </c>
      <c r="B25" s="590">
        <f t="shared" ref="B25:B37" si="1">SUM(C25:J25)</f>
        <v>1375614.7430082634</v>
      </c>
      <c r="C25" s="181">
        <v>362166.20661620825</v>
      </c>
      <c r="D25" s="181">
        <v>36807.074035743775</v>
      </c>
      <c r="E25" s="181">
        <v>955981.82515442139</v>
      </c>
      <c r="F25" s="548">
        <v>12332.126021782109</v>
      </c>
      <c r="G25" s="667" t="s">
        <v>89</v>
      </c>
      <c r="H25" s="181">
        <v>4237.0601050416171</v>
      </c>
      <c r="I25" s="181">
        <v>4090.4510750660229</v>
      </c>
      <c r="J25" s="663" t="s">
        <v>89</v>
      </c>
    </row>
    <row r="26" spans="1:11" s="20" customFormat="1" ht="15" customHeight="1">
      <c r="A26" s="53" t="s">
        <v>70</v>
      </c>
      <c r="B26" s="590">
        <f t="shared" si="1"/>
        <v>1372475.3865966187</v>
      </c>
      <c r="C26" s="181">
        <v>382713.16151631036</v>
      </c>
      <c r="D26" s="181">
        <v>42921.387112491204</v>
      </c>
      <c r="E26" s="181">
        <v>921956.67639468506</v>
      </c>
      <c r="F26" s="548">
        <v>11183.752591437693</v>
      </c>
      <c r="G26" s="667" t="s">
        <v>89</v>
      </c>
      <c r="H26" s="181">
        <v>8284.7597879185432</v>
      </c>
      <c r="I26" s="181">
        <v>5415.6491937759556</v>
      </c>
      <c r="J26" s="663" t="s">
        <v>89</v>
      </c>
    </row>
    <row r="27" spans="1:11" s="20" customFormat="1" ht="15" customHeight="1">
      <c r="A27" s="53" t="s">
        <v>71</v>
      </c>
      <c r="B27" s="590">
        <f t="shared" si="1"/>
        <v>1346942.7729861771</v>
      </c>
      <c r="C27" s="181">
        <v>385227.30392573011</v>
      </c>
      <c r="D27" s="181">
        <v>33059.497391733225</v>
      </c>
      <c r="E27" s="181">
        <v>892344.6583118093</v>
      </c>
      <c r="F27" s="548">
        <v>15152.112422276143</v>
      </c>
      <c r="G27" s="667" t="s">
        <v>89</v>
      </c>
      <c r="H27" s="181">
        <v>14528.007872089862</v>
      </c>
      <c r="I27" s="181">
        <v>6631.1930625386094</v>
      </c>
      <c r="J27" s="663" t="s">
        <v>89</v>
      </c>
    </row>
    <row r="28" spans="1:11" s="20" customFormat="1" ht="15" customHeight="1">
      <c r="A28" s="53" t="s">
        <v>74</v>
      </c>
      <c r="B28" s="590">
        <f t="shared" si="1"/>
        <v>1377881.8542347318</v>
      </c>
      <c r="C28" s="181">
        <v>424800.0824280029</v>
      </c>
      <c r="D28" s="181">
        <v>28697.996275467849</v>
      </c>
      <c r="E28" s="181">
        <v>872248.29027830786</v>
      </c>
      <c r="F28" s="548">
        <v>22060.309308843636</v>
      </c>
      <c r="G28" s="667" t="s">
        <v>89</v>
      </c>
      <c r="H28" s="181">
        <v>22209.952591191424</v>
      </c>
      <c r="I28" s="181">
        <v>7865.2233529180512</v>
      </c>
      <c r="J28" s="663" t="s">
        <v>89</v>
      </c>
    </row>
    <row r="29" spans="1:11" s="20" customFormat="1" ht="15" customHeight="1">
      <c r="A29" s="53" t="s">
        <v>75</v>
      </c>
      <c r="B29" s="590">
        <f t="shared" si="1"/>
        <v>1380146.9202478018</v>
      </c>
      <c r="C29" s="181">
        <v>452416.15431916143</v>
      </c>
      <c r="D29" s="181">
        <v>29104.102064621082</v>
      </c>
      <c r="E29" s="181">
        <v>841895.29248882597</v>
      </c>
      <c r="F29" s="548">
        <v>28270.246981456879</v>
      </c>
      <c r="G29" s="667" t="s">
        <v>89</v>
      </c>
      <c r="H29" s="181">
        <v>20303.589867755483</v>
      </c>
      <c r="I29" s="181">
        <v>8157.53452598085</v>
      </c>
      <c r="J29" s="663" t="s">
        <v>89</v>
      </c>
    </row>
    <row r="30" spans="1:11" s="20" customFormat="1" ht="15" customHeight="1">
      <c r="A30" s="53" t="s">
        <v>76</v>
      </c>
      <c r="B30" s="590">
        <f t="shared" si="1"/>
        <v>1396155.5956002737</v>
      </c>
      <c r="C30" s="181">
        <v>468153.65448203357</v>
      </c>
      <c r="D30" s="181">
        <v>27940.863764533566</v>
      </c>
      <c r="E30" s="181">
        <v>840075.51586799277</v>
      </c>
      <c r="F30" s="548">
        <v>29851.695822589336</v>
      </c>
      <c r="G30" s="667" t="s">
        <v>89</v>
      </c>
      <c r="H30" s="181">
        <v>21972.300206995937</v>
      </c>
      <c r="I30" s="181">
        <v>8161.5654561284618</v>
      </c>
      <c r="J30" s="663" t="s">
        <v>89</v>
      </c>
    </row>
    <row r="31" spans="1:11" s="20" customFormat="1" ht="15" customHeight="1">
      <c r="A31" s="53" t="s">
        <v>77</v>
      </c>
      <c r="B31" s="590">
        <f t="shared" si="1"/>
        <v>1378026.8493920283</v>
      </c>
      <c r="C31" s="181">
        <v>494463.55958595301</v>
      </c>
      <c r="D31" s="181">
        <v>28224.886422486263</v>
      </c>
      <c r="E31" s="181">
        <v>793829.61716184695</v>
      </c>
      <c r="F31" s="548">
        <v>30280.376620514973</v>
      </c>
      <c r="G31" s="548">
        <v>1175.1657759932898</v>
      </c>
      <c r="H31" s="181">
        <v>21826.886012635267</v>
      </c>
      <c r="I31" s="181">
        <v>8226.3578125982567</v>
      </c>
      <c r="J31" s="663" t="s">
        <v>89</v>
      </c>
    </row>
    <row r="32" spans="1:11" s="20" customFormat="1" ht="15" customHeight="1">
      <c r="A32" s="53">
        <v>2013</v>
      </c>
      <c r="B32" s="590">
        <f t="shared" si="1"/>
        <v>1388712.9039997673</v>
      </c>
      <c r="C32" s="181">
        <v>524405.33177862084</v>
      </c>
      <c r="D32" s="181">
        <v>26876.481831415396</v>
      </c>
      <c r="E32" s="181">
        <v>777998.0328582403</v>
      </c>
      <c r="F32" s="548">
        <v>29250.072057377514</v>
      </c>
      <c r="G32" s="548">
        <v>1605.2386461315377</v>
      </c>
      <c r="H32" s="181">
        <v>21393.909801769143</v>
      </c>
      <c r="I32" s="181">
        <v>6850.0931457846436</v>
      </c>
      <c r="J32" s="181">
        <v>333.74388042799723</v>
      </c>
    </row>
    <row r="33" spans="1:11" s="20" customFormat="1" ht="15" customHeight="1">
      <c r="A33" s="55">
        <v>2014</v>
      </c>
      <c r="B33" s="590">
        <f t="shared" si="1"/>
        <v>1423974.3900805053</v>
      </c>
      <c r="C33" s="181">
        <v>547795.11582249776</v>
      </c>
      <c r="D33" s="181">
        <v>29887.926345220963</v>
      </c>
      <c r="E33" s="181">
        <v>786559.04326547135</v>
      </c>
      <c r="F33" s="548">
        <v>30396.13316977282</v>
      </c>
      <c r="G33" s="548">
        <v>1767.850062156748</v>
      </c>
      <c r="H33" s="181">
        <v>20151.425243830294</v>
      </c>
      <c r="I33" s="181">
        <v>7015.0693916278406</v>
      </c>
      <c r="J33" s="181">
        <v>401.8267799272906</v>
      </c>
    </row>
    <row r="34" spans="1:11" s="20" customFormat="1" ht="15" customHeight="1">
      <c r="A34" s="55">
        <v>2015</v>
      </c>
      <c r="B34" s="590">
        <f>SUM(C34:J34)</f>
        <v>1410824.5255982906</v>
      </c>
      <c r="C34" s="181">
        <v>575840.64921899559</v>
      </c>
      <c r="D34" s="181">
        <v>26566.212908392368</v>
      </c>
      <c r="E34" s="181">
        <v>752742.51081592496</v>
      </c>
      <c r="F34" s="548">
        <v>29022.127637674708</v>
      </c>
      <c r="G34" s="548">
        <v>1173.161412694235</v>
      </c>
      <c r="H34" s="181">
        <v>17811.577156862113</v>
      </c>
      <c r="I34" s="181">
        <v>6957.2510679152902</v>
      </c>
      <c r="J34" s="181">
        <v>711.03537983149374</v>
      </c>
    </row>
    <row r="35" spans="1:11" s="20" customFormat="1" ht="15" customHeight="1">
      <c r="A35" s="92">
        <v>2016</v>
      </c>
      <c r="B35" s="664">
        <f t="shared" si="1"/>
        <v>1428379.9855652752</v>
      </c>
      <c r="C35" s="665">
        <v>597855.66970320768</v>
      </c>
      <c r="D35" s="665">
        <v>26756.803620789095</v>
      </c>
      <c r="E35" s="665">
        <v>751846.04519836523</v>
      </c>
      <c r="F35" s="651">
        <v>29032.759209231615</v>
      </c>
      <c r="G35" s="651">
        <v>1289.0962049614316</v>
      </c>
      <c r="H35" s="665">
        <v>15749.474288834248</v>
      </c>
      <c r="I35" s="665">
        <v>5482.6433502650561</v>
      </c>
      <c r="J35" s="665">
        <v>367.49398962081744</v>
      </c>
    </row>
    <row r="36" spans="1:11" s="20" customFormat="1" ht="18" customHeight="1">
      <c r="A36" s="55" t="s">
        <v>585</v>
      </c>
      <c r="B36" s="590">
        <f>SUM(C36:J36)</f>
        <v>1508410.1253745907</v>
      </c>
      <c r="C36" s="181">
        <v>669883.12804294296</v>
      </c>
      <c r="D36" s="181">
        <v>33235.564332454887</v>
      </c>
      <c r="E36" s="181">
        <v>751860.31451523188</v>
      </c>
      <c r="F36" s="548">
        <v>32685.08621680631</v>
      </c>
      <c r="G36" s="666">
        <v>535.9518240111662</v>
      </c>
      <c r="H36" s="181">
        <v>18206.945834928392</v>
      </c>
      <c r="I36" s="181">
        <v>1723.9341467883914</v>
      </c>
      <c r="J36" s="181">
        <v>279.20046142652728</v>
      </c>
    </row>
    <row r="37" spans="1:11" s="20" customFormat="1">
      <c r="A37" s="55" t="s">
        <v>586</v>
      </c>
      <c r="B37" s="590">
        <f t="shared" si="1"/>
        <v>1489128.7400402972</v>
      </c>
      <c r="C37" s="181">
        <v>650437.53632495087</v>
      </c>
      <c r="D37" s="181">
        <v>35075.189644339873</v>
      </c>
      <c r="E37" s="181">
        <v>749147.29926947306</v>
      </c>
      <c r="F37" s="548">
        <v>34750.843767794882</v>
      </c>
      <c r="G37" s="666">
        <v>448.92058149422286</v>
      </c>
      <c r="H37" s="181">
        <v>16872.352565848378</v>
      </c>
      <c r="I37" s="181">
        <v>1920.1232344834025</v>
      </c>
      <c r="J37" s="181">
        <v>476.47465191262273</v>
      </c>
    </row>
    <row r="38" spans="1:11" ht="20.100000000000001" customHeight="1">
      <c r="A38" s="624" t="s">
        <v>54</v>
      </c>
    </row>
    <row r="39" spans="1:11" ht="15" customHeight="1">
      <c r="A39" s="16" t="s">
        <v>587</v>
      </c>
    </row>
    <row r="40" spans="1:11" ht="15" customHeight="1">
      <c r="A40" s="358" t="s">
        <v>588</v>
      </c>
      <c r="B40" s="362"/>
      <c r="K40" s="338"/>
    </row>
    <row r="42" spans="1:11">
      <c r="B42" s="213"/>
      <c r="C42" s="213"/>
      <c r="D42" s="213"/>
      <c r="E42" s="213"/>
    </row>
    <row r="43" spans="1:11">
      <c r="B43" s="213"/>
      <c r="C43" s="213"/>
      <c r="D43" s="213"/>
      <c r="E43" s="213"/>
    </row>
  </sheetData>
  <mergeCells count="5">
    <mergeCell ref="J6:J7"/>
    <mergeCell ref="B6:B7"/>
    <mergeCell ref="A6:A7"/>
    <mergeCell ref="C6:D6"/>
    <mergeCell ref="E6:I6"/>
  </mergeCells>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6"/>
  <sheetViews>
    <sheetView workbookViewId="0"/>
  </sheetViews>
  <sheetFormatPr baseColWidth="10" defaultRowHeight="15"/>
  <cols>
    <col min="1" max="1" width="7"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5" width="10.7109375" style="20" customWidth="1"/>
    <col min="16" max="16" width="11.42578125" style="69"/>
    <col min="17" max="16384" width="11.42578125" style="20"/>
  </cols>
  <sheetData>
    <row r="1" spans="1:18" s="2" customFormat="1" ht="20.100000000000001" customHeight="1">
      <c r="A1" s="123" t="s">
        <v>203</v>
      </c>
      <c r="B1" s="23"/>
      <c r="C1" s="93"/>
      <c r="J1" s="197"/>
      <c r="Q1" s="197"/>
    </row>
    <row r="2" spans="1:18" s="4" customFormat="1" ht="20.100000000000001" customHeight="1">
      <c r="A2" s="423" t="s">
        <v>210</v>
      </c>
      <c r="B2" s="25"/>
    </row>
    <row r="3" spans="1:18" s="4" customFormat="1" ht="20.100000000000001" customHeight="1">
      <c r="A3" s="453" t="s">
        <v>589</v>
      </c>
      <c r="B3" s="25"/>
    </row>
    <row r="4" spans="1:18" s="5" customFormat="1" ht="20.100000000000001" customHeight="1">
      <c r="A4" s="104" t="s">
        <v>145</v>
      </c>
      <c r="B4" s="59"/>
    </row>
    <row r="5" spans="1:18" s="5" customFormat="1" ht="15" customHeight="1">
      <c r="B5" s="6"/>
    </row>
    <row r="6" spans="1:18" s="8" customFormat="1" ht="30" customHeight="1">
      <c r="A6" s="394" t="s">
        <v>320</v>
      </c>
      <c r="B6" s="261" t="s">
        <v>324</v>
      </c>
      <c r="C6" s="7">
        <v>2005</v>
      </c>
      <c r="D6" s="7">
        <v>2006</v>
      </c>
      <c r="E6" s="7">
        <v>2007</v>
      </c>
      <c r="F6" s="86">
        <v>2008</v>
      </c>
      <c r="G6" s="7">
        <v>2009</v>
      </c>
      <c r="H6" s="87">
        <v>2010</v>
      </c>
      <c r="I6" s="86">
        <v>2011</v>
      </c>
      <c r="J6" s="86">
        <v>2012</v>
      </c>
      <c r="K6" s="86">
        <v>2013</v>
      </c>
      <c r="L6" s="87">
        <v>2014</v>
      </c>
      <c r="M6" s="87">
        <v>2015</v>
      </c>
      <c r="N6" s="209">
        <v>2016</v>
      </c>
      <c r="O6" s="88">
        <v>2017</v>
      </c>
      <c r="P6" s="87">
        <v>2018</v>
      </c>
    </row>
    <row r="7" spans="1:18" ht="15" customHeight="1">
      <c r="A7" s="13" t="s">
        <v>1</v>
      </c>
      <c r="B7" s="236" t="s">
        <v>242</v>
      </c>
      <c r="C7" s="625">
        <f t="shared" ref="C7:N7" si="0">SUM(C8:C10)</f>
        <v>7123.8922963063187</v>
      </c>
      <c r="D7" s="589">
        <f t="shared" si="0"/>
        <v>7111.7847129510037</v>
      </c>
      <c r="E7" s="589">
        <f t="shared" si="0"/>
        <v>7162.3873193601539</v>
      </c>
      <c r="F7" s="589">
        <f t="shared" si="0"/>
        <v>6867.2205761783753</v>
      </c>
      <c r="G7" s="589">
        <f t="shared" si="0"/>
        <v>7622.2489598590018</v>
      </c>
      <c r="H7" s="589">
        <f t="shared" si="0"/>
        <v>7474.4352003090862</v>
      </c>
      <c r="I7" s="589">
        <f t="shared" si="0"/>
        <v>7478.6047868425348</v>
      </c>
      <c r="J7" s="589">
        <f t="shared" si="0"/>
        <v>7260.9911845401593</v>
      </c>
      <c r="K7" s="589">
        <f t="shared" si="0"/>
        <v>7646.1574163314899</v>
      </c>
      <c r="L7" s="589">
        <f t="shared" si="0"/>
        <v>10264.295151793005</v>
      </c>
      <c r="M7" s="589">
        <f t="shared" si="0"/>
        <v>11204.300223343627</v>
      </c>
      <c r="N7" s="613">
        <f t="shared" si="0"/>
        <v>10796.797498723316</v>
      </c>
      <c r="O7" s="589">
        <v>6244.2191685331445</v>
      </c>
      <c r="P7" s="589">
        <v>6522.1862210192403</v>
      </c>
    </row>
    <row r="8" spans="1:18" ht="12.95" customHeight="1">
      <c r="A8" s="12" t="s">
        <v>2</v>
      </c>
      <c r="B8" s="238" t="s">
        <v>243</v>
      </c>
      <c r="C8" s="590">
        <v>6425.9023522015514</v>
      </c>
      <c r="D8" s="181">
        <v>6365.5730308066741</v>
      </c>
      <c r="E8" s="181">
        <v>6362.268924463021</v>
      </c>
      <c r="F8" s="181">
        <v>6095.9940469383091</v>
      </c>
      <c r="G8" s="181">
        <v>6951.7712052210882</v>
      </c>
      <c r="H8" s="181">
        <v>6815.1350912281132</v>
      </c>
      <c r="I8" s="181">
        <v>6701.6535634156371</v>
      </c>
      <c r="J8" s="181">
        <v>6545.5325348457609</v>
      </c>
      <c r="K8" s="181">
        <v>6906.5966617164813</v>
      </c>
      <c r="L8" s="181">
        <v>9125.4672487096705</v>
      </c>
      <c r="M8" s="181">
        <v>9982.2844311554836</v>
      </c>
      <c r="N8" s="614">
        <v>9509.5486649054856</v>
      </c>
      <c r="O8" s="181">
        <v>5516.5328920723423</v>
      </c>
      <c r="P8" s="181">
        <v>5762.1063331327341</v>
      </c>
      <c r="R8" s="228"/>
    </row>
    <row r="9" spans="1:18" ht="12.95" customHeight="1">
      <c r="A9" s="12" t="s">
        <v>3</v>
      </c>
      <c r="B9" s="238" t="s">
        <v>244</v>
      </c>
      <c r="C9" s="590">
        <v>663.26015501980214</v>
      </c>
      <c r="D9" s="181">
        <v>703.88955607842092</v>
      </c>
      <c r="E9" s="181">
        <v>756.45203058403808</v>
      </c>
      <c r="F9" s="181">
        <v>722.93948618162813</v>
      </c>
      <c r="G9" s="181">
        <v>598.81022942446907</v>
      </c>
      <c r="H9" s="181">
        <v>588.85267675346643</v>
      </c>
      <c r="I9" s="181">
        <v>712.03526527243685</v>
      </c>
      <c r="J9" s="181">
        <v>660.01500175721173</v>
      </c>
      <c r="K9" s="181">
        <v>679.73616660805783</v>
      </c>
      <c r="L9" s="181">
        <v>1056.9420211431348</v>
      </c>
      <c r="M9" s="181">
        <v>1117.8012432848502</v>
      </c>
      <c r="N9" s="614">
        <v>1185.8792770813025</v>
      </c>
      <c r="O9" s="181">
        <v>675.09314922505416</v>
      </c>
      <c r="P9" s="181">
        <v>705.14553011989858</v>
      </c>
    </row>
    <row r="10" spans="1:18" ht="12.95" customHeight="1">
      <c r="A10" s="12" t="s">
        <v>4</v>
      </c>
      <c r="B10" s="238" t="s">
        <v>5</v>
      </c>
      <c r="C10" s="590">
        <v>34.729789084964999</v>
      </c>
      <c r="D10" s="181">
        <v>42.322126065908691</v>
      </c>
      <c r="E10" s="181">
        <v>43.666364313095087</v>
      </c>
      <c r="F10" s="181">
        <v>48.287043058437618</v>
      </c>
      <c r="G10" s="181">
        <v>71.667525213444449</v>
      </c>
      <c r="H10" s="181">
        <v>70.447432327506533</v>
      </c>
      <c r="I10" s="181">
        <v>64.91595815446054</v>
      </c>
      <c r="J10" s="181">
        <v>55.443647937186732</v>
      </c>
      <c r="K10" s="181">
        <v>59.824588006950535</v>
      </c>
      <c r="L10" s="181">
        <v>81.885881940200278</v>
      </c>
      <c r="M10" s="181">
        <v>104.21454890329395</v>
      </c>
      <c r="N10" s="614">
        <v>101.36955673652639</v>
      </c>
      <c r="O10" s="181">
        <v>52.59312723574817</v>
      </c>
      <c r="P10" s="181">
        <v>54.934357766607548</v>
      </c>
    </row>
    <row r="11" spans="1:18" ht="12.95" customHeight="1">
      <c r="A11" s="13" t="s">
        <v>6</v>
      </c>
      <c r="B11" s="236" t="s">
        <v>245</v>
      </c>
      <c r="C11" s="590">
        <f t="shared" ref="C11:N11" si="1">SUM(C12:C14)</f>
        <v>3315.2872251278104</v>
      </c>
      <c r="D11" s="181">
        <f t="shared" si="1"/>
        <v>3278.1604049777775</v>
      </c>
      <c r="E11" s="181">
        <f t="shared" si="1"/>
        <v>3055.1621096209974</v>
      </c>
      <c r="F11" s="181">
        <f t="shared" si="1"/>
        <v>2917.9815710777734</v>
      </c>
      <c r="G11" s="181">
        <f t="shared" si="1"/>
        <v>2930.460454783165</v>
      </c>
      <c r="H11" s="181">
        <f t="shared" si="1"/>
        <v>3018.1671037960214</v>
      </c>
      <c r="I11" s="181">
        <f t="shared" si="1"/>
        <v>2788.7727936851888</v>
      </c>
      <c r="J11" s="181">
        <f t="shared" si="1"/>
        <v>3021.9409070691117</v>
      </c>
      <c r="K11" s="181">
        <f t="shared" si="1"/>
        <v>3069.6466273822307</v>
      </c>
      <c r="L11" s="181">
        <f t="shared" si="1"/>
        <v>3709.0340200330857</v>
      </c>
      <c r="M11" s="181">
        <f t="shared" si="1"/>
        <v>3466.9822142822322</v>
      </c>
      <c r="N11" s="614">
        <f t="shared" si="1"/>
        <v>3525.342244835465</v>
      </c>
      <c r="O11" s="181">
        <v>1892.5908188935036</v>
      </c>
      <c r="P11" s="181">
        <v>2028.992697504071</v>
      </c>
    </row>
    <row r="12" spans="1:18" ht="12.95" customHeight="1">
      <c r="A12" s="12" t="s">
        <v>7</v>
      </c>
      <c r="B12" s="242" t="s">
        <v>246</v>
      </c>
      <c r="C12" s="590">
        <v>575.87697750712209</v>
      </c>
      <c r="D12" s="181">
        <v>481.95913495443767</v>
      </c>
      <c r="E12" s="181">
        <v>448.13070826246417</v>
      </c>
      <c r="F12" s="181">
        <v>428.02420425317473</v>
      </c>
      <c r="G12" s="181">
        <v>860.30479075305379</v>
      </c>
      <c r="H12" s="181">
        <v>886.4179186087938</v>
      </c>
      <c r="I12" s="181">
        <v>624.47534913943286</v>
      </c>
      <c r="J12" s="181">
        <v>662.08153281810451</v>
      </c>
      <c r="K12" s="181">
        <v>580.42472866224318</v>
      </c>
      <c r="L12" s="181">
        <v>698.09498613144524</v>
      </c>
      <c r="M12" s="181">
        <v>607.90047004335236</v>
      </c>
      <c r="N12" s="614">
        <v>626.33438544526575</v>
      </c>
      <c r="O12" s="181">
        <v>345.9530065184054</v>
      </c>
      <c r="P12" s="181">
        <v>370.8863621751093</v>
      </c>
    </row>
    <row r="13" spans="1:18" ht="12.95" customHeight="1">
      <c r="A13" s="12" t="s">
        <v>8</v>
      </c>
      <c r="B13" s="242" t="s">
        <v>247</v>
      </c>
      <c r="C13" s="590">
        <v>579.15923627350503</v>
      </c>
      <c r="D13" s="181">
        <v>676.0270390411049</v>
      </c>
      <c r="E13" s="181">
        <v>602.76200478842429</v>
      </c>
      <c r="F13" s="181">
        <v>573.30767831948037</v>
      </c>
      <c r="G13" s="181">
        <v>646.95480096471852</v>
      </c>
      <c r="H13" s="181">
        <v>665.92357996646854</v>
      </c>
      <c r="I13" s="181">
        <v>678.80512638519087</v>
      </c>
      <c r="J13" s="181">
        <v>768.09524682429048</v>
      </c>
      <c r="K13" s="181">
        <v>803.00495182175518</v>
      </c>
      <c r="L13" s="181">
        <v>828.58338982130851</v>
      </c>
      <c r="M13" s="181">
        <v>667.80436475899455</v>
      </c>
      <c r="N13" s="614">
        <v>604.1379263829549</v>
      </c>
      <c r="O13" s="181">
        <v>290.22764199538079</v>
      </c>
      <c r="P13" s="181">
        <v>311.14478647145398</v>
      </c>
    </row>
    <row r="14" spans="1:18" ht="12.95" customHeight="1">
      <c r="A14" s="12" t="s">
        <v>9</v>
      </c>
      <c r="B14" s="242" t="s">
        <v>248</v>
      </c>
      <c r="C14" s="590">
        <v>2160.2510113471835</v>
      </c>
      <c r="D14" s="181">
        <v>2120.1742309822348</v>
      </c>
      <c r="E14" s="181">
        <v>2004.2693965701092</v>
      </c>
      <c r="F14" s="181">
        <v>1916.6496885051183</v>
      </c>
      <c r="G14" s="181">
        <v>1423.2008630653927</v>
      </c>
      <c r="H14" s="181">
        <v>1465.8256052207591</v>
      </c>
      <c r="I14" s="181">
        <v>1485.492318160565</v>
      </c>
      <c r="J14" s="181">
        <v>1591.7641274267169</v>
      </c>
      <c r="K14" s="181">
        <v>1686.2169468982324</v>
      </c>
      <c r="L14" s="181">
        <v>2182.3556440803318</v>
      </c>
      <c r="M14" s="181">
        <v>2191.2773794798854</v>
      </c>
      <c r="N14" s="614">
        <v>2294.8699330072445</v>
      </c>
      <c r="O14" s="181">
        <v>1256.4101703797176</v>
      </c>
      <c r="P14" s="181">
        <v>1346.9615488575078</v>
      </c>
    </row>
    <row r="15" spans="1:18" ht="12.95" customHeight="1">
      <c r="A15" s="13" t="s">
        <v>10</v>
      </c>
      <c r="B15" s="236" t="s">
        <v>11</v>
      </c>
      <c r="C15" s="590">
        <f t="shared" ref="C15:N15" si="2">SUM(C16:C21,C24:C27,C30,C34:C41)</f>
        <v>68772.802510714668</v>
      </c>
      <c r="D15" s="181">
        <f t="shared" si="2"/>
        <v>71125.651184639704</v>
      </c>
      <c r="E15" s="181">
        <f t="shared" si="2"/>
        <v>69452.888604341628</v>
      </c>
      <c r="F15" s="181">
        <f t="shared" si="2"/>
        <v>67390.319625044765</v>
      </c>
      <c r="G15" s="181">
        <f t="shared" si="2"/>
        <v>68478.011559087157</v>
      </c>
      <c r="H15" s="181">
        <f t="shared" si="2"/>
        <v>72065.175821752491</v>
      </c>
      <c r="I15" s="181">
        <f t="shared" si="2"/>
        <v>74651.382569916997</v>
      </c>
      <c r="J15" s="181">
        <f t="shared" si="2"/>
        <v>77547.40473414131</v>
      </c>
      <c r="K15" s="181">
        <f t="shared" si="2"/>
        <v>77755.116414994016</v>
      </c>
      <c r="L15" s="181">
        <f t="shared" si="2"/>
        <v>105076.2339386461</v>
      </c>
      <c r="M15" s="181">
        <f t="shared" si="2"/>
        <v>104528.07761474248</v>
      </c>
      <c r="N15" s="614">
        <f t="shared" si="2"/>
        <v>106916.22691254034</v>
      </c>
      <c r="O15" s="181">
        <v>62492.874585408608</v>
      </c>
      <c r="P15" s="181">
        <v>63063.764326993034</v>
      </c>
    </row>
    <row r="16" spans="1:18" ht="12.95" customHeight="1">
      <c r="A16" s="12" t="s">
        <v>12</v>
      </c>
      <c r="B16" s="238" t="s">
        <v>249</v>
      </c>
      <c r="C16" s="590">
        <v>7037.4133418856918</v>
      </c>
      <c r="D16" s="181">
        <v>7012.5198751948992</v>
      </c>
      <c r="E16" s="181">
        <v>6600.4008987560373</v>
      </c>
      <c r="F16" s="181">
        <v>6391.0900289769934</v>
      </c>
      <c r="G16" s="181">
        <v>7022.5673474227015</v>
      </c>
      <c r="H16" s="181">
        <v>7388.3218453872441</v>
      </c>
      <c r="I16" s="181">
        <v>7206.8526652783376</v>
      </c>
      <c r="J16" s="181">
        <v>7925.7242922326905</v>
      </c>
      <c r="K16" s="181">
        <v>8208.095195503689</v>
      </c>
      <c r="L16" s="181">
        <v>10430.954469932529</v>
      </c>
      <c r="M16" s="181">
        <v>10130.321626734189</v>
      </c>
      <c r="N16" s="614">
        <v>10570.800215966092</v>
      </c>
      <c r="O16" s="181">
        <v>8130.3805506003928</v>
      </c>
      <c r="P16" s="181">
        <v>8117.4671428793717</v>
      </c>
    </row>
    <row r="17" spans="1:16" ht="12.95" customHeight="1">
      <c r="A17" s="13" t="s">
        <v>13</v>
      </c>
      <c r="B17" s="238" t="s">
        <v>250</v>
      </c>
      <c r="C17" s="590">
        <v>1193.6728101965923</v>
      </c>
      <c r="D17" s="181">
        <v>1170.543074645941</v>
      </c>
      <c r="E17" s="181">
        <v>1099.5377902652795</v>
      </c>
      <c r="F17" s="181">
        <v>1065.2090333801198</v>
      </c>
      <c r="G17" s="181">
        <v>903.62571437923225</v>
      </c>
      <c r="H17" s="181">
        <v>951.08525942120502</v>
      </c>
      <c r="I17" s="181">
        <v>962.03076314780071</v>
      </c>
      <c r="J17" s="181">
        <v>934.46951469699798</v>
      </c>
      <c r="K17" s="181">
        <v>933.20280339147325</v>
      </c>
      <c r="L17" s="181">
        <v>2162.085492204767</v>
      </c>
      <c r="M17" s="181">
        <v>1918.8578069568114</v>
      </c>
      <c r="N17" s="614">
        <v>2008.6734664603764</v>
      </c>
      <c r="O17" s="181">
        <v>1187.6011789857007</v>
      </c>
      <c r="P17" s="181">
        <v>1209.9152467165006</v>
      </c>
    </row>
    <row r="18" spans="1:16" ht="12.95" customHeight="1">
      <c r="A18" s="13">
        <v>16</v>
      </c>
      <c r="B18" s="238" t="s">
        <v>252</v>
      </c>
      <c r="C18" s="590">
        <v>1066.5555036515896</v>
      </c>
      <c r="D18" s="181">
        <v>1104.2541325155082</v>
      </c>
      <c r="E18" s="181">
        <v>1060.5883319879397</v>
      </c>
      <c r="F18" s="181">
        <v>1028.9737756243519</v>
      </c>
      <c r="G18" s="181">
        <v>933.88798931560586</v>
      </c>
      <c r="H18" s="181">
        <v>983.4338682469529</v>
      </c>
      <c r="I18" s="181">
        <v>940.34023465762505</v>
      </c>
      <c r="J18" s="181">
        <v>1012.3926834955963</v>
      </c>
      <c r="K18" s="181">
        <v>1061.4817379229564</v>
      </c>
      <c r="L18" s="181">
        <v>2368.3031174398793</v>
      </c>
      <c r="M18" s="181">
        <v>2323.0096762888497</v>
      </c>
      <c r="N18" s="614">
        <v>2270.1994092790796</v>
      </c>
      <c r="O18" s="181">
        <v>1305.7101258842599</v>
      </c>
      <c r="P18" s="181">
        <v>1330.2433654105598</v>
      </c>
    </row>
    <row r="19" spans="1:16" ht="12.95" customHeight="1">
      <c r="A19" s="13">
        <v>17</v>
      </c>
      <c r="B19" s="238" t="s">
        <v>254</v>
      </c>
      <c r="C19" s="590">
        <v>1449.9446194730713</v>
      </c>
      <c r="D19" s="181">
        <v>1486.2826057249429</v>
      </c>
      <c r="E19" s="181">
        <v>1440.0358851003543</v>
      </c>
      <c r="F19" s="181">
        <v>1396.3804389213769</v>
      </c>
      <c r="G19" s="181">
        <v>1602.6785173818284</v>
      </c>
      <c r="H19" s="181">
        <v>1687.6137433738159</v>
      </c>
      <c r="I19" s="181">
        <v>1632.4194000114617</v>
      </c>
      <c r="J19" s="181">
        <v>1681.375378020241</v>
      </c>
      <c r="K19" s="181">
        <v>1665.2335027798388</v>
      </c>
      <c r="L19" s="181">
        <v>3578.051258271084</v>
      </c>
      <c r="M19" s="181">
        <v>3344.5198379481262</v>
      </c>
      <c r="N19" s="614">
        <v>3417.9213686367166</v>
      </c>
      <c r="O19" s="181">
        <v>2063.650715724727</v>
      </c>
      <c r="P19" s="181">
        <v>2102.4250472580825</v>
      </c>
    </row>
    <row r="20" spans="1:16" ht="12.95" customHeight="1">
      <c r="A20" s="13">
        <v>18</v>
      </c>
      <c r="B20" s="238" t="s">
        <v>371</v>
      </c>
      <c r="C20" s="590">
        <v>1114.3198496045006</v>
      </c>
      <c r="D20" s="181">
        <v>1092.8145460600406</v>
      </c>
      <c r="E20" s="181">
        <v>1009.2267111162078</v>
      </c>
      <c r="F20" s="181">
        <v>978.3575815337108</v>
      </c>
      <c r="G20" s="181">
        <v>974.33286062341369</v>
      </c>
      <c r="H20" s="181">
        <v>1024.5828732353855</v>
      </c>
      <c r="I20" s="181">
        <v>946.68800112569647</v>
      </c>
      <c r="J20" s="181">
        <v>976.85381137047443</v>
      </c>
      <c r="K20" s="181">
        <v>928.65428766576576</v>
      </c>
      <c r="L20" s="181">
        <v>1918.8147501231063</v>
      </c>
      <c r="M20" s="181">
        <v>1706.6109088175745</v>
      </c>
      <c r="N20" s="614">
        <v>1822.8700582616468</v>
      </c>
      <c r="O20" s="181">
        <v>1064.7207204491297</v>
      </c>
      <c r="P20" s="181">
        <v>1084.7259635314742</v>
      </c>
    </row>
    <row r="21" spans="1:16" ht="12.95" customHeight="1">
      <c r="A21" s="13">
        <v>19</v>
      </c>
      <c r="B21" s="238" t="s">
        <v>258</v>
      </c>
      <c r="C21" s="590">
        <f t="shared" ref="C21:N21" si="3">SUM(C22:C23)</f>
        <v>2744.0346914123065</v>
      </c>
      <c r="D21" s="181">
        <f t="shared" si="3"/>
        <v>2817.2430549610776</v>
      </c>
      <c r="E21" s="181">
        <f t="shared" si="3"/>
        <v>2532.2152320040382</v>
      </c>
      <c r="F21" s="181">
        <f t="shared" si="3"/>
        <v>2462.0601482284128</v>
      </c>
      <c r="G21" s="181">
        <f t="shared" si="3"/>
        <v>2437.8858000826717</v>
      </c>
      <c r="H21" s="181">
        <f t="shared" si="3"/>
        <v>2570.3575098377501</v>
      </c>
      <c r="I21" s="181">
        <f t="shared" si="3"/>
        <v>2911.180654664096</v>
      </c>
      <c r="J21" s="181">
        <f t="shared" si="3"/>
        <v>3443.0587354483791</v>
      </c>
      <c r="K21" s="181">
        <f t="shared" si="3"/>
        <v>3271.3380530500726</v>
      </c>
      <c r="L21" s="181">
        <f t="shared" si="3"/>
        <v>1208.2910854477336</v>
      </c>
      <c r="M21" s="181">
        <f t="shared" si="3"/>
        <v>1009.8547573592922</v>
      </c>
      <c r="N21" s="614">
        <f t="shared" si="3"/>
        <v>958.69847605002008</v>
      </c>
      <c r="O21" s="181">
        <v>696.82694835847792</v>
      </c>
      <c r="P21" s="181">
        <v>710.2913374598985</v>
      </c>
    </row>
    <row r="22" spans="1:16" ht="12.95" customHeight="1">
      <c r="A22" s="12" t="s">
        <v>14</v>
      </c>
      <c r="B22" s="243" t="s">
        <v>259</v>
      </c>
      <c r="C22" s="590">
        <v>17.14430948329931</v>
      </c>
      <c r="D22" s="181">
        <v>17.588072470367141</v>
      </c>
      <c r="E22" s="181">
        <v>10.889945298117489</v>
      </c>
      <c r="F22" s="181">
        <v>10.596275202952624</v>
      </c>
      <c r="G22" s="181">
        <v>13.943347417189962</v>
      </c>
      <c r="H22" s="181">
        <v>14.676316842975519</v>
      </c>
      <c r="I22" s="181">
        <v>19.251840648604809</v>
      </c>
      <c r="J22" s="181">
        <v>17.290502243453091</v>
      </c>
      <c r="K22" s="181">
        <v>17.936604607855173</v>
      </c>
      <c r="L22" s="181">
        <v>6.2222907522252129</v>
      </c>
      <c r="M22" s="181">
        <v>6.9694527780055822</v>
      </c>
      <c r="N22" s="614">
        <v>9.6750541852905823</v>
      </c>
      <c r="O22" s="181">
        <v>5.8567113130747268</v>
      </c>
      <c r="P22" s="181">
        <v>5.9698772004728724</v>
      </c>
    </row>
    <row r="23" spans="1:16" ht="12.95" customHeight="1">
      <c r="A23" s="12" t="s">
        <v>15</v>
      </c>
      <c r="B23" s="243" t="s">
        <v>260</v>
      </c>
      <c r="C23" s="590">
        <v>2726.8903819290072</v>
      </c>
      <c r="D23" s="181">
        <v>2799.6549824907106</v>
      </c>
      <c r="E23" s="181">
        <v>2521.3252867059205</v>
      </c>
      <c r="F23" s="181">
        <v>2451.4638730254601</v>
      </c>
      <c r="G23" s="181">
        <v>2423.9424526654816</v>
      </c>
      <c r="H23" s="181">
        <v>2555.6811929947744</v>
      </c>
      <c r="I23" s="181">
        <v>2891.9288140154913</v>
      </c>
      <c r="J23" s="181">
        <v>3425.7682332049262</v>
      </c>
      <c r="K23" s="181">
        <v>3253.4014484422173</v>
      </c>
      <c r="L23" s="181">
        <v>1202.0687946955084</v>
      </c>
      <c r="M23" s="181">
        <v>1002.8853045812866</v>
      </c>
      <c r="N23" s="614">
        <v>949.02342186472947</v>
      </c>
      <c r="O23" s="181">
        <v>690.97023704540322</v>
      </c>
      <c r="P23" s="181">
        <v>704.32146025942563</v>
      </c>
    </row>
    <row r="24" spans="1:16" ht="12.95" customHeight="1">
      <c r="A24" s="13">
        <v>20</v>
      </c>
      <c r="B24" s="238" t="s">
        <v>262</v>
      </c>
      <c r="C24" s="590">
        <v>5108.0968550639618</v>
      </c>
      <c r="D24" s="181">
        <v>5148.5808469697458</v>
      </c>
      <c r="E24" s="181">
        <v>5051.7626365364858</v>
      </c>
      <c r="F24" s="181">
        <v>4893.7105331489565</v>
      </c>
      <c r="G24" s="181">
        <v>4905.0467798026484</v>
      </c>
      <c r="H24" s="181">
        <v>5168.3357790815826</v>
      </c>
      <c r="I24" s="181">
        <v>5166.5884990724544</v>
      </c>
      <c r="J24" s="181">
        <v>5345.4800972446865</v>
      </c>
      <c r="K24" s="181">
        <v>5542.0496011119812</v>
      </c>
      <c r="L24" s="181">
        <v>5697.4312452214526</v>
      </c>
      <c r="M24" s="181">
        <v>4848.9439409729175</v>
      </c>
      <c r="N24" s="614">
        <v>5614.0237933749477</v>
      </c>
      <c r="O24" s="181">
        <v>3175.0126504055957</v>
      </c>
      <c r="P24" s="181">
        <v>3219.8587515079566</v>
      </c>
    </row>
    <row r="25" spans="1:16" ht="12.95" customHeight="1">
      <c r="A25" s="13">
        <v>21</v>
      </c>
      <c r="B25" s="238" t="s">
        <v>263</v>
      </c>
      <c r="C25" s="590">
        <v>1240.1540100416178</v>
      </c>
      <c r="D25" s="181">
        <v>1284.843512607614</v>
      </c>
      <c r="E25" s="181">
        <v>1326.1434374454859</v>
      </c>
      <c r="F25" s="181">
        <v>1282.2365998336284</v>
      </c>
      <c r="G25" s="181">
        <v>1251.5876727643015</v>
      </c>
      <c r="H25" s="181">
        <v>1315.1873873861161</v>
      </c>
      <c r="I25" s="181">
        <v>1254.8464618399437</v>
      </c>
      <c r="J25" s="181">
        <v>1418.9323103096019</v>
      </c>
      <c r="K25" s="181">
        <v>1502.493710297847</v>
      </c>
      <c r="L25" s="181">
        <v>1563.9822947890111</v>
      </c>
      <c r="M25" s="181">
        <v>1248.1808305909826</v>
      </c>
      <c r="N25" s="614">
        <v>1529.6623243171973</v>
      </c>
      <c r="O25" s="181">
        <v>620.43085682915307</v>
      </c>
      <c r="P25" s="181">
        <v>629.1942565368139</v>
      </c>
    </row>
    <row r="26" spans="1:16" ht="12.95" customHeight="1">
      <c r="A26" s="13">
        <v>22</v>
      </c>
      <c r="B26" s="238" t="s">
        <v>83</v>
      </c>
      <c r="C26" s="590">
        <v>2761.1301188219222</v>
      </c>
      <c r="D26" s="181">
        <v>2856.4813266742494</v>
      </c>
      <c r="E26" s="181">
        <v>2705.8501937688761</v>
      </c>
      <c r="F26" s="181">
        <v>2622.5322414885613</v>
      </c>
      <c r="G26" s="181">
        <v>2671.2192716952054</v>
      </c>
      <c r="H26" s="181">
        <v>2814.4402051906509</v>
      </c>
      <c r="I26" s="181">
        <v>2826.3189308256501</v>
      </c>
      <c r="J26" s="181">
        <v>2988.589724990225</v>
      </c>
      <c r="K26" s="181">
        <v>3074.1607165365986</v>
      </c>
      <c r="L26" s="181">
        <v>6736.1327882730639</v>
      </c>
      <c r="M26" s="181">
        <v>6455.2994209834214</v>
      </c>
      <c r="N26" s="614">
        <v>6741.0091261688331</v>
      </c>
      <c r="O26" s="181">
        <v>4054.6621836895993</v>
      </c>
      <c r="P26" s="181">
        <v>4130.8460139125</v>
      </c>
    </row>
    <row r="27" spans="1:16" ht="12.95" customHeight="1">
      <c r="A27" s="13">
        <v>23</v>
      </c>
      <c r="B27" s="238" t="s">
        <v>265</v>
      </c>
      <c r="C27" s="590">
        <f t="shared" ref="C27:N27" si="4">SUM(C28:C29)</f>
        <v>1778.8980823178008</v>
      </c>
      <c r="D27" s="181">
        <f t="shared" si="4"/>
        <v>1839.5520401356753</v>
      </c>
      <c r="E27" s="181">
        <f t="shared" si="4"/>
        <v>1736.6324959159674</v>
      </c>
      <c r="F27" s="181">
        <f t="shared" si="4"/>
        <v>1685.3107807543561</v>
      </c>
      <c r="G27" s="181">
        <f t="shared" si="4"/>
        <v>1613.047925987029</v>
      </c>
      <c r="H27" s="181">
        <f t="shared" si="4"/>
        <v>1696.7605511012684</v>
      </c>
      <c r="I27" s="181">
        <f t="shared" si="4"/>
        <v>1755.3265441518579</v>
      </c>
      <c r="J27" s="181">
        <f t="shared" si="4"/>
        <v>1785.8200762947381</v>
      </c>
      <c r="K27" s="181">
        <f t="shared" si="4"/>
        <v>1850.0091198607629</v>
      </c>
      <c r="L27" s="181">
        <f t="shared" si="4"/>
        <v>4207.7478206131345</v>
      </c>
      <c r="M27" s="181">
        <f t="shared" si="4"/>
        <v>3708.6595207864648</v>
      </c>
      <c r="N27" s="614">
        <f t="shared" si="4"/>
        <v>3933.5234027323172</v>
      </c>
      <c r="O27" s="181">
        <v>2367.567939350582</v>
      </c>
      <c r="P27" s="181">
        <v>2412.0526302474536</v>
      </c>
    </row>
    <row r="28" spans="1:16" ht="12.95" customHeight="1">
      <c r="A28" s="13">
        <v>23.1</v>
      </c>
      <c r="B28" s="243" t="s">
        <v>266</v>
      </c>
      <c r="C28" s="590">
        <v>389.06063023941715</v>
      </c>
      <c r="D28" s="181">
        <v>410.73899260729479</v>
      </c>
      <c r="E28" s="181">
        <v>410.45983174838864</v>
      </c>
      <c r="F28" s="181">
        <v>397.59898272290633</v>
      </c>
      <c r="G28" s="181">
        <v>392.74224802676588</v>
      </c>
      <c r="H28" s="181">
        <v>413.19845816667981</v>
      </c>
      <c r="I28" s="181">
        <v>401.79928475167054</v>
      </c>
      <c r="J28" s="181">
        <v>405.74063260243281</v>
      </c>
      <c r="K28" s="181">
        <v>409.0131395084145</v>
      </c>
      <c r="L28" s="181">
        <v>912.08466176310537</v>
      </c>
      <c r="M28" s="181">
        <v>848.12402018658167</v>
      </c>
      <c r="N28" s="614">
        <v>893.11062643514481</v>
      </c>
      <c r="O28" s="181">
        <v>567.86602035447856</v>
      </c>
      <c r="P28" s="181">
        <v>578.53576459558144</v>
      </c>
    </row>
    <row r="29" spans="1:16" ht="12.95" customHeight="1">
      <c r="A29" s="12" t="s">
        <v>16</v>
      </c>
      <c r="B29" s="243" t="s">
        <v>267</v>
      </c>
      <c r="C29" s="590">
        <v>1389.8374520783836</v>
      </c>
      <c r="D29" s="181">
        <v>1428.8130475283806</v>
      </c>
      <c r="E29" s="181">
        <v>1326.1726641675787</v>
      </c>
      <c r="F29" s="181">
        <v>1287.7117980314497</v>
      </c>
      <c r="G29" s="181">
        <v>1220.3056779602632</v>
      </c>
      <c r="H29" s="181">
        <v>1283.5620929345887</v>
      </c>
      <c r="I29" s="181">
        <v>1353.5272594001874</v>
      </c>
      <c r="J29" s="181">
        <v>1380.0794436923052</v>
      </c>
      <c r="K29" s="181">
        <v>1440.9959803523484</v>
      </c>
      <c r="L29" s="181">
        <v>3295.6631588500295</v>
      </c>
      <c r="M29" s="181">
        <v>2860.5355005998831</v>
      </c>
      <c r="N29" s="614">
        <v>3040.4127762971725</v>
      </c>
      <c r="O29" s="181">
        <v>1799.7019189961036</v>
      </c>
      <c r="P29" s="181">
        <v>1833.5168656518724</v>
      </c>
    </row>
    <row r="30" spans="1:16" ht="12.95" customHeight="1">
      <c r="A30" s="13">
        <v>24</v>
      </c>
      <c r="B30" s="238" t="s">
        <v>268</v>
      </c>
      <c r="C30" s="590">
        <f t="shared" ref="C30:N30" si="5">SUM(C31:C33)</f>
        <v>3810.2444900648234</v>
      </c>
      <c r="D30" s="181">
        <f t="shared" si="5"/>
        <v>4347.3113410867863</v>
      </c>
      <c r="E30" s="181">
        <f t="shared" si="5"/>
        <v>4473.7883228791979</v>
      </c>
      <c r="F30" s="181">
        <f t="shared" si="5"/>
        <v>4335.8545871209944</v>
      </c>
      <c r="G30" s="181">
        <f t="shared" si="5"/>
        <v>3871.5957948817727</v>
      </c>
      <c r="H30" s="181">
        <f t="shared" si="5"/>
        <v>4084.4358571240437</v>
      </c>
      <c r="I30" s="181">
        <f t="shared" si="5"/>
        <v>4586.1094131810742</v>
      </c>
      <c r="J30" s="181">
        <f t="shared" si="5"/>
        <v>4715.2174231936779</v>
      </c>
      <c r="K30" s="181">
        <f t="shared" si="5"/>
        <v>4393.6754106640037</v>
      </c>
      <c r="L30" s="181">
        <f t="shared" si="5"/>
        <v>5475.2325374221082</v>
      </c>
      <c r="M30" s="181">
        <f t="shared" si="5"/>
        <v>5207.7442961495008</v>
      </c>
      <c r="N30" s="614">
        <f t="shared" si="5"/>
        <v>5245.0624386605568</v>
      </c>
      <c r="O30" s="181">
        <v>2739.0990043317133</v>
      </c>
      <c r="P30" s="181">
        <v>2826.2677480615398</v>
      </c>
    </row>
    <row r="31" spans="1:16" ht="12.95" customHeight="1">
      <c r="A31" s="12" t="s">
        <v>17</v>
      </c>
      <c r="B31" s="243" t="s">
        <v>269</v>
      </c>
      <c r="C31" s="590">
        <v>2135.582582938488</v>
      </c>
      <c r="D31" s="181">
        <v>2301.9568893905507</v>
      </c>
      <c r="E31" s="181">
        <v>2396.2769587460521</v>
      </c>
      <c r="F31" s="181">
        <v>2325.9371377183402</v>
      </c>
      <c r="G31" s="181">
        <v>2094.4585167508349</v>
      </c>
      <c r="H31" s="181">
        <v>2208.2170941548288</v>
      </c>
      <c r="I31" s="181">
        <v>2462.7216115346641</v>
      </c>
      <c r="J31" s="181">
        <v>2447.9770492505249</v>
      </c>
      <c r="K31" s="181">
        <v>2283.9988413658712</v>
      </c>
      <c r="L31" s="181">
        <v>2822.797042621165</v>
      </c>
      <c r="M31" s="181">
        <v>2598.3231552457783</v>
      </c>
      <c r="N31" s="614">
        <v>2533.7417255732985</v>
      </c>
      <c r="O31" s="181">
        <v>1386.5869878860267</v>
      </c>
      <c r="P31" s="181">
        <v>1430.7135585631017</v>
      </c>
    </row>
    <row r="32" spans="1:16" ht="12.95" customHeight="1">
      <c r="A32" s="12" t="s">
        <v>18</v>
      </c>
      <c r="B32" s="243" t="s">
        <v>270</v>
      </c>
      <c r="C32" s="590">
        <v>1158.8433893138372</v>
      </c>
      <c r="D32" s="181">
        <v>1508.5521284560155</v>
      </c>
      <c r="E32" s="181">
        <v>1514.9763273548942</v>
      </c>
      <c r="F32" s="181">
        <v>1464.6012478567654</v>
      </c>
      <c r="G32" s="181">
        <v>1242.3730212067269</v>
      </c>
      <c r="H32" s="181">
        <v>1311.8920241402859</v>
      </c>
      <c r="I32" s="181">
        <v>1513.6463050207258</v>
      </c>
      <c r="J32" s="181">
        <v>1622.4364768213368</v>
      </c>
      <c r="K32" s="181">
        <v>1485.6754927339437</v>
      </c>
      <c r="L32" s="181">
        <v>1836.3946028620933</v>
      </c>
      <c r="M32" s="181">
        <v>1788.1120975789074</v>
      </c>
      <c r="N32" s="614">
        <v>1913.9282776855348</v>
      </c>
      <c r="O32" s="181">
        <v>951.57190065747443</v>
      </c>
      <c r="P32" s="181">
        <v>981.85460567023233</v>
      </c>
    </row>
    <row r="33" spans="1:16" ht="12.95" customHeight="1">
      <c r="A33" s="12" t="s">
        <v>19</v>
      </c>
      <c r="B33" s="243" t="s">
        <v>271</v>
      </c>
      <c r="C33" s="590">
        <v>515.81851781249827</v>
      </c>
      <c r="D33" s="181">
        <v>536.80232324021995</v>
      </c>
      <c r="E33" s="181">
        <v>562.53503677825188</v>
      </c>
      <c r="F33" s="181">
        <v>545.31620154588859</v>
      </c>
      <c r="G33" s="181">
        <v>534.76425692421105</v>
      </c>
      <c r="H33" s="181">
        <v>564.32673882892846</v>
      </c>
      <c r="I33" s="181">
        <v>609.74149662568448</v>
      </c>
      <c r="J33" s="181">
        <v>644.80389712181579</v>
      </c>
      <c r="K33" s="181">
        <v>624.00107656418925</v>
      </c>
      <c r="L33" s="181">
        <v>816.04089193885011</v>
      </c>
      <c r="M33" s="181">
        <v>821.30904332481509</v>
      </c>
      <c r="N33" s="614">
        <v>797.39243540172345</v>
      </c>
      <c r="O33" s="181">
        <v>400.9401157882121</v>
      </c>
      <c r="P33" s="181">
        <v>413.69958382820607</v>
      </c>
    </row>
    <row r="34" spans="1:16" ht="12.95" customHeight="1">
      <c r="A34" s="13">
        <v>25</v>
      </c>
      <c r="B34" s="238" t="s">
        <v>86</v>
      </c>
      <c r="C34" s="590">
        <v>5375.3538462957131</v>
      </c>
      <c r="D34" s="181">
        <v>5639.0975659857741</v>
      </c>
      <c r="E34" s="181">
        <v>5742.2992638804981</v>
      </c>
      <c r="F34" s="181">
        <v>5592.2522967450295</v>
      </c>
      <c r="G34" s="181">
        <v>4599.9055031264479</v>
      </c>
      <c r="H34" s="181">
        <v>4845.1023386046663</v>
      </c>
      <c r="I34" s="181">
        <v>6813.472678749451</v>
      </c>
      <c r="J34" s="181">
        <v>5251.6284162105248</v>
      </c>
      <c r="K34" s="181">
        <v>5388.5864952801803</v>
      </c>
      <c r="L34" s="181">
        <v>6918.3128598992562</v>
      </c>
      <c r="M34" s="181">
        <v>6618.6991952691669</v>
      </c>
      <c r="N34" s="614">
        <v>7439.378000491316</v>
      </c>
      <c r="O34" s="181">
        <v>3603.0288002700868</v>
      </c>
      <c r="P34" s="181">
        <v>3717.6911376464445</v>
      </c>
    </row>
    <row r="35" spans="1:16" ht="12.95" customHeight="1">
      <c r="A35" s="13">
        <v>26</v>
      </c>
      <c r="B35" s="238" t="s">
        <v>272</v>
      </c>
      <c r="C35" s="590">
        <v>2886.2539624401156</v>
      </c>
      <c r="D35" s="181">
        <v>3136.6412228933004</v>
      </c>
      <c r="E35" s="181">
        <v>3325.0286823026991</v>
      </c>
      <c r="F35" s="181">
        <v>3218.7614783267077</v>
      </c>
      <c r="G35" s="181">
        <v>3827.5694364513424</v>
      </c>
      <c r="H35" s="181">
        <v>4032.4493207739456</v>
      </c>
      <c r="I35" s="181">
        <v>4061.2534048921611</v>
      </c>
      <c r="J35" s="181">
        <v>4069.9030977612092</v>
      </c>
      <c r="K35" s="181">
        <v>4173.214724323253</v>
      </c>
      <c r="L35" s="181">
        <v>5738.1757220076488</v>
      </c>
      <c r="M35" s="181">
        <v>6161.6848150584356</v>
      </c>
      <c r="N35" s="614">
        <v>6682.9856583748578</v>
      </c>
      <c r="O35" s="181">
        <v>3882.7193584280558</v>
      </c>
      <c r="P35" s="181">
        <v>3955.6725217262338</v>
      </c>
    </row>
    <row r="36" spans="1:16" ht="12.95" customHeight="1">
      <c r="A36" s="13">
        <v>27</v>
      </c>
      <c r="B36" s="238" t="s">
        <v>273</v>
      </c>
      <c r="C36" s="590">
        <v>4879.5717704087519</v>
      </c>
      <c r="D36" s="181">
        <v>5137.1565610123353</v>
      </c>
      <c r="E36" s="181">
        <v>4560.5023942871458</v>
      </c>
      <c r="F36" s="181">
        <v>4434.0355941356456</v>
      </c>
      <c r="G36" s="181">
        <v>3618.3678517294129</v>
      </c>
      <c r="H36" s="181">
        <v>3810.7260532929495</v>
      </c>
      <c r="I36" s="181">
        <v>3862.5081063426078</v>
      </c>
      <c r="J36" s="181">
        <v>3965.8819459654651</v>
      </c>
      <c r="K36" s="181">
        <v>3727.5749289949167</v>
      </c>
      <c r="L36" s="181">
        <v>4987.2662283370482</v>
      </c>
      <c r="M36" s="181">
        <v>4680.9676575373487</v>
      </c>
      <c r="N36" s="614">
        <v>5144.0773613929905</v>
      </c>
      <c r="O36" s="181">
        <v>2473.3839457087038</v>
      </c>
      <c r="P36" s="181">
        <v>2552.0966066851747</v>
      </c>
    </row>
    <row r="37" spans="1:16" ht="12.95" customHeight="1">
      <c r="A37" s="13">
        <v>28</v>
      </c>
      <c r="B37" s="238" t="s">
        <v>275</v>
      </c>
      <c r="C37" s="590">
        <v>8766.9991460511301</v>
      </c>
      <c r="D37" s="181">
        <v>9136.6707042468715</v>
      </c>
      <c r="E37" s="181">
        <v>9304.0214599812643</v>
      </c>
      <c r="F37" s="181">
        <v>9039.00947695371</v>
      </c>
      <c r="G37" s="181">
        <v>7846.8130889879376</v>
      </c>
      <c r="H37" s="181">
        <v>8261.3160259713295</v>
      </c>
      <c r="I37" s="181">
        <v>8673.0941952713583</v>
      </c>
      <c r="J37" s="181">
        <v>9401.3101508313903</v>
      </c>
      <c r="K37" s="181">
        <v>9482.3865749553333</v>
      </c>
      <c r="L37" s="181">
        <v>12458.361460452965</v>
      </c>
      <c r="M37" s="181">
        <v>12041.023915684573</v>
      </c>
      <c r="N37" s="614">
        <v>13341.501507889849</v>
      </c>
      <c r="O37" s="181">
        <v>6629.7751764707218</v>
      </c>
      <c r="P37" s="181">
        <v>6840.7603115206848</v>
      </c>
    </row>
    <row r="38" spans="1:16" ht="12.95" customHeight="1">
      <c r="A38" s="13">
        <v>29</v>
      </c>
      <c r="B38" s="238" t="s">
        <v>87</v>
      </c>
      <c r="C38" s="590">
        <v>12327.903091851285</v>
      </c>
      <c r="D38" s="181">
        <v>12556.965052139893</v>
      </c>
      <c r="E38" s="181">
        <v>12332.522928218135</v>
      </c>
      <c r="F38" s="181">
        <v>11958.854208439836</v>
      </c>
      <c r="G38" s="181">
        <v>14472.562537731108</v>
      </c>
      <c r="H38" s="181">
        <v>15195.182520553</v>
      </c>
      <c r="I38" s="181">
        <v>14804.693292955077</v>
      </c>
      <c r="J38" s="181">
        <v>15987.373879948291</v>
      </c>
      <c r="K38" s="181">
        <v>15807.291455945384</v>
      </c>
      <c r="L38" s="181">
        <v>19111.197025156525</v>
      </c>
      <c r="M38" s="181">
        <v>22712.336479842717</v>
      </c>
      <c r="N38" s="614">
        <v>19646.602525132617</v>
      </c>
      <c r="O38" s="181">
        <v>11890.898641382742</v>
      </c>
      <c r="P38" s="181">
        <v>11566.079177218344</v>
      </c>
    </row>
    <row r="39" spans="1:16" ht="12.95" customHeight="1">
      <c r="A39" s="13">
        <v>30</v>
      </c>
      <c r="B39" s="238" t="s">
        <v>278</v>
      </c>
      <c r="C39" s="590">
        <v>1648.1447272311843</v>
      </c>
      <c r="D39" s="181">
        <v>1664.6891745952394</v>
      </c>
      <c r="E39" s="181">
        <v>1648.3443820885411</v>
      </c>
      <c r="F39" s="181">
        <v>1603.5879425074031</v>
      </c>
      <c r="G39" s="181">
        <v>2657.4875123144348</v>
      </c>
      <c r="H39" s="181">
        <v>2797.5773068989829</v>
      </c>
      <c r="I39" s="181">
        <v>2771.7579541546065</v>
      </c>
      <c r="J39" s="181">
        <v>2998.2929349740052</v>
      </c>
      <c r="K39" s="181">
        <v>3145.9732487420674</v>
      </c>
      <c r="L39" s="181">
        <v>2332.2123491749007</v>
      </c>
      <c r="M39" s="181">
        <v>2739.3859894163188</v>
      </c>
      <c r="N39" s="614">
        <v>2310.0428828201302</v>
      </c>
      <c r="O39" s="181">
        <v>1591.4804837985519</v>
      </c>
      <c r="P39" s="181">
        <v>1548.0065754282903</v>
      </c>
    </row>
    <row r="40" spans="1:16" ht="12.95" customHeight="1">
      <c r="A40" s="13" t="s">
        <v>20</v>
      </c>
      <c r="B40" s="238" t="s">
        <v>279</v>
      </c>
      <c r="C40" s="590">
        <v>1527.0424427112341</v>
      </c>
      <c r="D40" s="181">
        <v>1564.5973476907177</v>
      </c>
      <c r="E40" s="181">
        <v>1432.0637118102361</v>
      </c>
      <c r="F40" s="181">
        <v>1394.2642225167629</v>
      </c>
      <c r="G40" s="181">
        <v>1528.9886357256289</v>
      </c>
      <c r="H40" s="181">
        <v>1610.2517210218821</v>
      </c>
      <c r="I40" s="181">
        <v>1577.2087082681721</v>
      </c>
      <c r="J40" s="181">
        <v>1698.8065900488471</v>
      </c>
      <c r="K40" s="181">
        <v>1648.2163939525553</v>
      </c>
      <c r="L40" s="181">
        <v>4513.358625578684</v>
      </c>
      <c r="M40" s="181">
        <v>4382.8216845867728</v>
      </c>
      <c r="N40" s="614">
        <v>4674.5779023473988</v>
      </c>
      <c r="O40" s="181">
        <v>2819.7949717720603</v>
      </c>
      <c r="P40" s="181">
        <v>2872.776643650182</v>
      </c>
    </row>
    <row r="41" spans="1:16" ht="12.95" customHeight="1">
      <c r="A41" s="13">
        <v>33</v>
      </c>
      <c r="B41" s="238" t="s">
        <v>281</v>
      </c>
      <c r="C41" s="590">
        <v>2057.0691511913719</v>
      </c>
      <c r="D41" s="181">
        <v>2129.4071994990836</v>
      </c>
      <c r="E41" s="181">
        <v>2071.9238459972257</v>
      </c>
      <c r="F41" s="181">
        <v>2007.8386564082173</v>
      </c>
      <c r="G41" s="181">
        <v>1738.8413186844309</v>
      </c>
      <c r="H41" s="181">
        <v>1828.015655249714</v>
      </c>
      <c r="I41" s="181">
        <v>1898.6926613275648</v>
      </c>
      <c r="J41" s="181">
        <v>1946.2936711042726</v>
      </c>
      <c r="K41" s="181">
        <v>1951.4784540153512</v>
      </c>
      <c r="L41" s="181">
        <v>3670.3228083012091</v>
      </c>
      <c r="M41" s="181">
        <v>3289.1552537590023</v>
      </c>
      <c r="N41" s="614">
        <v>3564.6169941833955</v>
      </c>
      <c r="O41" s="181">
        <v>2196.1303329683578</v>
      </c>
      <c r="P41" s="181">
        <v>2237.3938495955254</v>
      </c>
    </row>
    <row r="42" spans="1:16" ht="12.95" customHeight="1">
      <c r="A42" s="13" t="s">
        <v>21</v>
      </c>
      <c r="B42" s="236" t="s">
        <v>22</v>
      </c>
      <c r="C42" s="590">
        <f t="shared" ref="C42:N42" si="6">SUM(C43:C44)</f>
        <v>4291.0292866284453</v>
      </c>
      <c r="D42" s="181">
        <f t="shared" si="6"/>
        <v>4586.3449110203965</v>
      </c>
      <c r="E42" s="181">
        <f t="shared" si="6"/>
        <v>4775.5341599434878</v>
      </c>
      <c r="F42" s="181">
        <f t="shared" si="6"/>
        <v>5014.4584781686472</v>
      </c>
      <c r="G42" s="181">
        <f t="shared" si="6"/>
        <v>6209.9102034857697</v>
      </c>
      <c r="H42" s="181">
        <f t="shared" si="6"/>
        <v>6995.5500181576963</v>
      </c>
      <c r="I42" s="181">
        <f t="shared" si="6"/>
        <v>6502.4323495513818</v>
      </c>
      <c r="J42" s="181">
        <f t="shared" si="6"/>
        <v>7074.7176393985146</v>
      </c>
      <c r="K42" s="181">
        <f t="shared" si="6"/>
        <v>7524.1278888355073</v>
      </c>
      <c r="L42" s="181">
        <f t="shared" si="6"/>
        <v>11542.878196836195</v>
      </c>
      <c r="M42" s="181">
        <f t="shared" si="6"/>
        <v>12097.874937973242</v>
      </c>
      <c r="N42" s="614">
        <f t="shared" si="6"/>
        <v>13192.76761641584</v>
      </c>
      <c r="O42" s="181">
        <v>6691.0836406279141</v>
      </c>
      <c r="P42" s="181">
        <v>6985.5725798454678</v>
      </c>
    </row>
    <row r="43" spans="1:16" ht="12.95" customHeight="1">
      <c r="A43" s="13" t="s">
        <v>23</v>
      </c>
      <c r="B43" s="243" t="s">
        <v>282</v>
      </c>
      <c r="C43" s="590">
        <v>3615.5542145301147</v>
      </c>
      <c r="D43" s="181">
        <v>3860.1822200382471</v>
      </c>
      <c r="E43" s="181">
        <v>4050.95563924312</v>
      </c>
      <c r="F43" s="181">
        <v>4253.303682928221</v>
      </c>
      <c r="G43" s="181">
        <v>5407.1033421768298</v>
      </c>
      <c r="H43" s="181">
        <v>6074.1154754379368</v>
      </c>
      <c r="I43" s="181">
        <v>5428.4394130811816</v>
      </c>
      <c r="J43" s="181">
        <v>5923.9509371246641</v>
      </c>
      <c r="K43" s="181">
        <v>6686.4536327044225</v>
      </c>
      <c r="L43" s="181">
        <v>10582.435255423025</v>
      </c>
      <c r="M43" s="181">
        <v>11602.052209914316</v>
      </c>
      <c r="N43" s="614">
        <v>12405.593264412786</v>
      </c>
      <c r="O43" s="181">
        <v>6352.1226527710105</v>
      </c>
      <c r="P43" s="181">
        <v>6631.6931920534607</v>
      </c>
    </row>
    <row r="44" spans="1:16" ht="12.95" customHeight="1">
      <c r="A44" s="13" t="s">
        <v>24</v>
      </c>
      <c r="B44" s="243" t="s">
        <v>25</v>
      </c>
      <c r="C44" s="590">
        <v>675.475072098331</v>
      </c>
      <c r="D44" s="181">
        <v>726.162690982149</v>
      </c>
      <c r="E44" s="181">
        <v>724.57852070036756</v>
      </c>
      <c r="F44" s="181">
        <v>761.15479524042644</v>
      </c>
      <c r="G44" s="181">
        <v>802.80686130894003</v>
      </c>
      <c r="H44" s="181">
        <v>921.43454271975929</v>
      </c>
      <c r="I44" s="181">
        <v>1073.9929364702002</v>
      </c>
      <c r="J44" s="181">
        <v>1150.7667022738506</v>
      </c>
      <c r="K44" s="181">
        <v>837.67425613108503</v>
      </c>
      <c r="L44" s="181">
        <v>960.44294141317073</v>
      </c>
      <c r="M44" s="181">
        <v>495.82272805892558</v>
      </c>
      <c r="N44" s="614">
        <v>787.17435200305408</v>
      </c>
      <c r="O44" s="181">
        <v>338.96098785690356</v>
      </c>
      <c r="P44" s="181">
        <v>353.87938779200692</v>
      </c>
    </row>
    <row r="45" spans="1:16" ht="12.95" customHeight="1">
      <c r="A45" s="13" t="s">
        <v>26</v>
      </c>
      <c r="B45" s="236" t="s">
        <v>27</v>
      </c>
      <c r="C45" s="590">
        <f t="shared" ref="C45:N45" si="7">SUM(C46:C47)</f>
        <v>74310.776249595277</v>
      </c>
      <c r="D45" s="181">
        <f t="shared" si="7"/>
        <v>81813.850745498596</v>
      </c>
      <c r="E45" s="181">
        <f t="shared" si="7"/>
        <v>84696.040949862887</v>
      </c>
      <c r="F45" s="181">
        <f t="shared" si="7"/>
        <v>85207.442737723613</v>
      </c>
      <c r="G45" s="181">
        <f t="shared" si="7"/>
        <v>81276.506560966882</v>
      </c>
      <c r="H45" s="181">
        <f t="shared" si="7"/>
        <v>77389.982672891696</v>
      </c>
      <c r="I45" s="181">
        <f t="shared" si="7"/>
        <v>75724.064456519161</v>
      </c>
      <c r="J45" s="181">
        <f t="shared" si="7"/>
        <v>71751.266936651256</v>
      </c>
      <c r="K45" s="181">
        <f t="shared" si="7"/>
        <v>71269.597255914734</v>
      </c>
      <c r="L45" s="181">
        <f t="shared" si="7"/>
        <v>46043.190294731139</v>
      </c>
      <c r="M45" s="181">
        <f t="shared" si="7"/>
        <v>46832.769778644331</v>
      </c>
      <c r="N45" s="614">
        <f t="shared" si="7"/>
        <v>46917.93316488932</v>
      </c>
      <c r="O45" s="181">
        <v>29824.348228150506</v>
      </c>
      <c r="P45" s="181">
        <v>30052.4536044708</v>
      </c>
    </row>
    <row r="46" spans="1:16" ht="12.95" customHeight="1">
      <c r="A46" s="13">
        <v>36</v>
      </c>
      <c r="B46" s="238" t="s">
        <v>28</v>
      </c>
      <c r="C46" s="590">
        <v>625.2501969856977</v>
      </c>
      <c r="D46" s="181">
        <v>621.9078868001468</v>
      </c>
      <c r="E46" s="181">
        <v>599.36512458759307</v>
      </c>
      <c r="F46" s="181">
        <v>630.4933490160746</v>
      </c>
      <c r="G46" s="181">
        <v>1222.0012760555808</v>
      </c>
      <c r="H46" s="181">
        <v>1200.4371630643359</v>
      </c>
      <c r="I46" s="181">
        <v>1114.4680980288456</v>
      </c>
      <c r="J46" s="181">
        <v>1043.4627128669977</v>
      </c>
      <c r="K46" s="181">
        <v>1086.1252435355391</v>
      </c>
      <c r="L46" s="181">
        <v>1312.7216917517815</v>
      </c>
      <c r="M46" s="181">
        <v>1354.2292771068453</v>
      </c>
      <c r="N46" s="614">
        <v>1420.1480493114921</v>
      </c>
      <c r="O46" s="181">
        <v>864.07761681960335</v>
      </c>
      <c r="P46" s="181">
        <v>882.71964334499523</v>
      </c>
    </row>
    <row r="47" spans="1:16" ht="12.95" customHeight="1">
      <c r="A47" s="13" t="s">
        <v>29</v>
      </c>
      <c r="B47" s="238" t="s">
        <v>30</v>
      </c>
      <c r="C47" s="590">
        <f t="shared" ref="C47:N47" si="8">SUM(C48:C49)</f>
        <v>73685.526052609581</v>
      </c>
      <c r="D47" s="181">
        <f t="shared" si="8"/>
        <v>81191.942858698443</v>
      </c>
      <c r="E47" s="181">
        <f t="shared" si="8"/>
        <v>84096.675825275292</v>
      </c>
      <c r="F47" s="181">
        <f t="shared" si="8"/>
        <v>84576.949388707537</v>
      </c>
      <c r="G47" s="181">
        <f t="shared" si="8"/>
        <v>80054.505284911298</v>
      </c>
      <c r="H47" s="181">
        <f t="shared" si="8"/>
        <v>76189.545509827367</v>
      </c>
      <c r="I47" s="181">
        <f t="shared" si="8"/>
        <v>74609.596358490322</v>
      </c>
      <c r="J47" s="181">
        <f t="shared" si="8"/>
        <v>70707.80422378426</v>
      </c>
      <c r="K47" s="181">
        <f t="shared" si="8"/>
        <v>70183.472012379192</v>
      </c>
      <c r="L47" s="181">
        <f t="shared" si="8"/>
        <v>44730.468602979359</v>
      </c>
      <c r="M47" s="181">
        <f t="shared" si="8"/>
        <v>45478.540501537485</v>
      </c>
      <c r="N47" s="614">
        <f t="shared" si="8"/>
        <v>45497.785115577826</v>
      </c>
      <c r="O47" s="181">
        <v>28960.270611330903</v>
      </c>
      <c r="P47" s="181">
        <v>29169.733961125807</v>
      </c>
    </row>
    <row r="48" spans="1:16" ht="12.95" customHeight="1">
      <c r="A48" s="13">
        <v>37</v>
      </c>
      <c r="B48" s="243" t="s">
        <v>31</v>
      </c>
      <c r="C48" s="590">
        <v>6268.069020710408</v>
      </c>
      <c r="D48" s="181">
        <v>7131.0735905959327</v>
      </c>
      <c r="E48" s="181">
        <v>7203.6110976538484</v>
      </c>
      <c r="F48" s="181">
        <v>7400.9068066674972</v>
      </c>
      <c r="G48" s="181">
        <v>6598.5349273306574</v>
      </c>
      <c r="H48" s="181">
        <v>6423.9155823752581</v>
      </c>
      <c r="I48" s="181">
        <v>6080.3463923010231</v>
      </c>
      <c r="J48" s="181">
        <v>5887.4161138403133</v>
      </c>
      <c r="K48" s="181">
        <v>5971.1432513139825</v>
      </c>
      <c r="L48" s="181">
        <v>3512.3061364798873</v>
      </c>
      <c r="M48" s="181">
        <v>3458.6466166799537</v>
      </c>
      <c r="N48" s="614">
        <v>3521.1815791712611</v>
      </c>
      <c r="O48" s="181">
        <v>2186.2436584519292</v>
      </c>
      <c r="P48" s="181">
        <v>2233.4107317315738</v>
      </c>
    </row>
    <row r="49" spans="1:16" ht="12.95" customHeight="1">
      <c r="A49" s="13" t="s">
        <v>32</v>
      </c>
      <c r="B49" s="246" t="s">
        <v>284</v>
      </c>
      <c r="C49" s="590">
        <v>67417.457031899175</v>
      </c>
      <c r="D49" s="181">
        <v>74060.869268102513</v>
      </c>
      <c r="E49" s="181">
        <v>76893.064727621444</v>
      </c>
      <c r="F49" s="181">
        <v>77176.042582040041</v>
      </c>
      <c r="G49" s="181">
        <v>73455.970357580634</v>
      </c>
      <c r="H49" s="181">
        <v>69765.629927452115</v>
      </c>
      <c r="I49" s="181">
        <v>68529.249966189294</v>
      </c>
      <c r="J49" s="181">
        <v>64820.388109943946</v>
      </c>
      <c r="K49" s="181">
        <v>64212.328761065211</v>
      </c>
      <c r="L49" s="181">
        <v>41218.162466499474</v>
      </c>
      <c r="M49" s="181">
        <v>42019.893884857534</v>
      </c>
      <c r="N49" s="614">
        <v>41976.603536406568</v>
      </c>
      <c r="O49" s="181">
        <v>26774.026952878972</v>
      </c>
      <c r="P49" s="181">
        <v>26936.323229394235</v>
      </c>
    </row>
    <row r="50" spans="1:16" ht="12.95" customHeight="1">
      <c r="A50" s="13" t="s">
        <v>33</v>
      </c>
      <c r="B50" s="236" t="s">
        <v>285</v>
      </c>
      <c r="C50" s="590">
        <f t="shared" ref="C50:N50" si="9">SUM(C51:C52)</f>
        <v>46308.495504101971</v>
      </c>
      <c r="D50" s="181">
        <f t="shared" si="9"/>
        <v>48027.268677285698</v>
      </c>
      <c r="E50" s="181">
        <f t="shared" si="9"/>
        <v>47387.379400016056</v>
      </c>
      <c r="F50" s="181">
        <f t="shared" si="9"/>
        <v>47733.218560344263</v>
      </c>
      <c r="G50" s="181">
        <f t="shared" si="9"/>
        <v>44875.603560021322</v>
      </c>
      <c r="H50" s="181">
        <f t="shared" si="9"/>
        <v>46466.483200158051</v>
      </c>
      <c r="I50" s="181">
        <f t="shared" si="9"/>
        <v>50970.464789268975</v>
      </c>
      <c r="J50" s="181">
        <f t="shared" si="9"/>
        <v>51803.333936624636</v>
      </c>
      <c r="K50" s="181">
        <f t="shared" si="9"/>
        <v>54066.351019520429</v>
      </c>
      <c r="L50" s="181">
        <f t="shared" si="9"/>
        <v>78893.565852061845</v>
      </c>
      <c r="M50" s="181">
        <f t="shared" si="9"/>
        <v>82045.44564646759</v>
      </c>
      <c r="N50" s="614">
        <f t="shared" si="9"/>
        <v>87045.716550030949</v>
      </c>
      <c r="O50" s="181">
        <v>51785.914145259056</v>
      </c>
      <c r="P50" s="181">
        <v>54209.386665507671</v>
      </c>
    </row>
    <row r="51" spans="1:16" ht="12.95" customHeight="1">
      <c r="A51" s="13" t="s">
        <v>34</v>
      </c>
      <c r="B51" s="242" t="s">
        <v>35</v>
      </c>
      <c r="C51" s="590">
        <v>22488.669200211913</v>
      </c>
      <c r="D51" s="181">
        <v>23418.576465091413</v>
      </c>
      <c r="E51" s="181">
        <v>22628.460697375518</v>
      </c>
      <c r="F51" s="181">
        <v>22801.281721516469</v>
      </c>
      <c r="G51" s="181">
        <v>14091.173586535597</v>
      </c>
      <c r="H51" s="181">
        <v>14576.625498275767</v>
      </c>
      <c r="I51" s="181">
        <v>16072.226044141607</v>
      </c>
      <c r="J51" s="181">
        <v>17309.235043923291</v>
      </c>
      <c r="K51" s="181">
        <v>18693.265432561111</v>
      </c>
      <c r="L51" s="181">
        <v>27788.500913768119</v>
      </c>
      <c r="M51" s="181">
        <v>28191.079112712367</v>
      </c>
      <c r="N51" s="614">
        <v>30154.275693221534</v>
      </c>
      <c r="O51" s="181">
        <v>16987.725837511724</v>
      </c>
      <c r="P51" s="181">
        <v>17782.715892785203</v>
      </c>
    </row>
    <row r="52" spans="1:16" ht="12.95" customHeight="1">
      <c r="A52" s="13">
        <v>43</v>
      </c>
      <c r="B52" s="242" t="s">
        <v>286</v>
      </c>
      <c r="C52" s="590">
        <v>23819.826303890055</v>
      </c>
      <c r="D52" s="181">
        <v>24608.692212194284</v>
      </c>
      <c r="E52" s="181">
        <v>24758.918702640534</v>
      </c>
      <c r="F52" s="181">
        <v>24931.936838827798</v>
      </c>
      <c r="G52" s="181">
        <v>30784.429973485723</v>
      </c>
      <c r="H52" s="181">
        <v>31889.857701882283</v>
      </c>
      <c r="I52" s="181">
        <v>34898.238745127368</v>
      </c>
      <c r="J52" s="181">
        <v>34494.098892701346</v>
      </c>
      <c r="K52" s="181">
        <v>35373.085586959314</v>
      </c>
      <c r="L52" s="181">
        <v>51105.064938293734</v>
      </c>
      <c r="M52" s="181">
        <v>53854.36653375523</v>
      </c>
      <c r="N52" s="614">
        <v>56891.440856809415</v>
      </c>
      <c r="O52" s="181">
        <v>34798.188307747332</v>
      </c>
      <c r="P52" s="181">
        <v>36426.670772722464</v>
      </c>
    </row>
    <row r="53" spans="1:16" ht="12.95" customHeight="1">
      <c r="A53" s="13" t="s">
        <v>36</v>
      </c>
      <c r="B53" s="236" t="s">
        <v>287</v>
      </c>
      <c r="C53" s="590">
        <f t="shared" ref="C53:N53" si="10">SUM(C54:C56)</f>
        <v>141985.7906146996</v>
      </c>
      <c r="D53" s="181">
        <f t="shared" si="10"/>
        <v>146821.20091424126</v>
      </c>
      <c r="E53" s="181">
        <f t="shared" si="10"/>
        <v>147980.81978260219</v>
      </c>
      <c r="F53" s="181">
        <f t="shared" si="10"/>
        <v>142461.24572408796</v>
      </c>
      <c r="G53" s="181">
        <f t="shared" si="10"/>
        <v>132132.06580925389</v>
      </c>
      <c r="H53" s="181">
        <f t="shared" si="10"/>
        <v>138469.57211028924</v>
      </c>
      <c r="I53" s="181">
        <f t="shared" si="10"/>
        <v>138318.57196600776</v>
      </c>
      <c r="J53" s="181">
        <f t="shared" si="10"/>
        <v>139283.47649617554</v>
      </c>
      <c r="K53" s="181">
        <f t="shared" si="10"/>
        <v>140000.96881388672</v>
      </c>
      <c r="L53" s="181">
        <f t="shared" si="10"/>
        <v>132955.92200570196</v>
      </c>
      <c r="M53" s="181">
        <f t="shared" si="10"/>
        <v>127984.3264215862</v>
      </c>
      <c r="N53" s="614">
        <f t="shared" si="10"/>
        <v>133161.67916191579</v>
      </c>
      <c r="O53" s="181">
        <v>125421.65789016278</v>
      </c>
      <c r="P53" s="181">
        <v>128277.89499904492</v>
      </c>
    </row>
    <row r="54" spans="1:16" ht="12.95" customHeight="1">
      <c r="A54" s="13">
        <v>45</v>
      </c>
      <c r="B54" s="238" t="s">
        <v>288</v>
      </c>
      <c r="C54" s="590">
        <v>10721.586710974027</v>
      </c>
      <c r="D54" s="181">
        <v>11559.708760961717</v>
      </c>
      <c r="E54" s="181">
        <v>10921.129937631795</v>
      </c>
      <c r="F54" s="181">
        <v>10539.539749719088</v>
      </c>
      <c r="G54" s="181">
        <v>12731.149257500716</v>
      </c>
      <c r="H54" s="181">
        <v>13247.313818048857</v>
      </c>
      <c r="I54" s="181">
        <v>7430.2873266399083</v>
      </c>
      <c r="J54" s="181">
        <v>7153.1934900239812</v>
      </c>
      <c r="K54" s="181">
        <v>7168.9750713513822</v>
      </c>
      <c r="L54" s="181">
        <v>11881.239766182451</v>
      </c>
      <c r="M54" s="181">
        <v>11388.736533701085</v>
      </c>
      <c r="N54" s="614">
        <v>12352.625469316265</v>
      </c>
      <c r="O54" s="181">
        <v>7646.5427981674184</v>
      </c>
      <c r="P54" s="181">
        <v>7388.876033322349</v>
      </c>
    </row>
    <row r="55" spans="1:16" ht="12.95" customHeight="1">
      <c r="A55" s="13">
        <v>46</v>
      </c>
      <c r="B55" s="238" t="s">
        <v>290</v>
      </c>
      <c r="C55" s="590">
        <v>73912.247405315589</v>
      </c>
      <c r="D55" s="181">
        <v>76862.571571575376</v>
      </c>
      <c r="E55" s="181">
        <v>78616.261972791137</v>
      </c>
      <c r="F55" s="181">
        <v>77330.374559779884</v>
      </c>
      <c r="G55" s="181">
        <v>73210.050777201963</v>
      </c>
      <c r="H55" s="181">
        <v>77429.220273841784</v>
      </c>
      <c r="I55" s="181">
        <v>80865.828848777179</v>
      </c>
      <c r="J55" s="181">
        <v>80877.979401680088</v>
      </c>
      <c r="K55" s="181">
        <v>81158.071892299471</v>
      </c>
      <c r="L55" s="181">
        <v>85480.723260919869</v>
      </c>
      <c r="M55" s="181">
        <v>82376.730989430303</v>
      </c>
      <c r="N55" s="614">
        <v>84361.043314428258</v>
      </c>
      <c r="O55" s="181">
        <v>73483.772251453804</v>
      </c>
      <c r="P55" s="181">
        <v>75214.539667593723</v>
      </c>
    </row>
    <row r="56" spans="1:16" ht="12.95" customHeight="1">
      <c r="A56" s="13">
        <v>47</v>
      </c>
      <c r="B56" s="238" t="s">
        <v>292</v>
      </c>
      <c r="C56" s="590">
        <v>57351.956498409985</v>
      </c>
      <c r="D56" s="181">
        <v>58398.92058170418</v>
      </c>
      <c r="E56" s="181">
        <v>58443.427872179251</v>
      </c>
      <c r="F56" s="181">
        <v>54591.331414588989</v>
      </c>
      <c r="G56" s="181">
        <v>46190.865774551232</v>
      </c>
      <c r="H56" s="181">
        <v>47793.038018398591</v>
      </c>
      <c r="I56" s="181">
        <v>50022.455790590684</v>
      </c>
      <c r="J56" s="181">
        <v>51252.303604471468</v>
      </c>
      <c r="K56" s="181">
        <v>51673.921850235871</v>
      </c>
      <c r="L56" s="181">
        <v>35593.958978599636</v>
      </c>
      <c r="M56" s="181">
        <v>34218.858898454811</v>
      </c>
      <c r="N56" s="614">
        <v>36448.010378171282</v>
      </c>
      <c r="O56" s="181">
        <v>44291.342840541554</v>
      </c>
      <c r="P56" s="181">
        <v>45674.479298128856</v>
      </c>
    </row>
    <row r="57" spans="1:16" ht="12.95" customHeight="1">
      <c r="A57" s="13" t="s">
        <v>37</v>
      </c>
      <c r="B57" s="236" t="s">
        <v>293</v>
      </c>
      <c r="C57" s="590">
        <f t="shared" ref="C57:N57" si="11">SUM(C58:C63)</f>
        <v>350132.3542021641</v>
      </c>
      <c r="D57" s="181">
        <f t="shared" si="11"/>
        <v>368746.17520464677</v>
      </c>
      <c r="E57" s="181">
        <f t="shared" si="11"/>
        <v>371932.68926562666</v>
      </c>
      <c r="F57" s="181">
        <f t="shared" si="11"/>
        <v>366782.7609327549</v>
      </c>
      <c r="G57" s="181">
        <f t="shared" si="11"/>
        <v>339632.97348943795</v>
      </c>
      <c r="H57" s="181">
        <f t="shared" si="11"/>
        <v>354759.60964743834</v>
      </c>
      <c r="I57" s="181">
        <f t="shared" si="11"/>
        <v>358001.13796508347</v>
      </c>
      <c r="J57" s="181">
        <f t="shared" si="11"/>
        <v>352271.62597205664</v>
      </c>
      <c r="K57" s="181">
        <f t="shared" si="11"/>
        <v>363447.93353224325</v>
      </c>
      <c r="L57" s="181">
        <f t="shared" si="11"/>
        <v>371678.93793359248</v>
      </c>
      <c r="M57" s="181">
        <f t="shared" si="11"/>
        <v>379241.25921869092</v>
      </c>
      <c r="N57" s="614">
        <f t="shared" si="11"/>
        <v>387332.9415575749</v>
      </c>
      <c r="O57" s="181">
        <v>348880.40070894785</v>
      </c>
      <c r="P57" s="181">
        <v>347774.87623338832</v>
      </c>
    </row>
    <row r="58" spans="1:16" ht="12.95" customHeight="1">
      <c r="A58" s="13" t="s">
        <v>38</v>
      </c>
      <c r="B58" s="242" t="s">
        <v>294</v>
      </c>
      <c r="C58" s="590">
        <v>542.98000336315795</v>
      </c>
      <c r="D58" s="181">
        <v>582.59355349146881</v>
      </c>
      <c r="E58" s="181">
        <v>528.93424576004713</v>
      </c>
      <c r="F58" s="181">
        <v>525.378090932899</v>
      </c>
      <c r="G58" s="181">
        <v>282.33283000356255</v>
      </c>
      <c r="H58" s="181">
        <v>289.93370583472097</v>
      </c>
      <c r="I58" s="181">
        <v>278.00020965344618</v>
      </c>
      <c r="J58" s="181">
        <v>219.00763038275122</v>
      </c>
      <c r="K58" s="181">
        <v>220.55682196955036</v>
      </c>
      <c r="L58" s="181">
        <v>721.81123745703439</v>
      </c>
      <c r="M58" s="181">
        <v>1279.1307845198191</v>
      </c>
      <c r="N58" s="614">
        <v>2421.8245653000804</v>
      </c>
      <c r="O58" s="181">
        <v>1820.8110415105359</v>
      </c>
      <c r="P58" s="181">
        <v>1993.8227146756915</v>
      </c>
    </row>
    <row r="59" spans="1:16" s="28" customFormat="1" ht="12.95" customHeight="1">
      <c r="A59" s="13" t="s">
        <v>39</v>
      </c>
      <c r="B59" s="242" t="s">
        <v>295</v>
      </c>
      <c r="C59" s="590">
        <v>155486.21283479719</v>
      </c>
      <c r="D59" s="181">
        <v>158527.7126016503</v>
      </c>
      <c r="E59" s="181">
        <v>151791.91800639019</v>
      </c>
      <c r="F59" s="181">
        <v>147206.30490367502</v>
      </c>
      <c r="G59" s="181">
        <v>141813.60569082835</v>
      </c>
      <c r="H59" s="181">
        <v>153502.93209757915</v>
      </c>
      <c r="I59" s="181">
        <v>154069.25543383718</v>
      </c>
      <c r="J59" s="181">
        <v>162479.59096271402</v>
      </c>
      <c r="K59" s="181">
        <v>165260.70228216768</v>
      </c>
      <c r="L59" s="181">
        <v>171075.36878107826</v>
      </c>
      <c r="M59" s="181">
        <v>170322.08085145723</v>
      </c>
      <c r="N59" s="614">
        <v>173161.48843751545</v>
      </c>
      <c r="O59" s="181">
        <v>161208.91555451558</v>
      </c>
      <c r="P59" s="181">
        <v>156669.25421273676</v>
      </c>
    </row>
    <row r="60" spans="1:16" s="28" customFormat="1" ht="12.95" customHeight="1">
      <c r="A60" s="13">
        <v>50</v>
      </c>
      <c r="B60" s="238" t="s">
        <v>113</v>
      </c>
      <c r="C60" s="590">
        <v>1065.0694958551464</v>
      </c>
      <c r="D60" s="181">
        <v>1311.7742204487779</v>
      </c>
      <c r="E60" s="181">
        <v>1435.9686083348663</v>
      </c>
      <c r="F60" s="181">
        <v>2274.4678096203293</v>
      </c>
      <c r="G60" s="181">
        <v>147.35854346834157</v>
      </c>
      <c r="H60" s="181">
        <v>151.97186161463611</v>
      </c>
      <c r="I60" s="181">
        <v>150.13426074431086</v>
      </c>
      <c r="J60" s="181">
        <v>157.96043688640722</v>
      </c>
      <c r="K60" s="181">
        <v>159.01560500677837</v>
      </c>
      <c r="L60" s="181">
        <v>222.00352566331509</v>
      </c>
      <c r="M60" s="181">
        <v>254.83609002684912</v>
      </c>
      <c r="N60" s="614">
        <v>240.33035820420588</v>
      </c>
      <c r="O60" s="181">
        <v>402.81757357289064</v>
      </c>
      <c r="P60" s="181">
        <v>432.51948709301814</v>
      </c>
    </row>
    <row r="61" spans="1:16" s="28" customFormat="1" ht="12.95" customHeight="1">
      <c r="A61" s="13">
        <v>51</v>
      </c>
      <c r="B61" s="238" t="s">
        <v>114</v>
      </c>
      <c r="C61" s="590">
        <v>1526.9134932199695</v>
      </c>
      <c r="D61" s="181">
        <v>1795.7000730210505</v>
      </c>
      <c r="E61" s="181">
        <v>1759.136512134841</v>
      </c>
      <c r="F61" s="181">
        <v>2166.1874797186774</v>
      </c>
      <c r="G61" s="181">
        <v>152.94175529105377</v>
      </c>
      <c r="H61" s="181">
        <v>156.8654125128277</v>
      </c>
      <c r="I61" s="181">
        <v>156.22448505824923</v>
      </c>
      <c r="J61" s="181">
        <v>165.9401237001683</v>
      </c>
      <c r="K61" s="181">
        <v>164.4649308431066</v>
      </c>
      <c r="L61" s="181">
        <v>271.19262402658654</v>
      </c>
      <c r="M61" s="181">
        <v>260.88367989594832</v>
      </c>
      <c r="N61" s="614">
        <v>321.74154606590537</v>
      </c>
      <c r="O61" s="181">
        <v>450.12006797237285</v>
      </c>
      <c r="P61" s="181">
        <v>483.30984967431277</v>
      </c>
    </row>
    <row r="62" spans="1:16" s="28" customFormat="1" ht="12.95" customHeight="1">
      <c r="A62" s="13">
        <v>52</v>
      </c>
      <c r="B62" s="238" t="s">
        <v>299</v>
      </c>
      <c r="C62" s="590">
        <v>154409.30565662697</v>
      </c>
      <c r="D62" s="181">
        <v>166939.51788664286</v>
      </c>
      <c r="E62" s="181">
        <v>176229.18872718725</v>
      </c>
      <c r="F62" s="181">
        <v>174792.47796894948</v>
      </c>
      <c r="G62" s="181">
        <v>168762.15076255918</v>
      </c>
      <c r="H62" s="181">
        <v>170884.96604771452</v>
      </c>
      <c r="I62" s="181">
        <v>178525.2284899714</v>
      </c>
      <c r="J62" s="181">
        <v>161760.18081777045</v>
      </c>
      <c r="K62" s="181">
        <v>164975.49549139419</v>
      </c>
      <c r="L62" s="181">
        <v>158514.61406317141</v>
      </c>
      <c r="M62" s="181">
        <v>164946.66290603706</v>
      </c>
      <c r="N62" s="614">
        <v>167470.83395129337</v>
      </c>
      <c r="O62" s="181">
        <v>128802.99211666794</v>
      </c>
      <c r="P62" s="181">
        <v>128878.00266995355</v>
      </c>
    </row>
    <row r="63" spans="1:16" ht="12.95" customHeight="1">
      <c r="A63" s="13">
        <v>53</v>
      </c>
      <c r="B63" s="238" t="s">
        <v>40</v>
      </c>
      <c r="C63" s="590">
        <v>37101.872718301704</v>
      </c>
      <c r="D63" s="181">
        <v>39588.876869392341</v>
      </c>
      <c r="E63" s="181">
        <v>40187.543165819436</v>
      </c>
      <c r="F63" s="181">
        <v>39817.944679858461</v>
      </c>
      <c r="G63" s="181">
        <v>28474.583907287441</v>
      </c>
      <c r="H63" s="181">
        <v>29772.940522182431</v>
      </c>
      <c r="I63" s="181">
        <v>24822.295085818845</v>
      </c>
      <c r="J63" s="181">
        <v>27488.946000602864</v>
      </c>
      <c r="K63" s="181">
        <v>32667.698400861911</v>
      </c>
      <c r="L63" s="181">
        <v>40873.947702195816</v>
      </c>
      <c r="M63" s="181">
        <v>42177.664906753969</v>
      </c>
      <c r="N63" s="614">
        <v>43716.722699195925</v>
      </c>
      <c r="O63" s="181">
        <v>56194.74435470855</v>
      </c>
      <c r="P63" s="181">
        <v>59317.967299254982</v>
      </c>
    </row>
    <row r="64" spans="1:16" ht="12.95" customHeight="1">
      <c r="A64" s="13" t="s">
        <v>41</v>
      </c>
      <c r="B64" s="236" t="s">
        <v>42</v>
      </c>
      <c r="C64" s="590">
        <v>3837.9171303512412</v>
      </c>
      <c r="D64" s="181">
        <v>3879.8065461229562</v>
      </c>
      <c r="E64" s="181">
        <v>3610.4875880132604</v>
      </c>
      <c r="F64" s="181">
        <v>3725.9732429944975</v>
      </c>
      <c r="G64" s="181">
        <v>3542.205692828602</v>
      </c>
      <c r="H64" s="181">
        <v>3744.8352333507323</v>
      </c>
      <c r="I64" s="181">
        <v>3999.3650314912265</v>
      </c>
      <c r="J64" s="181">
        <v>4236.7337979882686</v>
      </c>
      <c r="K64" s="181">
        <v>4322.7830382908833</v>
      </c>
      <c r="L64" s="181">
        <v>6373.0175910931739</v>
      </c>
      <c r="M64" s="181">
        <v>8141.8795710045142</v>
      </c>
      <c r="N64" s="614">
        <v>6939.1473762109508</v>
      </c>
      <c r="O64" s="181">
        <v>3149.3887822170318</v>
      </c>
      <c r="P64" s="181">
        <v>3328.7518319382434</v>
      </c>
    </row>
    <row r="65" spans="1:16" ht="12.95" customHeight="1">
      <c r="A65" s="13" t="s">
        <v>43</v>
      </c>
      <c r="B65" s="236" t="s">
        <v>301</v>
      </c>
      <c r="C65" s="590">
        <v>39134.72484533766</v>
      </c>
      <c r="D65" s="181">
        <v>40263.030133358421</v>
      </c>
      <c r="E65" s="181">
        <v>39259.315643642389</v>
      </c>
      <c r="F65" s="181">
        <v>39981.050307163299</v>
      </c>
      <c r="G65" s="181">
        <v>29840.685319346871</v>
      </c>
      <c r="H65" s="181">
        <v>28449.565449053669</v>
      </c>
      <c r="I65" s="181">
        <v>33566.162842645026</v>
      </c>
      <c r="J65" s="181">
        <v>32390.083588720525</v>
      </c>
      <c r="K65" s="181">
        <v>32260.036454748959</v>
      </c>
      <c r="L65" s="181">
        <v>17955.871131060147</v>
      </c>
      <c r="M65" s="181">
        <v>17307.126670246387</v>
      </c>
      <c r="N65" s="614">
        <v>18937.886213664464</v>
      </c>
      <c r="O65" s="181">
        <v>4888.8557975582617</v>
      </c>
      <c r="P65" s="181">
        <v>5237.9978714840199</v>
      </c>
    </row>
    <row r="66" spans="1:16" ht="12.95" customHeight="1">
      <c r="A66" s="13" t="s">
        <v>44</v>
      </c>
      <c r="B66" s="236" t="s">
        <v>302</v>
      </c>
      <c r="C66" s="590">
        <v>3501.9117240104233</v>
      </c>
      <c r="D66" s="181">
        <v>3718.7676782623639</v>
      </c>
      <c r="E66" s="181">
        <v>3556.641409915027</v>
      </c>
      <c r="F66" s="181">
        <v>3627.703779259316</v>
      </c>
      <c r="G66" s="181">
        <v>3722.3850316299076</v>
      </c>
      <c r="H66" s="181">
        <v>4041.6271363121291</v>
      </c>
      <c r="I66" s="181">
        <v>4428.9767203510683</v>
      </c>
      <c r="J66" s="181">
        <v>4724.0645837827014</v>
      </c>
      <c r="K66" s="181">
        <v>4704.3083133015334</v>
      </c>
      <c r="L66" s="181">
        <v>6502.7314704138735</v>
      </c>
      <c r="M66" s="181">
        <v>6489.3505154762443</v>
      </c>
      <c r="N66" s="614">
        <v>6731.3195713475325</v>
      </c>
      <c r="O66" s="181">
        <v>3826.1046700443712</v>
      </c>
      <c r="P66" s="181">
        <v>3968.4799714271849</v>
      </c>
    </row>
    <row r="67" spans="1:16" ht="12.95" customHeight="1">
      <c r="A67" s="13" t="s">
        <v>45</v>
      </c>
      <c r="B67" s="236" t="s">
        <v>303</v>
      </c>
      <c r="C67" s="590">
        <v>10329.271042643884</v>
      </c>
      <c r="D67" s="181">
        <v>11055.559784643199</v>
      </c>
      <c r="E67" s="181">
        <v>10718.91367632404</v>
      </c>
      <c r="F67" s="181">
        <v>10827.633567241677</v>
      </c>
      <c r="G67" s="181">
        <v>10193.795655437141</v>
      </c>
      <c r="H67" s="181">
        <v>10304.07827726681</v>
      </c>
      <c r="I67" s="181">
        <v>10481.919462317654</v>
      </c>
      <c r="J67" s="181">
        <v>10866.744630947169</v>
      </c>
      <c r="K67" s="181">
        <v>11163.898738460241</v>
      </c>
      <c r="L67" s="181">
        <v>3433.0161697089879</v>
      </c>
      <c r="M67" s="181">
        <v>4535.3236402171287</v>
      </c>
      <c r="N67" s="614">
        <v>5131.9318745966648</v>
      </c>
      <c r="O67" s="181">
        <v>2652.9606525539944</v>
      </c>
      <c r="P67" s="181">
        <v>3003.128868044455</v>
      </c>
    </row>
    <row r="68" spans="1:16" ht="12.95" customHeight="1">
      <c r="A68" s="13" t="s">
        <v>46</v>
      </c>
      <c r="B68" s="236" t="s">
        <v>47</v>
      </c>
      <c r="C68" s="590">
        <v>76044.353540040363</v>
      </c>
      <c r="D68" s="181">
        <v>81659.237478894735</v>
      </c>
      <c r="E68" s="181">
        <v>81738.171841541887</v>
      </c>
      <c r="F68" s="181">
        <v>85366.394882836787</v>
      </c>
      <c r="G68" s="181">
        <v>85996.578177584408</v>
      </c>
      <c r="H68" s="181">
        <v>83870.090190833274</v>
      </c>
      <c r="I68" s="181">
        <v>82196.402296771528</v>
      </c>
      <c r="J68" s="181">
        <v>81968.056577109674</v>
      </c>
      <c r="K68" s="181">
        <v>81516.770908676743</v>
      </c>
      <c r="L68" s="181">
        <v>29199.492609150817</v>
      </c>
      <c r="M68" s="181">
        <v>36828.562833674827</v>
      </c>
      <c r="N68" s="614">
        <v>36977.849356110601</v>
      </c>
      <c r="O68" s="181">
        <v>22765.906927001026</v>
      </c>
      <c r="P68" s="181">
        <v>25408.543073114459</v>
      </c>
    </row>
    <row r="69" spans="1:16" ht="12.95" customHeight="1">
      <c r="A69" s="13" t="s">
        <v>48</v>
      </c>
      <c r="B69" s="236" t="s">
        <v>304</v>
      </c>
      <c r="C69" s="590">
        <v>8075.6821462904572</v>
      </c>
      <c r="D69" s="181">
        <v>5871.6184866093863</v>
      </c>
      <c r="E69" s="181">
        <v>7476.2610365536966</v>
      </c>
      <c r="F69" s="181">
        <v>7659.8139070639136</v>
      </c>
      <c r="G69" s="181">
        <v>3480.1576097022999</v>
      </c>
      <c r="H69" s="181">
        <v>4119.0905614690682</v>
      </c>
      <c r="I69" s="181">
        <v>4637.1392139010368</v>
      </c>
      <c r="J69" s="181">
        <v>5103.1920393107703</v>
      </c>
      <c r="K69" s="181">
        <v>5291.0429038914144</v>
      </c>
      <c r="L69" s="181">
        <v>6732.796169518012</v>
      </c>
      <c r="M69" s="181">
        <v>6751.5390803777209</v>
      </c>
      <c r="N69" s="614">
        <v>7032.3636219057234</v>
      </c>
      <c r="O69" s="181">
        <v>5180.7221305745888</v>
      </c>
      <c r="P69" s="181">
        <v>5230.5257890574385</v>
      </c>
    </row>
    <row r="70" spans="1:16" ht="12.95" customHeight="1">
      <c r="A70" s="13" t="s">
        <v>49</v>
      </c>
      <c r="B70" s="236" t="s">
        <v>305</v>
      </c>
      <c r="C70" s="590">
        <v>33167.484900964759</v>
      </c>
      <c r="D70" s="181">
        <v>33967.028545539179</v>
      </c>
      <c r="E70" s="181">
        <v>34205.465021431904</v>
      </c>
      <c r="F70" s="181">
        <v>35006.475243415545</v>
      </c>
      <c r="G70" s="181">
        <v>36124.636790796678</v>
      </c>
      <c r="H70" s="181">
        <v>36913.582796172806</v>
      </c>
      <c r="I70" s="181">
        <v>36871.325916202914</v>
      </c>
      <c r="J70" s="181">
        <v>37660.123536923587</v>
      </c>
      <c r="K70" s="181">
        <v>38095.561112270399</v>
      </c>
      <c r="L70" s="181">
        <v>55415.081585327003</v>
      </c>
      <c r="M70" s="181">
        <v>55471.675278001727</v>
      </c>
      <c r="N70" s="614">
        <v>57626.416114706233</v>
      </c>
      <c r="O70" s="181">
        <v>19411.109021727112</v>
      </c>
      <c r="P70" s="181">
        <v>19426.127983687518</v>
      </c>
    </row>
    <row r="71" spans="1:16" ht="12.95" customHeight="1">
      <c r="A71" s="13" t="s">
        <v>50</v>
      </c>
      <c r="B71" s="236" t="s">
        <v>306</v>
      </c>
      <c r="C71" s="590">
        <v>1774.3093526101616</v>
      </c>
      <c r="D71" s="181">
        <v>1868.6518503015493</v>
      </c>
      <c r="E71" s="181">
        <v>1936.538890773634</v>
      </c>
      <c r="F71" s="181">
        <v>2007.1910918029721</v>
      </c>
      <c r="G71" s="181">
        <v>1863.2752234315517</v>
      </c>
      <c r="H71" s="181">
        <v>1915.442279141899</v>
      </c>
      <c r="I71" s="181">
        <v>1980.176020540006</v>
      </c>
      <c r="J71" s="181">
        <v>2064.8600260002877</v>
      </c>
      <c r="K71" s="181">
        <v>2067.5862586228286</v>
      </c>
      <c r="L71" s="181">
        <v>1741.3387503961158</v>
      </c>
      <c r="M71" s="181">
        <v>1785.3503102196901</v>
      </c>
      <c r="N71" s="614">
        <v>2033.4471783530412</v>
      </c>
      <c r="O71" s="181">
        <v>955.88654558194878</v>
      </c>
      <c r="P71" s="181">
        <v>1010.1836734648483</v>
      </c>
    </row>
    <row r="72" spans="1:16" ht="12.95" customHeight="1">
      <c r="A72" s="13" t="s">
        <v>51</v>
      </c>
      <c r="B72" s="236" t="s">
        <v>307</v>
      </c>
      <c r="C72" s="590">
        <v>7319.4639915848102</v>
      </c>
      <c r="D72" s="181">
        <v>7528.7794699029737</v>
      </c>
      <c r="E72" s="181">
        <v>7993.1831436524699</v>
      </c>
      <c r="F72" s="181">
        <v>8636.2891290519947</v>
      </c>
      <c r="G72" s="181">
        <v>9559.9359094458214</v>
      </c>
      <c r="H72" s="181">
        <v>10399.443741745192</v>
      </c>
      <c r="I72" s="181">
        <v>11276.044089620877</v>
      </c>
      <c r="J72" s="181">
        <v>12094.680831781005</v>
      </c>
      <c r="K72" s="181">
        <v>12282.025573242729</v>
      </c>
      <c r="L72" s="181">
        <v>17522.440716272315</v>
      </c>
      <c r="M72" s="181">
        <v>19451.702778298815</v>
      </c>
      <c r="N72" s="614">
        <v>19422.032267307462</v>
      </c>
      <c r="O72" s="181">
        <v>10544.446052036652</v>
      </c>
      <c r="P72" s="181">
        <v>11033.612461693132</v>
      </c>
    </row>
    <row r="73" spans="1:16" ht="12.95" customHeight="1">
      <c r="A73" s="13" t="s">
        <v>52</v>
      </c>
      <c r="B73" s="236" t="s">
        <v>308</v>
      </c>
      <c r="C73" s="590">
        <v>48983.539338932205</v>
      </c>
      <c r="D73" s="181">
        <v>51735.686961905172</v>
      </c>
      <c r="E73" s="181">
        <v>51696.529015374661</v>
      </c>
      <c r="F73" s="181">
        <v>53935.082995243822</v>
      </c>
      <c r="G73" s="181">
        <v>52270.507581061014</v>
      </c>
      <c r="H73" s="181">
        <v>50556.497380373417</v>
      </c>
      <c r="I73" s="181">
        <v>49188.277061219997</v>
      </c>
      <c r="J73" s="181">
        <v>47950.916125941993</v>
      </c>
      <c r="K73" s="181">
        <v>47559.799651770591</v>
      </c>
      <c r="L73" s="181">
        <v>37054.127286220384</v>
      </c>
      <c r="M73" s="181">
        <v>38745.555505020056</v>
      </c>
      <c r="N73" s="614">
        <v>38173.073283601247</v>
      </c>
      <c r="O73" s="181">
        <v>22905.795601673752</v>
      </c>
      <c r="P73" s="181">
        <v>23085.60721568478</v>
      </c>
    </row>
    <row r="74" spans="1:16" ht="9.9499999999999993" customHeight="1">
      <c r="A74" s="587"/>
      <c r="B74" s="42"/>
      <c r="C74" s="40"/>
      <c r="D74" s="32"/>
      <c r="E74" s="32"/>
      <c r="F74" s="32"/>
      <c r="G74" s="32"/>
      <c r="H74" s="32"/>
      <c r="I74" s="32"/>
      <c r="J74" s="32"/>
      <c r="K74" s="32"/>
      <c r="L74" s="32"/>
      <c r="M74" s="32"/>
      <c r="N74" s="33"/>
      <c r="O74" s="32"/>
      <c r="P74" s="32"/>
    </row>
    <row r="75" spans="1:16" ht="15" customHeight="1">
      <c r="A75" s="68"/>
      <c r="B75" s="43" t="s">
        <v>53</v>
      </c>
      <c r="C75" s="626">
        <v>928409.08590210439</v>
      </c>
      <c r="D75" s="622">
        <v>973058.60369080119</v>
      </c>
      <c r="E75" s="622">
        <v>978634.4088585974</v>
      </c>
      <c r="F75" s="622">
        <v>975148.25635145453</v>
      </c>
      <c r="G75" s="622">
        <v>919751.94358815928</v>
      </c>
      <c r="H75" s="622">
        <v>940953.22882051149</v>
      </c>
      <c r="I75" s="622">
        <v>953061.22033193684</v>
      </c>
      <c r="J75" s="622">
        <v>949074.21354516328</v>
      </c>
      <c r="K75" s="622">
        <v>964043.7119223848</v>
      </c>
      <c r="L75" s="622">
        <v>942093.97087255656</v>
      </c>
      <c r="M75" s="622">
        <v>962909.10223826754</v>
      </c>
      <c r="N75" s="623">
        <v>987894.87156472995</v>
      </c>
      <c r="O75" s="622">
        <v>729514.26536695217</v>
      </c>
      <c r="P75" s="622">
        <v>739648.08606736967</v>
      </c>
    </row>
    <row r="76" spans="1:16" ht="15" customHeight="1">
      <c r="A76" s="68"/>
      <c r="B76" s="324" t="s">
        <v>92</v>
      </c>
      <c r="C76" s="627">
        <v>1409276.0031040201</v>
      </c>
      <c r="D76" s="620">
        <v>1367287.2318281555</v>
      </c>
      <c r="E76" s="620">
        <v>1358774.9776149243</v>
      </c>
      <c r="F76" s="620">
        <v>1325783.5720515489</v>
      </c>
      <c r="G76" s="620">
        <v>1347806.6782906223</v>
      </c>
      <c r="H76" s="620">
        <v>1351685.7958540653</v>
      </c>
      <c r="I76" s="620">
        <v>1366021.7299371492</v>
      </c>
      <c r="J76" s="620">
        <v>1346798.4397908011</v>
      </c>
      <c r="K76" s="620">
        <v>1358529.9185256541</v>
      </c>
      <c r="L76" s="620">
        <v>1394638.2186029628</v>
      </c>
      <c r="M76" s="620">
        <v>1384171.5005809877</v>
      </c>
      <c r="N76" s="621">
        <v>1405346.1346455221</v>
      </c>
      <c r="O76" s="620">
        <v>1489916.4002558936</v>
      </c>
      <c r="P76" s="620">
        <v>1471924.5224296472</v>
      </c>
    </row>
    <row r="77" spans="1:16" ht="15" customHeight="1">
      <c r="A77" s="68"/>
      <c r="B77" s="37" t="s">
        <v>399</v>
      </c>
      <c r="C77" s="626">
        <v>2337685.0890061245</v>
      </c>
      <c r="D77" s="622">
        <v>2340345.8355189567</v>
      </c>
      <c r="E77" s="622">
        <v>2337409.3864735216</v>
      </c>
      <c r="F77" s="622">
        <v>2300931.8284030035</v>
      </c>
      <c r="G77" s="622">
        <v>2267558.6218787814</v>
      </c>
      <c r="H77" s="622">
        <v>2292639.0246745767</v>
      </c>
      <c r="I77" s="622">
        <v>2319082.9502690863</v>
      </c>
      <c r="J77" s="622">
        <v>2295872.6533359643</v>
      </c>
      <c r="K77" s="622">
        <v>2322573.6304480387</v>
      </c>
      <c r="L77" s="622">
        <v>2336732.1894755196</v>
      </c>
      <c r="M77" s="622">
        <v>2347080.6028192551</v>
      </c>
      <c r="N77" s="623">
        <v>2393241.0062102522</v>
      </c>
      <c r="O77" s="622">
        <v>2219430.6656228458</v>
      </c>
      <c r="P77" s="622">
        <v>2211572.6084970171</v>
      </c>
    </row>
    <row r="78" spans="1:16" ht="15" customHeight="1">
      <c r="B78" s="277" t="s">
        <v>590</v>
      </c>
      <c r="C78" s="627">
        <v>-93032.610821820475</v>
      </c>
      <c r="D78" s="628">
        <v>-76510.895194636381</v>
      </c>
      <c r="E78" s="628">
        <v>-107616.9932980352</v>
      </c>
      <c r="F78" s="628">
        <v>-106162.59615150525</v>
      </c>
      <c r="G78" s="628">
        <v>-103955.10814061592</v>
      </c>
      <c r="H78" s="620">
        <v>-100331.51403201117</v>
      </c>
      <c r="I78" s="620">
        <v>-103725.81982825561</v>
      </c>
      <c r="J78" s="620">
        <v>-98387.701342152679</v>
      </c>
      <c r="K78" s="620">
        <v>-89745.090176227546</v>
      </c>
      <c r="L78" s="620">
        <v>-87997.533155943966</v>
      </c>
      <c r="M78" s="620">
        <v>-91181.921070284297</v>
      </c>
      <c r="N78" s="621">
        <v>-91967.48430282285</v>
      </c>
      <c r="O78" s="620">
        <v>243583.85041406949</v>
      </c>
      <c r="P78" s="620">
        <v>259461.86311936111</v>
      </c>
    </row>
    <row r="79" spans="1:16" ht="15" customHeight="1">
      <c r="A79" s="16"/>
      <c r="B79" s="277" t="s">
        <v>591</v>
      </c>
      <c r="C79" s="629">
        <v>-100271.47983690014</v>
      </c>
      <c r="D79" s="630">
        <v>-108148.94317819255</v>
      </c>
      <c r="E79" s="630">
        <v>-102124.39979522016</v>
      </c>
      <c r="F79" s="630">
        <v>-107377.23394880741</v>
      </c>
      <c r="G79" s="630">
        <v>-107106.51778938946</v>
      </c>
      <c r="H79" s="631">
        <v>-113457.51721809195</v>
      </c>
      <c r="I79" s="631">
        <v>-114967.13233294644</v>
      </c>
      <c r="J79" s="631">
        <v>-113787.34670757649</v>
      </c>
      <c r="K79" s="631">
        <v>-98008.544648499839</v>
      </c>
      <c r="L79" s="631">
        <v>-93300.661687072759</v>
      </c>
      <c r="M79" s="631">
        <v>-92893.686961815605</v>
      </c>
      <c r="N79" s="632">
        <v>-92932.528480988956</v>
      </c>
      <c r="O79" s="620">
        <v>7168.855848771921</v>
      </c>
      <c r="P79" s="620">
        <v>4132.563827668946</v>
      </c>
    </row>
    <row r="80" spans="1:16" ht="15" hidden="1" customHeight="1">
      <c r="A80" s="50"/>
      <c r="B80" s="51" t="s">
        <v>60</v>
      </c>
      <c r="C80" s="629">
        <v>-193304.09065872061</v>
      </c>
      <c r="D80" s="630">
        <v>-184659.83837282893</v>
      </c>
      <c r="E80" s="630">
        <v>-209741.39309325535</v>
      </c>
      <c r="F80" s="631">
        <v>-213539.83010031265</v>
      </c>
      <c r="G80" s="631">
        <v>-211061.62593000539</v>
      </c>
      <c r="H80" s="631">
        <f t="shared" ref="H80:P80" si="12">SUM(H78:H79)</f>
        <v>-213789.03125010311</v>
      </c>
      <c r="I80" s="631">
        <f t="shared" si="12"/>
        <v>-218692.95216120203</v>
      </c>
      <c r="J80" s="631">
        <f t="shared" si="12"/>
        <v>-212175.04804972917</v>
      </c>
      <c r="K80" s="631">
        <f t="shared" si="12"/>
        <v>-187753.63482472737</v>
      </c>
      <c r="L80" s="631">
        <f t="shared" si="12"/>
        <v>-181298.19484301674</v>
      </c>
      <c r="M80" s="631">
        <f t="shared" si="12"/>
        <v>-184075.6080320999</v>
      </c>
      <c r="N80" s="632">
        <f t="shared" si="12"/>
        <v>-184900.01278381181</v>
      </c>
      <c r="O80" s="631">
        <f t="shared" si="12"/>
        <v>250752.70626284141</v>
      </c>
      <c r="P80" s="631">
        <f t="shared" si="12"/>
        <v>263594.42694703006</v>
      </c>
    </row>
    <row r="81" spans="1:17" ht="15" customHeight="1">
      <c r="A81" s="18"/>
      <c r="B81" s="37" t="s">
        <v>401</v>
      </c>
      <c r="C81" s="626">
        <v>2144381</v>
      </c>
      <c r="D81" s="622">
        <v>2155686</v>
      </c>
      <c r="E81" s="622">
        <v>2127668</v>
      </c>
      <c r="F81" s="622">
        <v>2087392</v>
      </c>
      <c r="G81" s="622">
        <v>2056497</v>
      </c>
      <c r="H81" s="622">
        <f t="shared" ref="H81:P81" si="13">SUM(H82:H84)</f>
        <v>2078850</v>
      </c>
      <c r="I81" s="622">
        <f t="shared" si="13"/>
        <v>2100390</v>
      </c>
      <c r="J81" s="622">
        <f t="shared" si="13"/>
        <v>2083697.6113785324</v>
      </c>
      <c r="K81" s="622">
        <f t="shared" si="13"/>
        <v>2134820</v>
      </c>
      <c r="L81" s="622">
        <f t="shared" si="13"/>
        <v>2155434</v>
      </c>
      <c r="M81" s="622">
        <f t="shared" si="13"/>
        <v>2163005</v>
      </c>
      <c r="N81" s="623">
        <f t="shared" si="13"/>
        <v>2208341</v>
      </c>
      <c r="O81" s="622">
        <f t="shared" si="13"/>
        <v>2470183.3909903369</v>
      </c>
      <c r="P81" s="622">
        <f t="shared" si="13"/>
        <v>2475167.0317052086</v>
      </c>
    </row>
    <row r="82" spans="1:17" ht="15" hidden="1" customHeight="1">
      <c r="A82" s="18"/>
      <c r="B82" s="44" t="s">
        <v>211</v>
      </c>
      <c r="C82" s="211">
        <v>68013.663911388881</v>
      </c>
      <c r="D82" s="49">
        <v>130273.06958736111</v>
      </c>
      <c r="E82" s="49">
        <v>144262.78593861111</v>
      </c>
      <c r="F82" s="49">
        <v>109999.92546958334</v>
      </c>
      <c r="G82" s="49">
        <v>89325.701656249992</v>
      </c>
      <c r="H82" s="52">
        <v>88960.522359683106</v>
      </c>
      <c r="I82" s="52">
        <v>83219.341392894712</v>
      </c>
      <c r="J82" s="52">
        <v>85277.578027979675</v>
      </c>
      <c r="K82" s="52">
        <v>78436.045398955859</v>
      </c>
      <c r="L82" s="52">
        <v>81738.633362660621</v>
      </c>
      <c r="M82" s="52">
        <v>74808.157234278158</v>
      </c>
      <c r="N82" s="60">
        <v>74876.911501609866</v>
      </c>
      <c r="O82" s="52">
        <v>82832.283350928017</v>
      </c>
      <c r="P82" s="52">
        <v>90052.679146607465</v>
      </c>
      <c r="Q82" s="91"/>
    </row>
    <row r="83" spans="1:17" ht="15" hidden="1" customHeight="1">
      <c r="A83" s="18"/>
      <c r="B83" s="44" t="s">
        <v>212</v>
      </c>
      <c r="C83" s="211">
        <v>6817.3360886111122</v>
      </c>
      <c r="D83" s="49">
        <v>13417.930412638889</v>
      </c>
      <c r="E83" s="49">
        <v>12061.21406138889</v>
      </c>
      <c r="F83" s="49">
        <v>16328.07453041667</v>
      </c>
      <c r="G83" s="49">
        <v>23691.298343750004</v>
      </c>
      <c r="H83" s="52">
        <v>30410.477640316898</v>
      </c>
      <c r="I83" s="52">
        <v>32115.658607105295</v>
      </c>
      <c r="J83" s="52">
        <v>32702.033350552756</v>
      </c>
      <c r="K83" s="52">
        <v>31596.954601044137</v>
      </c>
      <c r="L83" s="52">
        <v>32206.366637339386</v>
      </c>
      <c r="M83" s="52">
        <v>30735.842765721845</v>
      </c>
      <c r="N83" s="60">
        <v>30804.088498390134</v>
      </c>
      <c r="O83" s="52">
        <v>34366.176797388762</v>
      </c>
      <c r="P83" s="52">
        <v>36519.077792413591</v>
      </c>
    </row>
    <row r="84" spans="1:17" ht="15" hidden="1" customHeight="1">
      <c r="A84" s="16"/>
      <c r="B84" s="43" t="s">
        <v>215</v>
      </c>
      <c r="C84" s="41">
        <v>2069550</v>
      </c>
      <c r="D84" s="30">
        <v>2011995</v>
      </c>
      <c r="E84" s="30">
        <v>1971344</v>
      </c>
      <c r="F84" s="30">
        <v>1961064</v>
      </c>
      <c r="G84" s="30">
        <v>1943480</v>
      </c>
      <c r="H84" s="30">
        <v>1959479</v>
      </c>
      <c r="I84" s="30">
        <v>1985055</v>
      </c>
      <c r="J84" s="30">
        <v>1965718</v>
      </c>
      <c r="K84" s="30">
        <v>2024787</v>
      </c>
      <c r="L84" s="30">
        <v>2041489</v>
      </c>
      <c r="M84" s="30">
        <v>2057461</v>
      </c>
      <c r="N84" s="31">
        <v>2102660</v>
      </c>
      <c r="O84" s="30">
        <v>2352984.9308420201</v>
      </c>
      <c r="P84" s="30">
        <v>2348595.2747661876</v>
      </c>
    </row>
    <row r="85" spans="1:17" ht="15" hidden="1" customHeight="1">
      <c r="A85" s="16"/>
      <c r="B85" s="44" t="s">
        <v>214</v>
      </c>
      <c r="C85" s="30"/>
      <c r="D85" s="30"/>
      <c r="E85" s="30"/>
      <c r="F85" s="30"/>
      <c r="G85" s="30"/>
      <c r="H85" s="30"/>
      <c r="I85" s="30"/>
      <c r="J85" s="30"/>
      <c r="K85" s="30"/>
      <c r="L85" s="30"/>
      <c r="M85" s="30"/>
      <c r="N85" s="31"/>
      <c r="O85" s="30">
        <f>O86-O84</f>
        <v>-207980.93084202008</v>
      </c>
      <c r="P85" s="30">
        <f>P86-P84</f>
        <v>-240114.27476618765</v>
      </c>
      <c r="Q85" s="28"/>
    </row>
    <row r="86" spans="1:17" s="212" customFormat="1" ht="15" hidden="1" customHeight="1">
      <c r="A86" s="16"/>
      <c r="B86" s="43" t="s">
        <v>213</v>
      </c>
      <c r="C86" s="30">
        <v>2069550</v>
      </c>
      <c r="D86" s="30">
        <v>2011995</v>
      </c>
      <c r="E86" s="30">
        <v>1971344</v>
      </c>
      <c r="F86" s="30">
        <v>1961064</v>
      </c>
      <c r="G86" s="30">
        <v>1943480</v>
      </c>
      <c r="H86" s="30">
        <v>1959479</v>
      </c>
      <c r="I86" s="30">
        <v>1985055</v>
      </c>
      <c r="J86" s="30">
        <v>1965718</v>
      </c>
      <c r="K86" s="30">
        <v>2024787</v>
      </c>
      <c r="L86" s="30">
        <v>2041489</v>
      </c>
      <c r="M86" s="30">
        <v>2057461</v>
      </c>
      <c r="N86" s="31">
        <v>2102660</v>
      </c>
      <c r="O86" s="30">
        <v>2145004</v>
      </c>
      <c r="P86" s="30">
        <v>2108481</v>
      </c>
    </row>
    <row r="87" spans="1:17" ht="20.100000000000001" customHeight="1">
      <c r="A87" s="14" t="s">
        <v>54</v>
      </c>
      <c r="B87" s="19"/>
      <c r="P87" s="20"/>
    </row>
    <row r="88" spans="1:17" ht="15" customHeight="1">
      <c r="A88" s="18" t="s">
        <v>592</v>
      </c>
      <c r="B88" s="19"/>
      <c r="P88" s="20"/>
    </row>
    <row r="89" spans="1:17" ht="15" customHeight="1">
      <c r="A89" s="18" t="s">
        <v>593</v>
      </c>
      <c r="B89" s="19"/>
      <c r="P89" s="20"/>
    </row>
    <row r="90" spans="1:17" ht="12" hidden="1" customHeight="1">
      <c r="A90" s="18" t="s">
        <v>217</v>
      </c>
      <c r="B90" s="19"/>
      <c r="P90" s="20"/>
    </row>
    <row r="91" spans="1:17" ht="12" hidden="1" customHeight="1">
      <c r="A91" s="18" t="s">
        <v>218</v>
      </c>
      <c r="B91" s="19"/>
      <c r="P91" s="20"/>
    </row>
    <row r="92" spans="1:17" ht="12" customHeight="1">
      <c r="B92" s="19"/>
      <c r="P92" s="20"/>
    </row>
    <row r="93" spans="1:17" ht="12" customHeight="1">
      <c r="A93" s="18"/>
      <c r="B93" s="19"/>
      <c r="P93" s="20"/>
    </row>
    <row r="94" spans="1:17">
      <c r="A94" s="18"/>
      <c r="B94" s="19"/>
      <c r="C94" s="74"/>
      <c r="D94" s="74"/>
      <c r="E94" s="74"/>
      <c r="F94" s="74"/>
      <c r="G94" s="74"/>
      <c r="H94" s="74"/>
      <c r="I94" s="74"/>
      <c r="J94" s="74"/>
      <c r="K94" s="74"/>
      <c r="L94" s="74"/>
      <c r="M94" s="74"/>
      <c r="N94" s="74"/>
    </row>
    <row r="95" spans="1:17">
      <c r="A95" s="18"/>
      <c r="B95" s="19"/>
    </row>
    <row r="96" spans="1:17">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A144" s="18"/>
      <c r="B144" s="19"/>
    </row>
    <row r="145" spans="1:2">
      <c r="A145" s="18"/>
      <c r="B145" s="19"/>
    </row>
    <row r="146" spans="1:2">
      <c r="A146" s="18"/>
      <c r="B146" s="19"/>
    </row>
    <row r="147" spans="1:2">
      <c r="A147" s="18"/>
      <c r="B147" s="19"/>
    </row>
    <row r="148" spans="1:2">
      <c r="A148" s="18"/>
      <c r="B148" s="19"/>
    </row>
    <row r="149" spans="1:2">
      <c r="A149" s="18"/>
      <c r="B149" s="19"/>
    </row>
    <row r="150" spans="1:2">
      <c r="A150" s="18"/>
      <c r="B150" s="19"/>
    </row>
    <row r="151" spans="1:2">
      <c r="A151" s="18"/>
      <c r="B151" s="19"/>
    </row>
    <row r="152" spans="1:2">
      <c r="A152" s="18"/>
      <c r="B152" s="19"/>
    </row>
    <row r="153" spans="1:2">
      <c r="A153" s="18"/>
      <c r="B153" s="19"/>
    </row>
    <row r="154" spans="1:2">
      <c r="A154" s="18"/>
      <c r="B154" s="19"/>
    </row>
    <row r="155" spans="1:2">
      <c r="A155" s="18"/>
      <c r="B155" s="19"/>
    </row>
    <row r="156" spans="1:2">
      <c r="A156" s="18"/>
      <c r="B156" s="19"/>
    </row>
    <row r="157" spans="1:2">
      <c r="A157" s="18"/>
      <c r="B157" s="19"/>
    </row>
    <row r="158" spans="1:2">
      <c r="A158" s="18"/>
      <c r="B158" s="19"/>
    </row>
    <row r="159" spans="1:2">
      <c r="A159" s="18"/>
      <c r="B159" s="19"/>
    </row>
    <row r="160" spans="1:2">
      <c r="A160" s="18"/>
      <c r="B160" s="19"/>
    </row>
    <row r="161" spans="1:2">
      <c r="A161" s="18"/>
      <c r="B161" s="19"/>
    </row>
    <row r="162" spans="1:2">
      <c r="A162" s="18"/>
      <c r="B162" s="19"/>
    </row>
    <row r="163" spans="1:2">
      <c r="A163" s="18"/>
      <c r="B163" s="19"/>
    </row>
    <row r="164" spans="1:2">
      <c r="A164" s="18"/>
      <c r="B164" s="19"/>
    </row>
    <row r="165" spans="1:2">
      <c r="A165" s="18"/>
      <c r="B165" s="19"/>
    </row>
    <row r="166" spans="1:2">
      <c r="A166" s="18"/>
      <c r="B166" s="19"/>
    </row>
    <row r="167" spans="1:2">
      <c r="A167" s="18"/>
      <c r="B167" s="19"/>
    </row>
    <row r="168" spans="1:2">
      <c r="A168" s="18"/>
      <c r="B168" s="19"/>
    </row>
    <row r="169" spans="1:2">
      <c r="A169" s="18"/>
      <c r="B169" s="19"/>
    </row>
    <row r="170" spans="1:2">
      <c r="A170" s="18"/>
      <c r="B170" s="19"/>
    </row>
    <row r="171" spans="1:2">
      <c r="A171" s="18"/>
      <c r="B171" s="19"/>
    </row>
    <row r="172" spans="1:2">
      <c r="A172" s="18"/>
      <c r="B172" s="19"/>
    </row>
    <row r="173" spans="1:2">
      <c r="A173" s="18"/>
      <c r="B173" s="19"/>
    </row>
    <row r="174" spans="1:2">
      <c r="A174" s="18"/>
      <c r="B174" s="19"/>
    </row>
    <row r="175" spans="1:2">
      <c r="A175" s="18"/>
      <c r="B175" s="19"/>
    </row>
    <row r="176" spans="1:2">
      <c r="A176" s="18"/>
      <c r="B176" s="19"/>
    </row>
    <row r="177" spans="1:2">
      <c r="A177" s="18"/>
      <c r="B177" s="19"/>
    </row>
    <row r="178" spans="1:2">
      <c r="A178" s="18"/>
      <c r="B178" s="19"/>
    </row>
    <row r="179" spans="1:2">
      <c r="A179" s="18"/>
      <c r="B179" s="19"/>
    </row>
    <row r="180" spans="1:2">
      <c r="A180" s="18"/>
      <c r="B180" s="19"/>
    </row>
    <row r="181" spans="1:2">
      <c r="A181" s="18"/>
      <c r="B181" s="19"/>
    </row>
    <row r="182" spans="1:2">
      <c r="A182" s="18"/>
      <c r="B182" s="19"/>
    </row>
    <row r="183" spans="1:2">
      <c r="A183" s="18"/>
      <c r="B183" s="19"/>
    </row>
    <row r="184" spans="1:2">
      <c r="A184" s="18"/>
      <c r="B184" s="19"/>
    </row>
    <row r="185" spans="1:2">
      <c r="A185" s="18"/>
      <c r="B185" s="19"/>
    </row>
    <row r="186" spans="1:2">
      <c r="A186" s="18"/>
      <c r="B186" s="19"/>
    </row>
    <row r="187" spans="1:2">
      <c r="A187" s="18"/>
      <c r="B187" s="19"/>
    </row>
    <row r="188" spans="1:2">
      <c r="A188" s="18"/>
      <c r="B188" s="19"/>
    </row>
    <row r="189" spans="1:2">
      <c r="A189" s="18"/>
      <c r="B189" s="19"/>
    </row>
    <row r="190" spans="1:2">
      <c r="B190" s="19"/>
    </row>
    <row r="191" spans="1:2">
      <c r="B191" s="19"/>
    </row>
    <row r="192" spans="1:2">
      <c r="B192" s="19"/>
    </row>
    <row r="193" spans="2:2">
      <c r="B193" s="19"/>
    </row>
    <row r="194" spans="2:2">
      <c r="B194" s="19"/>
    </row>
    <row r="195" spans="2:2">
      <c r="B195" s="19"/>
    </row>
    <row r="196" spans="2:2">
      <c r="B196" s="19"/>
    </row>
    <row r="197" spans="2:2">
      <c r="B197" s="19"/>
    </row>
    <row r="198" spans="2:2">
      <c r="B198" s="19"/>
    </row>
    <row r="199" spans="2:2">
      <c r="B199" s="19"/>
    </row>
    <row r="200" spans="2:2">
      <c r="B200" s="19"/>
    </row>
    <row r="201" spans="2:2">
      <c r="B201" s="19"/>
    </row>
    <row r="202" spans="2:2">
      <c r="B202" s="19"/>
    </row>
    <row r="203" spans="2:2">
      <c r="B203" s="19"/>
    </row>
    <row r="204" spans="2:2">
      <c r="B204" s="19"/>
    </row>
    <row r="205" spans="2:2">
      <c r="B205" s="19"/>
    </row>
    <row r="206" spans="2:2">
      <c r="B206" s="19"/>
    </row>
    <row r="207" spans="2:2">
      <c r="B207" s="19"/>
    </row>
    <row r="208" spans="2:2">
      <c r="B208" s="19"/>
    </row>
    <row r="209" spans="2:2">
      <c r="B209" s="19"/>
    </row>
    <row r="210" spans="2:2">
      <c r="B210" s="19"/>
    </row>
    <row r="211" spans="2:2">
      <c r="B211" s="19"/>
    </row>
    <row r="212" spans="2:2">
      <c r="B212" s="19"/>
    </row>
    <row r="213" spans="2:2">
      <c r="B213" s="19"/>
    </row>
    <row r="214" spans="2:2">
      <c r="B214" s="19"/>
    </row>
    <row r="215" spans="2:2">
      <c r="B215" s="19"/>
    </row>
    <row r="216" spans="2:2">
      <c r="B216" s="19"/>
    </row>
  </sheetData>
  <pageMargins left="0.59055118110236227" right="0.19685039370078741" top="0.59055118110236227" bottom="0.59055118110236227" header="0.31496062992125984" footer="0.11811023622047245"/>
  <pageSetup paperSize="9" scale="70" orientation="portrait" r:id="rId1"/>
  <headerFooter>
    <oddFooter>&amp;L&amp;"MetaNormalLF-Roman,Standard"&amp;10Statistisches Bundesamt, Verkehr und Umwelt, 2020</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workbookViewId="0"/>
  </sheetViews>
  <sheetFormatPr baseColWidth="10" defaultRowHeight="15"/>
  <cols>
    <col min="1" max="1" width="7" style="20" customWidth="1"/>
    <col min="2" max="2" width="50.7109375" style="20" customWidth="1"/>
    <col min="3" max="16384" width="11.42578125" style="20"/>
  </cols>
  <sheetData>
    <row r="1" spans="1:7" ht="20.100000000000001" customHeight="1">
      <c r="A1" s="123" t="s">
        <v>203</v>
      </c>
      <c r="E1" s="197"/>
    </row>
    <row r="2" spans="1:7" ht="20.100000000000001" customHeight="1">
      <c r="A2" s="423" t="s">
        <v>210</v>
      </c>
      <c r="C2" s="91"/>
    </row>
    <row r="3" spans="1:7" ht="20.100000000000001" customHeight="1">
      <c r="A3" s="453" t="s">
        <v>594</v>
      </c>
    </row>
    <row r="4" spans="1:7" ht="20.100000000000001" customHeight="1">
      <c r="A4" s="104" t="s">
        <v>145</v>
      </c>
    </row>
    <row r="6" spans="1:7" ht="30" customHeight="1">
      <c r="A6" s="596" t="s">
        <v>320</v>
      </c>
      <c r="B6" s="633" t="s">
        <v>324</v>
      </c>
      <c r="C6" s="683">
        <v>2017</v>
      </c>
      <c r="D6" s="684">
        <v>2018</v>
      </c>
      <c r="E6" s="175"/>
      <c r="F6" s="175"/>
      <c r="G6" s="175"/>
    </row>
    <row r="7" spans="1:7" ht="18" customHeight="1">
      <c r="A7" s="13" t="s">
        <v>1</v>
      </c>
      <c r="B7" s="236" t="s">
        <v>242</v>
      </c>
      <c r="C7" s="634">
        <f>SUM(C8:C10)</f>
        <v>9.6900626755670469</v>
      </c>
      <c r="D7" s="548">
        <f>SUM(D8:D10)</f>
        <v>9.2956346195513468</v>
      </c>
      <c r="E7" s="176"/>
      <c r="F7" s="177"/>
    </row>
    <row r="8" spans="1:7" ht="12.95" customHeight="1">
      <c r="A8" s="12" t="s">
        <v>2</v>
      </c>
      <c r="B8" s="238" t="s">
        <v>243</v>
      </c>
      <c r="C8" s="548">
        <v>8.5608060885162054</v>
      </c>
      <c r="D8" s="548">
        <v>8.212343729037892</v>
      </c>
    </row>
    <row r="9" spans="1:7" ht="12.95" customHeight="1">
      <c r="A9" s="12" t="s">
        <v>3</v>
      </c>
      <c r="B9" s="238" t="s">
        <v>244</v>
      </c>
      <c r="C9" s="548">
        <v>1.0476401854698913</v>
      </c>
      <c r="D9" s="548">
        <v>1.0049966344843313</v>
      </c>
    </row>
    <row r="10" spans="1:7" ht="12.95" customHeight="1">
      <c r="A10" s="12" t="s">
        <v>4</v>
      </c>
      <c r="B10" s="238" t="s">
        <v>5</v>
      </c>
      <c r="C10" s="547">
        <v>8.161640158095082E-2</v>
      </c>
      <c r="D10" s="548">
        <v>7.8294256029122697E-2</v>
      </c>
    </row>
    <row r="11" spans="1:7" ht="12.95" customHeight="1">
      <c r="A11" s="13" t="s">
        <v>6</v>
      </c>
      <c r="B11" s="236" t="s">
        <v>245</v>
      </c>
      <c r="C11" s="547">
        <f>SUM(C12:C14)</f>
        <v>1.6722970569919124</v>
      </c>
      <c r="D11" s="548">
        <f>SUM(D12:D14)</f>
        <v>1.6107674246912376</v>
      </c>
    </row>
    <row r="12" spans="1:7" ht="12.95" customHeight="1">
      <c r="A12" s="12" t="s">
        <v>7</v>
      </c>
      <c r="B12" s="242" t="s">
        <v>246</v>
      </c>
      <c r="C12" s="548">
        <v>0.30568477289585089</v>
      </c>
      <c r="D12" s="548">
        <v>0.2944375655904517</v>
      </c>
    </row>
    <row r="13" spans="1:7" ht="12.95" customHeight="1">
      <c r="A13" s="12" t="s">
        <v>8</v>
      </c>
      <c r="B13" s="242" t="s">
        <v>247</v>
      </c>
      <c r="C13" s="548">
        <v>0.25644572863897425</v>
      </c>
      <c r="D13" s="548">
        <v>0.24701019724085199</v>
      </c>
    </row>
    <row r="14" spans="1:7" ht="12.95" customHeight="1">
      <c r="A14" s="12" t="s">
        <v>9</v>
      </c>
      <c r="B14" s="242" t="s">
        <v>248</v>
      </c>
      <c r="C14" s="548">
        <v>1.1101665554570872</v>
      </c>
      <c r="D14" s="548">
        <v>1.0693196618599339</v>
      </c>
    </row>
    <row r="15" spans="1:7" ht="12.95" customHeight="1">
      <c r="A15" s="13" t="s">
        <v>10</v>
      </c>
      <c r="B15" s="236" t="s">
        <v>11</v>
      </c>
      <c r="C15" s="547">
        <f>SUM(C16:C21,C24:C27,C30,C34:C41)</f>
        <v>189.78059677849299</v>
      </c>
      <c r="D15" s="548">
        <f>SUM(D16:D21,D24:D27,D30,D34:D41)</f>
        <v>205.28701921010088</v>
      </c>
    </row>
    <row r="16" spans="1:7" ht="12.95" customHeight="1">
      <c r="A16" s="12" t="s">
        <v>12</v>
      </c>
      <c r="B16" s="238" t="s">
        <v>249</v>
      </c>
      <c r="C16" s="548">
        <v>13.081349978035339</v>
      </c>
      <c r="D16" s="548">
        <v>13.096056684715911</v>
      </c>
    </row>
    <row r="17" spans="1:4" ht="12.95" customHeight="1">
      <c r="A17" s="13" t="s">
        <v>13</v>
      </c>
      <c r="B17" s="238" t="s">
        <v>250</v>
      </c>
      <c r="C17" s="548">
        <v>2.7121479289005777</v>
      </c>
      <c r="D17" s="548">
        <v>2.6764304534528947</v>
      </c>
    </row>
    <row r="18" spans="1:4" ht="12.95" customHeight="1">
      <c r="A18" s="13">
        <v>16</v>
      </c>
      <c r="B18" s="238" t="s">
        <v>252</v>
      </c>
      <c r="C18" s="548">
        <v>2.9818756299029805</v>
      </c>
      <c r="D18" s="548">
        <v>2.9426059910812228</v>
      </c>
    </row>
    <row r="19" spans="1:4" ht="12.95" customHeight="1">
      <c r="A19" s="13">
        <v>17</v>
      </c>
      <c r="B19" s="238" t="s">
        <v>254</v>
      </c>
      <c r="C19" s="548">
        <v>4.7127993081037554</v>
      </c>
      <c r="D19" s="548">
        <v>4.6507343699109152</v>
      </c>
    </row>
    <row r="20" spans="1:4" ht="12.95" customHeight="1">
      <c r="A20" s="13">
        <v>18</v>
      </c>
      <c r="B20" s="238" t="s">
        <v>371</v>
      </c>
      <c r="C20" s="548">
        <v>2.4315234338938012</v>
      </c>
      <c r="D20" s="548">
        <v>2.3995016265192413</v>
      </c>
    </row>
    <row r="21" spans="1:4" ht="12.95" customHeight="1">
      <c r="A21" s="13">
        <v>19</v>
      </c>
      <c r="B21" s="238" t="s">
        <v>258</v>
      </c>
      <c r="C21" s="548">
        <f>SUM(C22:C23)</f>
        <v>2.5167221336095831</v>
      </c>
      <c r="D21" s="548">
        <f>SUM(D22:D23)</f>
        <v>1.580564891420027</v>
      </c>
    </row>
    <row r="22" spans="1:4" ht="12.95" customHeight="1">
      <c r="A22" s="12" t="s">
        <v>14</v>
      </c>
      <c r="B22" s="243" t="s">
        <v>259</v>
      </c>
      <c r="C22" s="548">
        <v>2.1152619063455138E-2</v>
      </c>
      <c r="D22" s="548">
        <v>1.3284377566675623E-2</v>
      </c>
    </row>
    <row r="23" spans="1:4" ht="12.95" customHeight="1">
      <c r="A23" s="12" t="s">
        <v>15</v>
      </c>
      <c r="B23" s="243" t="s">
        <v>260</v>
      </c>
      <c r="C23" s="548">
        <v>2.4955695145461281</v>
      </c>
      <c r="D23" s="548">
        <v>1.5672805138533514</v>
      </c>
    </row>
    <row r="24" spans="1:4" ht="12.95" customHeight="1">
      <c r="A24" s="13">
        <v>20</v>
      </c>
      <c r="B24" s="238" t="s">
        <v>262</v>
      </c>
      <c r="C24" s="548">
        <v>10.040837986043993</v>
      </c>
      <c r="D24" s="548">
        <v>9.2827043467472876</v>
      </c>
    </row>
    <row r="25" spans="1:4" ht="12.95" customHeight="1">
      <c r="A25" s="13">
        <v>21</v>
      </c>
      <c r="B25" s="238" t="s">
        <v>263</v>
      </c>
      <c r="C25" s="548">
        <v>1.9620853208783802</v>
      </c>
      <c r="D25" s="548">
        <v>1.8139380360605484</v>
      </c>
    </row>
    <row r="26" spans="1:4" ht="12.95" customHeight="1">
      <c r="A26" s="13">
        <v>22</v>
      </c>
      <c r="B26" s="238" t="s">
        <v>83</v>
      </c>
      <c r="C26" s="548">
        <v>9.2597109521879712</v>
      </c>
      <c r="D26" s="548">
        <v>9.1377657238089718</v>
      </c>
    </row>
    <row r="27" spans="1:4" ht="12.95" customHeight="1">
      <c r="A27" s="13">
        <v>23</v>
      </c>
      <c r="B27" s="238" t="s">
        <v>265</v>
      </c>
      <c r="C27" s="548">
        <f>SUM(C28:C29)</f>
        <v>5.4068609873941549</v>
      </c>
      <c r="D27" s="548">
        <f>SUM(D28:D29)</f>
        <v>5.335655644017268</v>
      </c>
    </row>
    <row r="28" spans="1:4" ht="12.95" customHeight="1">
      <c r="A28" s="13">
        <v>23.1</v>
      </c>
      <c r="B28" s="243" t="s">
        <v>266</v>
      </c>
      <c r="C28" s="548">
        <v>1.2968466840970996</v>
      </c>
      <c r="D28" s="548">
        <v>1.2797679366198471</v>
      </c>
    </row>
    <row r="29" spans="1:4" ht="12.95" customHeight="1">
      <c r="A29" s="12" t="s">
        <v>16</v>
      </c>
      <c r="B29" s="243" t="s">
        <v>267</v>
      </c>
      <c r="C29" s="548">
        <v>4.1100143032970555</v>
      </c>
      <c r="D29" s="548">
        <v>4.0558877073974209</v>
      </c>
    </row>
    <row r="30" spans="1:4" ht="12.95" customHeight="1">
      <c r="A30" s="13">
        <v>24</v>
      </c>
      <c r="B30" s="238" t="s">
        <v>268</v>
      </c>
      <c r="C30" s="548">
        <f>SUM(C31:C33)</f>
        <v>5.0368408371437967</v>
      </c>
      <c r="D30" s="548">
        <f>SUM(D31:D33)</f>
        <v>5.360696617603951</v>
      </c>
    </row>
    <row r="31" spans="1:4" ht="12.95" customHeight="1">
      <c r="A31" s="12" t="s">
        <v>17</v>
      </c>
      <c r="B31" s="243" t="s">
        <v>269</v>
      </c>
      <c r="C31" s="548">
        <v>2.5497501016910169</v>
      </c>
      <c r="D31" s="548">
        <v>2.7136924091532788</v>
      </c>
    </row>
    <row r="32" spans="1:4" ht="12.95" customHeight="1">
      <c r="A32" s="12" t="s">
        <v>18</v>
      </c>
      <c r="B32" s="243" t="s">
        <v>270</v>
      </c>
      <c r="C32" s="548">
        <v>1.7498148847962089</v>
      </c>
      <c r="D32" s="548">
        <v>1.8623234359891465</v>
      </c>
    </row>
    <row r="33" spans="1:4" ht="12.95" customHeight="1">
      <c r="A33" s="12" t="s">
        <v>19</v>
      </c>
      <c r="B33" s="243" t="s">
        <v>271</v>
      </c>
      <c r="C33" s="548">
        <v>0.73727585065657042</v>
      </c>
      <c r="D33" s="548">
        <v>0.78468077246152601</v>
      </c>
    </row>
    <row r="34" spans="1:4" ht="12.95" customHeight="1">
      <c r="A34" s="13">
        <v>25</v>
      </c>
      <c r="B34" s="238" t="s">
        <v>86</v>
      </c>
      <c r="C34" s="548">
        <v>6.6254934815812971</v>
      </c>
      <c r="D34" s="548">
        <v>7.0514954998678112</v>
      </c>
    </row>
    <row r="35" spans="1:4" ht="12.95" customHeight="1">
      <c r="A35" s="13">
        <v>26</v>
      </c>
      <c r="B35" s="238" t="s">
        <v>272</v>
      </c>
      <c r="C35" s="548">
        <v>8.867041775300919</v>
      </c>
      <c r="D35" s="548">
        <v>8.7502677809593674</v>
      </c>
    </row>
    <row r="36" spans="1:4" ht="12.95" customHeight="1">
      <c r="A36" s="13">
        <v>27</v>
      </c>
      <c r="B36" s="238" t="s">
        <v>273</v>
      </c>
      <c r="C36" s="548">
        <v>4.548225983792423</v>
      </c>
      <c r="D36" s="548">
        <v>4.8406650985700743</v>
      </c>
    </row>
    <row r="37" spans="1:4" ht="12.95" customHeight="1">
      <c r="A37" s="13">
        <v>28</v>
      </c>
      <c r="B37" s="238" t="s">
        <v>275</v>
      </c>
      <c r="C37" s="548">
        <v>12.191279795699545</v>
      </c>
      <c r="D37" s="548">
        <v>12.975147414451476</v>
      </c>
    </row>
    <row r="38" spans="1:4" ht="12.95" customHeight="1">
      <c r="A38" s="13">
        <v>29</v>
      </c>
      <c r="B38" s="238" t="s">
        <v>87</v>
      </c>
      <c r="C38" s="548">
        <v>75.805068049208671</v>
      </c>
      <c r="D38" s="548">
        <v>90.037975847032612</v>
      </c>
    </row>
    <row r="39" spans="1:4" ht="12.95" customHeight="1">
      <c r="A39" s="13">
        <v>30</v>
      </c>
      <c r="B39" s="238" t="s">
        <v>278</v>
      </c>
      <c r="C39" s="548">
        <v>10.145766944264169</v>
      </c>
      <c r="D39" s="548">
        <v>12.050702447549817</v>
      </c>
    </row>
    <row r="40" spans="1:4" ht="12.95" customHeight="1">
      <c r="A40" s="13" t="s">
        <v>20</v>
      </c>
      <c r="B40" s="238" t="s">
        <v>279</v>
      </c>
      <c r="C40" s="548">
        <v>6.4396206638558251</v>
      </c>
      <c r="D40" s="548">
        <v>6.354814451590368</v>
      </c>
    </row>
    <row r="41" spans="1:4" ht="12.95" customHeight="1">
      <c r="A41" s="13">
        <v>33</v>
      </c>
      <c r="B41" s="238" t="s">
        <v>281</v>
      </c>
      <c r="C41" s="548">
        <v>5.0153455886958014</v>
      </c>
      <c r="D41" s="548">
        <v>4.9492962847411679</v>
      </c>
    </row>
    <row r="42" spans="1:4" ht="12.95" customHeight="1">
      <c r="A42" s="13" t="s">
        <v>21</v>
      </c>
      <c r="B42" s="236" t="s">
        <v>22</v>
      </c>
      <c r="C42" s="548">
        <f>SUM(C43:C44)</f>
        <v>338.00287891928269</v>
      </c>
      <c r="D42" s="548">
        <f>SUM(D43:D44)</f>
        <v>321.94232062767742</v>
      </c>
    </row>
    <row r="43" spans="1:4" ht="12.95" customHeight="1">
      <c r="A43" s="13" t="s">
        <v>23</v>
      </c>
      <c r="B43" s="243" t="s">
        <v>282</v>
      </c>
      <c r="C43" s="548">
        <v>320.88012334030657</v>
      </c>
      <c r="D43" s="548">
        <v>305.6331705865249</v>
      </c>
    </row>
    <row r="44" spans="1:4" ht="12.95" customHeight="1">
      <c r="A44" s="13" t="s">
        <v>24</v>
      </c>
      <c r="B44" s="243" t="s">
        <v>25</v>
      </c>
      <c r="C44" s="548">
        <v>17.122755578976125</v>
      </c>
      <c r="D44" s="548">
        <v>16.309150041152495</v>
      </c>
    </row>
    <row r="45" spans="1:4" ht="12.95" customHeight="1">
      <c r="A45" s="13" t="s">
        <v>26</v>
      </c>
      <c r="B45" s="236" t="s">
        <v>27</v>
      </c>
      <c r="C45" s="548">
        <f>SUM(C46:C47)</f>
        <v>180.03347366126184</v>
      </c>
      <c r="D45" s="548">
        <f>SUM(D46:D47)</f>
        <v>163.88374146435979</v>
      </c>
    </row>
    <row r="46" spans="1:4" ht="12.95" customHeight="1">
      <c r="A46" s="13">
        <v>36</v>
      </c>
      <c r="B46" s="238" t="s">
        <v>28</v>
      </c>
      <c r="C46" s="548">
        <v>17.467184391983757</v>
      </c>
      <c r="D46" s="548">
        <v>15.900307163945557</v>
      </c>
    </row>
    <row r="47" spans="1:4" ht="12.95" customHeight="1">
      <c r="A47" s="13" t="s">
        <v>29</v>
      </c>
      <c r="B47" s="238" t="s">
        <v>30</v>
      </c>
      <c r="C47" s="548">
        <f>SUM(C48:C49)</f>
        <v>162.56628926927809</v>
      </c>
      <c r="D47" s="548">
        <f>SUM(D48:D49)</f>
        <v>147.98343430041422</v>
      </c>
    </row>
    <row r="48" spans="1:4" ht="12.95" customHeight="1">
      <c r="A48" s="13">
        <v>37</v>
      </c>
      <c r="B48" s="243" t="s">
        <v>31</v>
      </c>
      <c r="C48" s="548">
        <v>44.194549615277843</v>
      </c>
      <c r="D48" s="548">
        <v>40.230119410524139</v>
      </c>
    </row>
    <row r="49" spans="1:4" ht="12.95" customHeight="1">
      <c r="A49" s="13" t="s">
        <v>32</v>
      </c>
      <c r="B49" s="246" t="s">
        <v>284</v>
      </c>
      <c r="C49" s="548">
        <v>118.37173965400025</v>
      </c>
      <c r="D49" s="548">
        <v>107.75331488989006</v>
      </c>
    </row>
    <row r="50" spans="1:4" ht="12.95" customHeight="1">
      <c r="A50" s="13" t="s">
        <v>33</v>
      </c>
      <c r="B50" s="236" t="s">
        <v>285</v>
      </c>
      <c r="C50" s="548">
        <f>SUM(C51:C52)</f>
        <v>84.278040256271566</v>
      </c>
      <c r="D50" s="548">
        <f>SUM(D51:D52)</f>
        <v>83.276486598377886</v>
      </c>
    </row>
    <row r="51" spans="1:4" ht="12.95" customHeight="1">
      <c r="A51" s="13" t="s">
        <v>34</v>
      </c>
      <c r="B51" s="242" t="s">
        <v>35</v>
      </c>
      <c r="C51" s="548">
        <v>27.646364182747316</v>
      </c>
      <c r="D51" s="548">
        <v>27.317816946830416</v>
      </c>
    </row>
    <row r="52" spans="1:4" ht="12.95" customHeight="1">
      <c r="A52" s="13">
        <v>43</v>
      </c>
      <c r="B52" s="242" t="s">
        <v>286</v>
      </c>
      <c r="C52" s="548">
        <v>56.631676073524254</v>
      </c>
      <c r="D52" s="548">
        <v>55.958669651547467</v>
      </c>
    </row>
    <row r="53" spans="1:4" ht="12.95" customHeight="1">
      <c r="A53" s="13" t="s">
        <v>36</v>
      </c>
      <c r="B53" s="236" t="s">
        <v>287</v>
      </c>
      <c r="C53" s="548">
        <f>SUM(C54:C56)</f>
        <v>336.96133679645607</v>
      </c>
      <c r="D53" s="548">
        <f>SUM(D54:D56)</f>
        <v>341.20679074279258</v>
      </c>
    </row>
    <row r="54" spans="1:4" ht="12.95" customHeight="1">
      <c r="A54" s="13">
        <v>45</v>
      </c>
      <c r="B54" s="238" t="s">
        <v>288</v>
      </c>
      <c r="C54" s="548">
        <v>13.775833368714308</v>
      </c>
      <c r="D54" s="548">
        <v>16.609142644698078</v>
      </c>
    </row>
    <row r="55" spans="1:4" ht="12.95" customHeight="1">
      <c r="A55" s="13">
        <v>46</v>
      </c>
      <c r="B55" s="238" t="s">
        <v>290</v>
      </c>
      <c r="C55" s="548">
        <v>184.16733605974747</v>
      </c>
      <c r="D55" s="548">
        <v>184.97204703629652</v>
      </c>
    </row>
    <row r="56" spans="1:4" ht="12.95" customHeight="1">
      <c r="A56" s="13">
        <v>47</v>
      </c>
      <c r="B56" s="238" t="s">
        <v>292</v>
      </c>
      <c r="C56" s="548">
        <v>139.01816736799429</v>
      </c>
      <c r="D56" s="548">
        <v>139.62560106179799</v>
      </c>
    </row>
    <row r="57" spans="1:4" ht="12.95" customHeight="1">
      <c r="A57" s="13" t="s">
        <v>37</v>
      </c>
      <c r="B57" s="236" t="s">
        <v>293</v>
      </c>
      <c r="C57" s="548">
        <f>SUM(C58:C63)</f>
        <v>1678.4323928308097</v>
      </c>
      <c r="D57" s="548">
        <f>SUM(D58:D63)</f>
        <v>1571.6588130802768</v>
      </c>
    </row>
    <row r="58" spans="1:4" ht="12.95" customHeight="1">
      <c r="A58" s="13" t="s">
        <v>38</v>
      </c>
      <c r="B58" s="242" t="s">
        <v>294</v>
      </c>
      <c r="C58" s="548">
        <v>11.203954538728661</v>
      </c>
      <c r="D58" s="548">
        <v>9.7783228504047273</v>
      </c>
    </row>
    <row r="59" spans="1:4" ht="12.95" customHeight="1">
      <c r="A59" s="13" t="s">
        <v>39</v>
      </c>
      <c r="B59" s="242" t="s">
        <v>295</v>
      </c>
      <c r="C59" s="548">
        <v>940.97780051329278</v>
      </c>
      <c r="D59" s="548">
        <v>828.47507278552484</v>
      </c>
    </row>
    <row r="60" spans="1:4" ht="12.95" customHeight="1">
      <c r="A60" s="13">
        <v>50</v>
      </c>
      <c r="B60" s="238" t="s">
        <v>113</v>
      </c>
      <c r="C60" s="548">
        <v>0.690430153047497</v>
      </c>
      <c r="D60" s="548">
        <v>0.84339551123621481</v>
      </c>
    </row>
    <row r="61" spans="1:4" ht="12.95" customHeight="1">
      <c r="A61" s="13">
        <v>51</v>
      </c>
      <c r="B61" s="238" t="s">
        <v>114</v>
      </c>
      <c r="C61" s="548">
        <v>0.77150672614257121</v>
      </c>
      <c r="D61" s="548">
        <v>0.94243466460021419</v>
      </c>
    </row>
    <row r="62" spans="1:4" ht="12.95" customHeight="1">
      <c r="A62" s="13">
        <v>52</v>
      </c>
      <c r="B62" s="238" t="s">
        <v>299</v>
      </c>
      <c r="C62" s="548">
        <v>546.82130654830155</v>
      </c>
      <c r="D62" s="548">
        <v>493.6668813246639</v>
      </c>
    </row>
    <row r="63" spans="1:4" ht="12.95" customHeight="1">
      <c r="A63" s="13">
        <v>53</v>
      </c>
      <c r="B63" s="238" t="s">
        <v>40</v>
      </c>
      <c r="C63" s="548">
        <v>177.96739435129658</v>
      </c>
      <c r="D63" s="548">
        <v>237.95270594384692</v>
      </c>
    </row>
    <row r="64" spans="1:4" ht="12.95" customHeight="1">
      <c r="A64" s="13" t="s">
        <v>41</v>
      </c>
      <c r="B64" s="236" t="s">
        <v>42</v>
      </c>
      <c r="C64" s="548">
        <v>24.602241960038754</v>
      </c>
      <c r="D64" s="548">
        <v>25.406707411706726</v>
      </c>
    </row>
    <row r="65" spans="1:4" ht="12.95" customHeight="1">
      <c r="A65" s="13" t="s">
        <v>43</v>
      </c>
      <c r="B65" s="236" t="s">
        <v>301</v>
      </c>
      <c r="C65" s="548">
        <v>16.51262644638269</v>
      </c>
      <c r="D65" s="548">
        <v>20.259074740751448</v>
      </c>
    </row>
    <row r="66" spans="1:4" ht="12.95" customHeight="1">
      <c r="A66" s="13" t="s">
        <v>44</v>
      </c>
      <c r="B66" s="236" t="s">
        <v>302</v>
      </c>
      <c r="C66" s="548">
        <v>14.69492583758533</v>
      </c>
      <c r="D66" s="548">
        <v>17.517879425279489</v>
      </c>
    </row>
    <row r="67" spans="1:4" ht="12.95" customHeight="1">
      <c r="A67" s="13" t="s">
        <v>45</v>
      </c>
      <c r="B67" s="236" t="s">
        <v>303</v>
      </c>
      <c r="C67" s="548">
        <v>10.899025021071004</v>
      </c>
      <c r="D67" s="548">
        <v>13.280278621169826</v>
      </c>
    </row>
    <row r="68" spans="1:4" ht="12.95" customHeight="1">
      <c r="A68" s="13" t="s">
        <v>46</v>
      </c>
      <c r="B68" s="236" t="s">
        <v>47</v>
      </c>
      <c r="C68" s="548">
        <v>159.68188224782656</v>
      </c>
      <c r="D68" s="548">
        <v>195.51159922473221</v>
      </c>
    </row>
    <row r="69" spans="1:4" ht="12.95" customHeight="1">
      <c r="A69" s="13" t="s">
        <v>48</v>
      </c>
      <c r="B69" s="236" t="s">
        <v>304</v>
      </c>
      <c r="C69" s="548">
        <v>41.714719849075792</v>
      </c>
      <c r="D69" s="548">
        <v>46.772014081889928</v>
      </c>
    </row>
    <row r="70" spans="1:4" ht="12.95" customHeight="1">
      <c r="A70" s="13" t="s">
        <v>49</v>
      </c>
      <c r="B70" s="236" t="s">
        <v>305</v>
      </c>
      <c r="C70" s="548">
        <v>185.03982216003328</v>
      </c>
      <c r="D70" s="548">
        <v>181.18237718452127</v>
      </c>
    </row>
    <row r="71" spans="1:4" ht="12.95" customHeight="1">
      <c r="A71" s="13" t="s">
        <v>50</v>
      </c>
      <c r="B71" s="236" t="s">
        <v>306</v>
      </c>
      <c r="C71" s="548">
        <v>6.3028038332395973</v>
      </c>
      <c r="D71" s="548">
        <v>7.2456908294316769</v>
      </c>
    </row>
    <row r="72" spans="1:4" ht="12.95" customHeight="1">
      <c r="A72" s="13" t="s">
        <v>51</v>
      </c>
      <c r="B72" s="236" t="s">
        <v>307</v>
      </c>
      <c r="C72" s="548">
        <v>138.76523318438768</v>
      </c>
      <c r="D72" s="548">
        <v>134.50257557140321</v>
      </c>
    </row>
    <row r="73" spans="1:4" ht="12.95" customHeight="1">
      <c r="A73" s="13" t="s">
        <v>52</v>
      </c>
      <c r="B73" s="236" t="s">
        <v>308</v>
      </c>
      <c r="C73" s="548">
        <v>129.04899360946098</v>
      </c>
      <c r="D73" s="548">
        <v>137.47033486889603</v>
      </c>
    </row>
    <row r="74" spans="1:4" ht="9.9499999999999993" customHeight="1">
      <c r="A74" s="587"/>
      <c r="B74" s="22"/>
      <c r="C74" s="548"/>
      <c r="D74" s="548"/>
    </row>
    <row r="75" spans="1:4" ht="15" customHeight="1">
      <c r="A75" s="68"/>
      <c r="B75" s="90" t="s">
        <v>53</v>
      </c>
      <c r="C75" s="635">
        <f>SUM(C7,C11,C15,C42,C45,C50,C53,C57,C64:C73)</f>
        <v>3546.1133531242353</v>
      </c>
      <c r="D75" s="636">
        <f>SUM(D7,D11,D15,D42,D45,D50,D53,D57,D64:D73)</f>
        <v>3477.3101057276085</v>
      </c>
    </row>
    <row r="76" spans="1:4" ht="15" customHeight="1">
      <c r="A76" s="68"/>
      <c r="B76" s="325" t="s">
        <v>92</v>
      </c>
      <c r="C76" s="637">
        <v>21263.989034089849</v>
      </c>
      <c r="D76" s="638">
        <v>20183.022339669868</v>
      </c>
    </row>
    <row r="77" spans="1:4" ht="15" customHeight="1">
      <c r="A77" s="68"/>
      <c r="B77" s="37" t="s">
        <v>399</v>
      </c>
      <c r="C77" s="635">
        <f>SUM(C75:C76)</f>
        <v>24810.102387214083</v>
      </c>
      <c r="D77" s="636">
        <f>SUM(D75:D76)</f>
        <v>23660.332445397475</v>
      </c>
    </row>
    <row r="78" spans="1:4" ht="20.100000000000001" customHeight="1">
      <c r="A78" s="639" t="s">
        <v>54</v>
      </c>
    </row>
    <row r="79" spans="1:4" ht="15" customHeight="1">
      <c r="A79" s="16" t="s">
        <v>561</v>
      </c>
    </row>
    <row r="80" spans="1:4" ht="12" customHeight="1">
      <c r="A80" s="18"/>
    </row>
  </sheetData>
  <pageMargins left="0.59055118110236227" right="0.51181102362204722" top="0.59055118110236227" bottom="0.59055118110236227" header="0.31496062992125984" footer="0.11811023622047245"/>
  <pageSetup paperSize="9" scale="70" orientation="portrait" r:id="rId1"/>
  <headerFooter>
    <oddFooter>&amp;L&amp;"MetaNormalLF-Roman,Standard"&amp;10Statistisches Bundesamt, Verkehr und Umwelt, 2020</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0"/>
  <sheetViews>
    <sheetView workbookViewId="0"/>
  </sheetViews>
  <sheetFormatPr baseColWidth="10" defaultRowHeight="15"/>
  <cols>
    <col min="1" max="1" width="4.7109375" style="5" customWidth="1"/>
    <col min="2" max="2" width="50.7109375" style="15" customWidth="1"/>
    <col min="3" max="7" width="11.7109375" style="20" customWidth="1"/>
    <col min="8" max="8" width="11.42578125" style="69"/>
    <col min="9" max="16384" width="11.42578125" style="20"/>
  </cols>
  <sheetData>
    <row r="1" spans="1:8" s="2" customFormat="1" ht="20.100000000000001" customHeight="1">
      <c r="A1" s="123" t="s">
        <v>203</v>
      </c>
      <c r="B1" s="23"/>
      <c r="C1" s="93"/>
      <c r="H1" s="197"/>
    </row>
    <row r="2" spans="1:8" s="4" customFormat="1" ht="20.100000000000001" customHeight="1">
      <c r="A2" s="423" t="s">
        <v>210</v>
      </c>
      <c r="B2" s="24"/>
      <c r="H2" s="337"/>
    </row>
    <row r="3" spans="1:8" s="4" customFormat="1" ht="20.100000000000001" customHeight="1">
      <c r="A3" s="453" t="s">
        <v>595</v>
      </c>
      <c r="B3" s="24"/>
    </row>
    <row r="4" spans="1:8" s="4" customFormat="1" ht="20.100000000000001" customHeight="1">
      <c r="B4" s="24"/>
    </row>
    <row r="5" spans="1:8" s="4" customFormat="1" ht="15" customHeight="1">
      <c r="B5" s="25"/>
      <c r="H5" s="82"/>
    </row>
    <row r="6" spans="1:8" s="8" customFormat="1" ht="50.25" customHeight="1">
      <c r="A6" s="394" t="s">
        <v>320</v>
      </c>
      <c r="B6" s="588" t="s">
        <v>324</v>
      </c>
      <c r="C6" s="345" t="s">
        <v>55</v>
      </c>
      <c r="D6" s="345" t="s">
        <v>56</v>
      </c>
      <c r="E6" s="345" t="s">
        <v>596</v>
      </c>
      <c r="F6" s="345" t="s">
        <v>57</v>
      </c>
      <c r="G6" s="346" t="s">
        <v>58</v>
      </c>
      <c r="H6" s="157"/>
    </row>
    <row r="7" spans="1:8" s="8" customFormat="1" ht="20.100000000000001" customHeight="1">
      <c r="A7" s="29"/>
      <c r="B7" s="343"/>
      <c r="C7" s="685" t="s">
        <v>145</v>
      </c>
      <c r="D7" s="691"/>
      <c r="E7" s="691"/>
      <c r="F7" s="691"/>
      <c r="G7" s="691"/>
      <c r="H7" s="157"/>
    </row>
    <row r="8" spans="1:8" ht="18" customHeight="1">
      <c r="A8" s="13" t="s">
        <v>1</v>
      </c>
      <c r="B8" s="236" t="s">
        <v>242</v>
      </c>
      <c r="C8" s="567">
        <v>310.05066317837873</v>
      </c>
      <c r="D8" s="567">
        <v>279.4838261973544</v>
      </c>
      <c r="E8" s="567">
        <v>21.736119920038558</v>
      </c>
      <c r="F8" s="567">
        <v>6.06628144186881</v>
      </c>
      <c r="G8" s="567">
        <v>2.7644356191169868</v>
      </c>
    </row>
    <row r="9" spans="1:8" ht="15" customHeight="1">
      <c r="A9" s="13" t="s">
        <v>6</v>
      </c>
      <c r="B9" s="236" t="s">
        <v>245</v>
      </c>
      <c r="C9" s="567">
        <v>33.654930518451977</v>
      </c>
      <c r="D9" s="567">
        <v>28.194219155484241</v>
      </c>
      <c r="E9" s="567">
        <v>4.8584788018669567</v>
      </c>
      <c r="F9" s="567">
        <v>0.22964103624807522</v>
      </c>
      <c r="G9" s="567">
        <v>0.37259152485270475</v>
      </c>
    </row>
    <row r="10" spans="1:8" ht="15" customHeight="1">
      <c r="A10" s="13" t="s">
        <v>10</v>
      </c>
      <c r="B10" s="236" t="s">
        <v>11</v>
      </c>
      <c r="C10" s="567">
        <v>6693.3464330200586</v>
      </c>
      <c r="D10" s="567">
        <v>6429.0808685764332</v>
      </c>
      <c r="E10" s="567">
        <v>223.35569926853179</v>
      </c>
      <c r="F10" s="567">
        <v>29.007583027608835</v>
      </c>
      <c r="G10" s="567">
        <v>11.902282147484613</v>
      </c>
    </row>
    <row r="11" spans="1:8" ht="15" customHeight="1">
      <c r="A11" s="13" t="s">
        <v>323</v>
      </c>
      <c r="B11" s="236" t="s">
        <v>22</v>
      </c>
      <c r="C11" s="567">
        <v>374.65005454830032</v>
      </c>
      <c r="D11" s="567">
        <v>293.52103275348105</v>
      </c>
      <c r="E11" s="567">
        <v>73.09119818941781</v>
      </c>
      <c r="F11" s="567">
        <v>1.4995333977108134</v>
      </c>
      <c r="G11" s="567">
        <v>6.538290207690661</v>
      </c>
    </row>
    <row r="12" spans="1:8" ht="15" customHeight="1">
      <c r="A12" s="13" t="s">
        <v>26</v>
      </c>
      <c r="B12" s="236" t="s">
        <v>27</v>
      </c>
      <c r="C12" s="567">
        <v>192.39885912002347</v>
      </c>
      <c r="D12" s="567">
        <v>146.43277968399167</v>
      </c>
      <c r="E12" s="567">
        <v>40.493793138155795</v>
      </c>
      <c r="F12" s="567">
        <v>0.76617264750045644</v>
      </c>
      <c r="G12" s="567">
        <v>4.7061136503755394</v>
      </c>
    </row>
    <row r="13" spans="1:8" ht="15" customHeight="1">
      <c r="A13" s="13" t="s">
        <v>33</v>
      </c>
      <c r="B13" s="236" t="s">
        <v>285</v>
      </c>
      <c r="C13" s="567">
        <v>1867.0076539986444</v>
      </c>
      <c r="D13" s="567">
        <v>1592.6408033549196</v>
      </c>
      <c r="E13" s="567">
        <v>256.0460830848466</v>
      </c>
      <c r="F13" s="567">
        <v>15.564092093394835</v>
      </c>
      <c r="G13" s="567">
        <v>2.7566754654834029</v>
      </c>
    </row>
    <row r="14" spans="1:8" ht="15" customHeight="1">
      <c r="A14" s="13" t="s">
        <v>36</v>
      </c>
      <c r="B14" s="236" t="s">
        <v>287</v>
      </c>
      <c r="C14" s="567">
        <v>5003.2796806998076</v>
      </c>
      <c r="D14" s="567">
        <v>3328.1430132878859</v>
      </c>
      <c r="E14" s="567">
        <v>1642.4064341484125</v>
      </c>
      <c r="F14" s="567">
        <v>19.499257932242969</v>
      </c>
      <c r="G14" s="567">
        <v>13.230975331265711</v>
      </c>
    </row>
    <row r="15" spans="1:8" ht="15" customHeight="1">
      <c r="A15" s="13" t="s">
        <v>37</v>
      </c>
      <c r="B15" s="236" t="s">
        <v>293</v>
      </c>
      <c r="C15" s="567">
        <v>3958.2191914870355</v>
      </c>
      <c r="D15" s="567">
        <v>3500.7498621423028</v>
      </c>
      <c r="E15" s="567">
        <v>440.86174898568277</v>
      </c>
      <c r="F15" s="567">
        <v>11.78610932591392</v>
      </c>
      <c r="G15" s="567">
        <v>4.8214710331359161</v>
      </c>
    </row>
    <row r="16" spans="1:8" ht="15" customHeight="1">
      <c r="A16" s="13" t="s">
        <v>41</v>
      </c>
      <c r="B16" s="236" t="s">
        <v>42</v>
      </c>
      <c r="C16" s="567">
        <v>782.77167760471571</v>
      </c>
      <c r="D16" s="567">
        <v>731.21271241300724</v>
      </c>
      <c r="E16" s="567">
        <v>46.282939663922669</v>
      </c>
      <c r="F16" s="567">
        <v>4.2297425871155498</v>
      </c>
      <c r="G16" s="567">
        <v>1.0462829406702558</v>
      </c>
    </row>
    <row r="17" spans="1:8" ht="15" customHeight="1">
      <c r="A17" s="13" t="s">
        <v>43</v>
      </c>
      <c r="B17" s="236" t="s">
        <v>301</v>
      </c>
      <c r="C17" s="567">
        <v>508.22791921162479</v>
      </c>
      <c r="D17" s="567">
        <v>481.7689811557027</v>
      </c>
      <c r="E17" s="567">
        <v>23.285947732088928</v>
      </c>
      <c r="F17" s="567">
        <v>2.5333266832197001</v>
      </c>
      <c r="G17" s="567">
        <v>0.63966364061350178</v>
      </c>
    </row>
    <row r="18" spans="1:8" ht="15" customHeight="1">
      <c r="A18" s="13" t="s">
        <v>44</v>
      </c>
      <c r="B18" s="236" t="s">
        <v>302</v>
      </c>
      <c r="C18" s="567">
        <v>652.63018447468846</v>
      </c>
      <c r="D18" s="567">
        <v>640.23618416392139</v>
      </c>
      <c r="E18" s="567">
        <v>9.3908281625082441</v>
      </c>
      <c r="F18" s="567">
        <v>2.666422979819111</v>
      </c>
      <c r="G18" s="567">
        <v>0.33674916843967911</v>
      </c>
    </row>
    <row r="19" spans="1:8" ht="15" customHeight="1">
      <c r="A19" s="13" t="s">
        <v>45</v>
      </c>
      <c r="B19" s="236" t="s">
        <v>303</v>
      </c>
      <c r="C19" s="567">
        <v>543.50015108139894</v>
      </c>
      <c r="D19" s="567">
        <v>496.33000148997161</v>
      </c>
      <c r="E19" s="567">
        <v>44.230697676746708</v>
      </c>
      <c r="F19" s="567">
        <v>2.2282370831191689</v>
      </c>
      <c r="G19" s="567">
        <v>0.71121483156141263</v>
      </c>
    </row>
    <row r="20" spans="1:8" ht="15" customHeight="1">
      <c r="A20" s="13" t="s">
        <v>46</v>
      </c>
      <c r="B20" s="236" t="s">
        <v>47</v>
      </c>
      <c r="C20" s="567">
        <v>8278.8455736714131</v>
      </c>
      <c r="D20" s="567">
        <v>8251.5707001982555</v>
      </c>
      <c r="E20" s="567">
        <v>18.365583743930621</v>
      </c>
      <c r="F20" s="567">
        <v>8.3747179739257191</v>
      </c>
      <c r="G20" s="567">
        <v>0.53457175530089374</v>
      </c>
    </row>
    <row r="21" spans="1:8" ht="15" customHeight="1">
      <c r="A21" s="13" t="s">
        <v>48</v>
      </c>
      <c r="B21" s="236" t="s">
        <v>304</v>
      </c>
      <c r="C21" s="567">
        <v>582.09355628054266</v>
      </c>
      <c r="D21" s="567">
        <v>564.03651705149639</v>
      </c>
      <c r="E21" s="567">
        <v>15.400781639648581</v>
      </c>
      <c r="F21" s="567">
        <v>1.9917614647502444</v>
      </c>
      <c r="G21" s="567">
        <v>0.66449612464754004</v>
      </c>
    </row>
    <row r="22" spans="1:8" ht="15" customHeight="1">
      <c r="A22" s="13" t="s">
        <v>49</v>
      </c>
      <c r="B22" s="236" t="s">
        <v>305</v>
      </c>
      <c r="C22" s="567">
        <v>1417.1908079105629</v>
      </c>
      <c r="D22" s="567">
        <v>884.6633083998023</v>
      </c>
      <c r="E22" s="567">
        <v>205.18382268361401</v>
      </c>
      <c r="F22" s="567">
        <v>16.230192558649673</v>
      </c>
      <c r="G22" s="567">
        <v>311.1134842684969</v>
      </c>
    </row>
    <row r="23" spans="1:8" ht="15" customHeight="1">
      <c r="A23" s="13" t="s">
        <v>50</v>
      </c>
      <c r="B23" s="236" t="s">
        <v>306</v>
      </c>
      <c r="C23" s="567">
        <v>150.52505082968935</v>
      </c>
      <c r="D23" s="567">
        <v>126.75968375645816</v>
      </c>
      <c r="E23" s="567">
        <v>4.8815504296420844</v>
      </c>
      <c r="F23" s="567">
        <v>18.690412582619924</v>
      </c>
      <c r="G23" s="567">
        <v>0.19340406096918172</v>
      </c>
    </row>
    <row r="24" spans="1:8" ht="15" customHeight="1">
      <c r="A24" s="13" t="s">
        <v>51</v>
      </c>
      <c r="B24" s="236" t="s">
        <v>307</v>
      </c>
      <c r="C24" s="567">
        <v>3837.1334338289585</v>
      </c>
      <c r="D24" s="567">
        <v>3740.9972950920055</v>
      </c>
      <c r="E24" s="567">
        <v>71.030665259626417</v>
      </c>
      <c r="F24" s="567">
        <v>7.8364194484596945</v>
      </c>
      <c r="G24" s="567">
        <v>17.269054028866812</v>
      </c>
    </row>
    <row r="25" spans="1:8" ht="15" customHeight="1">
      <c r="A25" s="13" t="s">
        <v>52</v>
      </c>
      <c r="B25" s="236" t="s">
        <v>308</v>
      </c>
      <c r="C25" s="567">
        <v>1661.2875613002686</v>
      </c>
      <c r="D25" s="567">
        <v>1538.6025611837847</v>
      </c>
      <c r="E25" s="567">
        <v>97.355206269180044</v>
      </c>
      <c r="F25" s="567">
        <v>15.564729356259566</v>
      </c>
      <c r="G25" s="567">
        <v>9.7650644910444164</v>
      </c>
    </row>
    <row r="26" spans="1:8" s="28" customFormat="1" ht="6" customHeight="1">
      <c r="A26" s="587"/>
      <c r="B26" s="34"/>
      <c r="C26" s="567"/>
      <c r="D26" s="567"/>
      <c r="E26" s="567"/>
      <c r="F26" s="567"/>
      <c r="G26" s="567"/>
      <c r="H26" s="73"/>
    </row>
    <row r="27" spans="1:8" ht="15" customHeight="1">
      <c r="A27" s="68"/>
      <c r="B27" s="35" t="s">
        <v>53</v>
      </c>
      <c r="C27" s="564">
        <f t="shared" ref="C27:C28" si="0">SUM(D27:G27)</f>
        <v>36846.813382764631</v>
      </c>
      <c r="D27" s="564">
        <f>'2.3.5'!P26</f>
        <v>33054.424350056332</v>
      </c>
      <c r="E27" s="564">
        <f>'2.3.6'!P27</f>
        <v>3238.2575787978603</v>
      </c>
      <c r="F27" s="564">
        <f>'2.3.7'!P26</f>
        <v>164.76463362042705</v>
      </c>
      <c r="G27" s="564">
        <f>'2.3.8'!P26</f>
        <v>389.36682029001622</v>
      </c>
    </row>
    <row r="28" spans="1:8" ht="15" customHeight="1">
      <c r="A28" s="68"/>
      <c r="B28" s="323" t="s">
        <v>92</v>
      </c>
      <c r="C28" s="567">
        <f t="shared" si="0"/>
        <v>783944.36650087894</v>
      </c>
      <c r="D28" s="567">
        <f>'2.3.5'!P27</f>
        <v>761342.93017569522</v>
      </c>
      <c r="E28" s="567">
        <f>'2.3.6'!P28</f>
        <v>1609.4291113233976</v>
      </c>
      <c r="F28" s="567">
        <f>'2.3.7'!P27</f>
        <v>20846.49045711811</v>
      </c>
      <c r="G28" s="567">
        <f>'2.3.8'!P27</f>
        <v>145.51675674210227</v>
      </c>
    </row>
    <row r="29" spans="1:8" ht="15" customHeight="1">
      <c r="A29" s="68"/>
      <c r="B29" s="37" t="s">
        <v>399</v>
      </c>
      <c r="C29" s="564">
        <f t="shared" ref="C29" si="1">SUM(D29:G29)</f>
        <v>820791.17988364352</v>
      </c>
      <c r="D29" s="564">
        <f>'2.3.5'!P28</f>
        <v>794397.35452575155</v>
      </c>
      <c r="E29" s="564">
        <f>'2.3.6'!P29</f>
        <v>4847.6866901212579</v>
      </c>
      <c r="F29" s="564">
        <f>'2.3.7'!P28</f>
        <v>21011.255090738538</v>
      </c>
      <c r="G29" s="564">
        <f>'2.3.8'!P28</f>
        <v>534.88357703211852</v>
      </c>
    </row>
    <row r="30" spans="1:8" s="8" customFormat="1" ht="20.100000000000001" customHeight="1">
      <c r="A30" s="29"/>
      <c r="B30" s="381"/>
      <c r="C30" s="686" t="s">
        <v>438</v>
      </c>
      <c r="D30" s="692"/>
      <c r="E30" s="692"/>
      <c r="F30" s="692"/>
      <c r="G30" s="692"/>
      <c r="H30" s="157"/>
    </row>
    <row r="31" spans="1:8" ht="18" customHeight="1">
      <c r="A31" s="13" t="s">
        <v>1</v>
      </c>
      <c r="B31" s="236" t="s">
        <v>242</v>
      </c>
      <c r="C31" s="607">
        <f t="shared" ref="C31:G40" si="2">C8/C$29*100</f>
        <v>3.7774609520332798E-2</v>
      </c>
      <c r="D31" s="607">
        <f t="shared" si="2"/>
        <v>3.518186768940134E-2</v>
      </c>
      <c r="E31" s="607">
        <f t="shared" si="2"/>
        <v>0.44838128595094623</v>
      </c>
      <c r="F31" s="607">
        <f t="shared" si="2"/>
        <v>2.8871580567991585E-2</v>
      </c>
      <c r="G31" s="607">
        <f t="shared" si="2"/>
        <v>0.51682940696288915</v>
      </c>
    </row>
    <row r="32" spans="1:8" ht="15" customHeight="1">
      <c r="A32" s="13" t="s">
        <v>6</v>
      </c>
      <c r="B32" s="236" t="s">
        <v>245</v>
      </c>
      <c r="C32" s="607">
        <f t="shared" si="2"/>
        <v>4.1003036269496645E-3</v>
      </c>
      <c r="D32" s="607">
        <f t="shared" si="2"/>
        <v>3.5491330622967584E-3</v>
      </c>
      <c r="E32" s="607">
        <f t="shared" si="2"/>
        <v>0.10022262395314638</v>
      </c>
      <c r="F32" s="607">
        <f t="shared" si="2"/>
        <v>1.0929429739268536E-3</v>
      </c>
      <c r="G32" s="607">
        <f t="shared" si="2"/>
        <v>6.9658434255933696E-2</v>
      </c>
    </row>
    <row r="33" spans="1:7" ht="15" customHeight="1">
      <c r="A33" s="13" t="s">
        <v>10</v>
      </c>
      <c r="B33" s="236" t="s">
        <v>11</v>
      </c>
      <c r="C33" s="607">
        <f t="shared" si="2"/>
        <v>0.8154749462547729</v>
      </c>
      <c r="D33" s="607">
        <f t="shared" si="2"/>
        <v>0.80930290514556658</v>
      </c>
      <c r="E33" s="607">
        <f t="shared" si="2"/>
        <v>4.6074697798372952</v>
      </c>
      <c r="F33" s="607">
        <f t="shared" si="2"/>
        <v>0.13805735498587593</v>
      </c>
      <c r="G33" s="607">
        <f t="shared" si="2"/>
        <v>2.2252098696928035</v>
      </c>
    </row>
    <row r="34" spans="1:7" ht="15" customHeight="1">
      <c r="A34" s="13" t="s">
        <v>323</v>
      </c>
      <c r="B34" s="236" t="s">
        <v>22</v>
      </c>
      <c r="C34" s="607">
        <f t="shared" si="2"/>
        <v>4.5644990313055168E-2</v>
      </c>
      <c r="D34" s="607">
        <f t="shared" si="2"/>
        <v>3.6948893533099769E-2</v>
      </c>
      <c r="E34" s="607">
        <f t="shared" si="2"/>
        <v>1.5077541693931036</v>
      </c>
      <c r="F34" s="607">
        <f t="shared" si="2"/>
        <v>7.1368102059347531E-3</v>
      </c>
      <c r="G34" s="607">
        <f t="shared" si="2"/>
        <v>1.2223763242029868</v>
      </c>
    </row>
    <row r="35" spans="1:7" ht="15" customHeight="1">
      <c r="A35" s="13" t="s">
        <v>26</v>
      </c>
      <c r="B35" s="236" t="s">
        <v>27</v>
      </c>
      <c r="C35" s="607">
        <f t="shared" si="2"/>
        <v>2.3440658700462424E-2</v>
      </c>
      <c r="D35" s="607">
        <f t="shared" si="2"/>
        <v>1.8433190751423235E-2</v>
      </c>
      <c r="E35" s="607">
        <f t="shared" si="2"/>
        <v>0.83532199431689969</v>
      </c>
      <c r="F35" s="607">
        <f t="shared" si="2"/>
        <v>3.6464868195245246E-3</v>
      </c>
      <c r="G35" s="607">
        <f t="shared" si="2"/>
        <v>0.87983887568358599</v>
      </c>
    </row>
    <row r="36" spans="1:7" ht="15" customHeight="1">
      <c r="A36" s="13" t="s">
        <v>33</v>
      </c>
      <c r="B36" s="236" t="s">
        <v>285</v>
      </c>
      <c r="C36" s="607">
        <f t="shared" si="2"/>
        <v>0.22746439042672387</v>
      </c>
      <c r="D36" s="607">
        <f t="shared" si="2"/>
        <v>0.20048415245613607</v>
      </c>
      <c r="E36" s="607">
        <f t="shared" si="2"/>
        <v>5.2818199576846405</v>
      </c>
      <c r="F36" s="607">
        <f t="shared" si="2"/>
        <v>7.4075023249112165E-2</v>
      </c>
      <c r="G36" s="607">
        <f t="shared" si="2"/>
        <v>0.51537859524108565</v>
      </c>
    </row>
    <row r="37" spans="1:7" ht="15" customHeight="1">
      <c r="A37" s="13" t="s">
        <v>36</v>
      </c>
      <c r="B37" s="236" t="s">
        <v>287</v>
      </c>
      <c r="C37" s="607">
        <f t="shared" si="2"/>
        <v>0.60956791487563</v>
      </c>
      <c r="D37" s="607">
        <f t="shared" si="2"/>
        <v>0.41895192554798455</v>
      </c>
      <c r="E37" s="607">
        <f t="shared" si="2"/>
        <v>33.880210069997943</v>
      </c>
      <c r="F37" s="607">
        <f t="shared" si="2"/>
        <v>9.2803870344889419E-2</v>
      </c>
      <c r="G37" s="607">
        <f t="shared" si="2"/>
        <v>2.4736177926194247</v>
      </c>
    </row>
    <row r="38" spans="1:7" ht="15" customHeight="1">
      <c r="A38" s="13" t="s">
        <v>37</v>
      </c>
      <c r="B38" s="236" t="s">
        <v>293</v>
      </c>
      <c r="C38" s="607">
        <f t="shared" si="2"/>
        <v>0.48224436232954621</v>
      </c>
      <c r="D38" s="607">
        <f t="shared" si="2"/>
        <v>0.44067994967483504</v>
      </c>
      <c r="E38" s="607">
        <f t="shared" si="2"/>
        <v>9.0942706731456529</v>
      </c>
      <c r="F38" s="607">
        <f t="shared" si="2"/>
        <v>5.6094266025588681E-2</v>
      </c>
      <c r="G38" s="607">
        <f t="shared" si="2"/>
        <v>0.90140569652345059</v>
      </c>
    </row>
    <row r="39" spans="1:7" ht="15" customHeight="1">
      <c r="A39" s="13" t="s">
        <v>41</v>
      </c>
      <c r="B39" s="236" t="s">
        <v>42</v>
      </c>
      <c r="C39" s="607">
        <f t="shared" si="2"/>
        <v>9.5367944586792763E-2</v>
      </c>
      <c r="D39" s="607">
        <f t="shared" si="2"/>
        <v>9.2046216952665322E-2</v>
      </c>
      <c r="E39" s="607">
        <f t="shared" si="2"/>
        <v>0.95474280048335725</v>
      </c>
      <c r="F39" s="607">
        <f t="shared" si="2"/>
        <v>2.0130842107475819E-2</v>
      </c>
      <c r="G39" s="607">
        <f t="shared" si="2"/>
        <v>0.19560947196691159</v>
      </c>
    </row>
    <row r="40" spans="1:7" ht="15" customHeight="1">
      <c r="A40" s="13" t="s">
        <v>43</v>
      </c>
      <c r="B40" s="236" t="s">
        <v>301</v>
      </c>
      <c r="C40" s="607">
        <f t="shared" si="2"/>
        <v>6.1919271511137818E-2</v>
      </c>
      <c r="D40" s="607">
        <f t="shared" si="2"/>
        <v>6.0645844099432411E-2</v>
      </c>
      <c r="E40" s="607">
        <f t="shared" si="2"/>
        <v>0.48035174755706961</v>
      </c>
      <c r="F40" s="607">
        <f t="shared" si="2"/>
        <v>1.2056998367205368E-2</v>
      </c>
      <c r="G40" s="607">
        <f t="shared" si="2"/>
        <v>0.11958932150483495</v>
      </c>
    </row>
    <row r="41" spans="1:7" ht="15" customHeight="1">
      <c r="A41" s="13" t="s">
        <v>44</v>
      </c>
      <c r="B41" s="236" t="s">
        <v>302</v>
      </c>
      <c r="C41" s="607">
        <f t="shared" ref="C41:G48" si="3">C18/C$29*100</f>
        <v>7.9512329136773405E-2</v>
      </c>
      <c r="D41" s="607">
        <f t="shared" si="3"/>
        <v>8.0593947162139898E-2</v>
      </c>
      <c r="E41" s="607">
        <f t="shared" si="3"/>
        <v>0.19371772069439053</v>
      </c>
      <c r="F41" s="607">
        <f t="shared" si="3"/>
        <v>1.2690450752722678E-2</v>
      </c>
      <c r="G41" s="607">
        <f t="shared" si="3"/>
        <v>6.2957470167280552E-2</v>
      </c>
    </row>
    <row r="42" spans="1:7" ht="15" customHeight="1">
      <c r="A42" s="13" t="s">
        <v>45</v>
      </c>
      <c r="B42" s="236" t="s">
        <v>303</v>
      </c>
      <c r="C42" s="607">
        <f t="shared" si="3"/>
        <v>6.6216616893769037E-2</v>
      </c>
      <c r="D42" s="607">
        <f t="shared" si="3"/>
        <v>6.2478808453016114E-2</v>
      </c>
      <c r="E42" s="607">
        <f t="shared" si="3"/>
        <v>0.91240834039215402</v>
      </c>
      <c r="F42" s="607">
        <f t="shared" si="3"/>
        <v>1.0604968972564348E-2</v>
      </c>
      <c r="G42" s="607">
        <f t="shared" si="3"/>
        <v>0.13296628688951237</v>
      </c>
    </row>
    <row r="43" spans="1:7" ht="15" customHeight="1">
      <c r="A43" s="13" t="s">
        <v>46</v>
      </c>
      <c r="B43" s="236" t="s">
        <v>47</v>
      </c>
      <c r="C43" s="607">
        <f t="shared" si="3"/>
        <v>1.0086421219639607</v>
      </c>
      <c r="D43" s="607">
        <f t="shared" si="3"/>
        <v>1.038720818138219</v>
      </c>
      <c r="E43" s="607">
        <f t="shared" si="3"/>
        <v>0.37885253148386189</v>
      </c>
      <c r="F43" s="607">
        <f t="shared" si="3"/>
        <v>3.9858247104986963E-2</v>
      </c>
      <c r="G43" s="607">
        <f t="shared" si="3"/>
        <v>9.9941702878044048E-2</v>
      </c>
    </row>
    <row r="44" spans="1:7" ht="15" customHeight="1">
      <c r="A44" s="13" t="s">
        <v>48</v>
      </c>
      <c r="B44" s="236" t="s">
        <v>304</v>
      </c>
      <c r="C44" s="607">
        <f t="shared" si="3"/>
        <v>7.0918593004747094E-2</v>
      </c>
      <c r="D44" s="607">
        <f t="shared" si="3"/>
        <v>7.1001812108025128E-2</v>
      </c>
      <c r="E44" s="607">
        <f t="shared" si="3"/>
        <v>0.31769342006018447</v>
      </c>
      <c r="F44" s="607">
        <f t="shared" si="3"/>
        <v>9.4794978031949393E-3</v>
      </c>
      <c r="G44" s="607">
        <f t="shared" si="3"/>
        <v>0.12423191759496452</v>
      </c>
    </row>
    <row r="45" spans="1:7" ht="15" customHeight="1">
      <c r="A45" s="13" t="s">
        <v>49</v>
      </c>
      <c r="B45" s="236" t="s">
        <v>305</v>
      </c>
      <c r="C45" s="607">
        <f t="shared" si="3"/>
        <v>0.17266155419840959</v>
      </c>
      <c r="D45" s="607">
        <f t="shared" si="3"/>
        <v>0.11136282156024283</v>
      </c>
      <c r="E45" s="607">
        <f t="shared" si="3"/>
        <v>4.2326131163085057</v>
      </c>
      <c r="F45" s="607">
        <f t="shared" si="3"/>
        <v>7.7245231132354916E-2</v>
      </c>
      <c r="G45" s="607">
        <f t="shared" si="3"/>
        <v>58.164710532852141</v>
      </c>
    </row>
    <row r="46" spans="1:7" ht="15" customHeight="1">
      <c r="A46" s="13" t="s">
        <v>50</v>
      </c>
      <c r="B46" s="236" t="s">
        <v>306</v>
      </c>
      <c r="C46" s="607">
        <f t="shared" si="3"/>
        <v>1.8339019048794845E-2</v>
      </c>
      <c r="D46" s="607">
        <f t="shared" si="3"/>
        <v>1.5956710207341088E-2</v>
      </c>
      <c r="E46" s="607">
        <f t="shared" si="3"/>
        <v>0.10069855462379272</v>
      </c>
      <c r="F46" s="607">
        <f t="shared" si="3"/>
        <v>8.8954289031778933E-2</v>
      </c>
      <c r="G46" s="607">
        <f t="shared" si="3"/>
        <v>3.6158160256539014E-2</v>
      </c>
    </row>
    <row r="47" spans="1:7" ht="15" customHeight="1">
      <c r="A47" s="13" t="s">
        <v>51</v>
      </c>
      <c r="B47" s="236" t="s">
        <v>307</v>
      </c>
      <c r="C47" s="607">
        <f t="shared" si="3"/>
        <v>0.46749204034732877</v>
      </c>
      <c r="D47" s="607">
        <f t="shared" si="3"/>
        <v>0.47092267789906589</v>
      </c>
      <c r="E47" s="607">
        <f t="shared" si="3"/>
        <v>1.4652486804556604</v>
      </c>
      <c r="F47" s="607">
        <f t="shared" si="3"/>
        <v>3.7296293889239752E-2</v>
      </c>
      <c r="G47" s="607">
        <f t="shared" si="3"/>
        <v>3.2285631435324187</v>
      </c>
    </row>
    <row r="48" spans="1:7" ht="15" customHeight="1">
      <c r="A48" s="13" t="s">
        <v>52</v>
      </c>
      <c r="B48" s="236" t="s">
        <v>308</v>
      </c>
      <c r="C48" s="607">
        <f t="shared" si="3"/>
        <v>0.20240075697886703</v>
      </c>
      <c r="D48" s="607">
        <f t="shared" si="3"/>
        <v>0.19368173275228456</v>
      </c>
      <c r="E48" s="607">
        <f t="shared" si="3"/>
        <v>2.0082817329670464</v>
      </c>
      <c r="F48" s="607">
        <f t="shared" si="3"/>
        <v>7.4078056208647325E-2</v>
      </c>
      <c r="G48" s="607">
        <f t="shared" si="3"/>
        <v>1.8256429829510443</v>
      </c>
    </row>
    <row r="49" spans="1:8" s="28" customFormat="1" ht="6.75" customHeight="1">
      <c r="A49" s="587"/>
      <c r="B49" s="34"/>
      <c r="C49" s="608"/>
      <c r="D49" s="608"/>
      <c r="E49" s="608"/>
      <c r="F49" s="608"/>
      <c r="G49" s="608"/>
      <c r="H49" s="73"/>
    </row>
    <row r="50" spans="1:8" ht="15" customHeight="1">
      <c r="A50" s="68"/>
      <c r="B50" s="35" t="s">
        <v>53</v>
      </c>
      <c r="C50" s="609">
        <f t="shared" ref="C50:G52" si="4">C27/C$29*100</f>
        <v>4.4891824237180629</v>
      </c>
      <c r="D50" s="609">
        <f t="shared" si="4"/>
        <v>4.1609434071931855</v>
      </c>
      <c r="E50" s="609">
        <f t="shared" si="4"/>
        <v>66.800059199305636</v>
      </c>
      <c r="F50" s="609">
        <f t="shared" si="4"/>
        <v>0.78417321054301492</v>
      </c>
      <c r="G50" s="609">
        <f t="shared" si="4"/>
        <v>72.794685985775871</v>
      </c>
    </row>
    <row r="51" spans="1:8" ht="15" customHeight="1">
      <c r="A51" s="68"/>
      <c r="B51" s="323" t="s">
        <v>92</v>
      </c>
      <c r="C51" s="607">
        <f t="shared" si="4"/>
        <v>95.510817576281951</v>
      </c>
      <c r="D51" s="607">
        <f t="shared" si="4"/>
        <v>95.839056592806813</v>
      </c>
      <c r="E51" s="607">
        <f t="shared" si="4"/>
        <v>33.199940800694364</v>
      </c>
      <c r="F51" s="607">
        <f t="shared" si="4"/>
        <v>99.215826789456983</v>
      </c>
      <c r="G51" s="607">
        <f t="shared" si="4"/>
        <v>27.205314014224129</v>
      </c>
    </row>
    <row r="52" spans="1:8" ht="15" customHeight="1">
      <c r="A52" s="68"/>
      <c r="B52" s="37" t="s">
        <v>399</v>
      </c>
      <c r="C52" s="610">
        <f t="shared" si="4"/>
        <v>100</v>
      </c>
      <c r="D52" s="610">
        <f t="shared" si="4"/>
        <v>100</v>
      </c>
      <c r="E52" s="610">
        <f t="shared" si="4"/>
        <v>100</v>
      </c>
      <c r="F52" s="610">
        <f t="shared" si="4"/>
        <v>100</v>
      </c>
      <c r="G52" s="610">
        <f t="shared" si="4"/>
        <v>100</v>
      </c>
    </row>
    <row r="53" spans="1:8" ht="20.100000000000001" customHeight="1">
      <c r="A53" s="68"/>
      <c r="B53" s="37"/>
      <c r="C53" s="686" t="s">
        <v>439</v>
      </c>
      <c r="D53" s="692"/>
      <c r="E53" s="692"/>
      <c r="F53" s="692"/>
      <c r="G53" s="692"/>
    </row>
    <row r="54" spans="1:8" ht="18" customHeight="1">
      <c r="A54" s="68"/>
      <c r="B54" s="35" t="s">
        <v>53</v>
      </c>
      <c r="C54" s="610">
        <f>C27/$C27*100</f>
        <v>100</v>
      </c>
      <c r="D54" s="609">
        <f>D27/$C27*100</f>
        <v>89.707687898779824</v>
      </c>
      <c r="E54" s="609">
        <f t="shared" ref="E54:G54" si="5">E27/$C27*100</f>
        <v>8.7884331954539636</v>
      </c>
      <c r="F54" s="609">
        <f t="shared" si="5"/>
        <v>0.44716114771948484</v>
      </c>
      <c r="G54" s="609">
        <f t="shared" si="5"/>
        <v>1.0567177580467391</v>
      </c>
    </row>
    <row r="55" spans="1:8" ht="15" customHeight="1">
      <c r="A55" s="68"/>
      <c r="B55" s="36" t="s">
        <v>92</v>
      </c>
      <c r="C55" s="611">
        <f t="shared" ref="C55" si="6">C28/$C28*100</f>
        <v>100</v>
      </c>
      <c r="D55" s="607">
        <f t="shared" ref="D55:G56" si="7">D28/$C28*100</f>
        <v>97.116959150294704</v>
      </c>
      <c r="E55" s="607">
        <f t="shared" si="7"/>
        <v>0.2052988936583669</v>
      </c>
      <c r="F55" s="607">
        <f t="shared" si="7"/>
        <v>2.6591798280490275</v>
      </c>
      <c r="G55" s="607">
        <f t="shared" si="7"/>
        <v>1.8562127997885054E-2</v>
      </c>
    </row>
    <row r="56" spans="1:8" ht="15" customHeight="1">
      <c r="A56" s="68"/>
      <c r="B56" s="37" t="s">
        <v>399</v>
      </c>
      <c r="C56" s="610">
        <f t="shared" ref="C56" si="8">C29/$C29*100</f>
        <v>100</v>
      </c>
      <c r="D56" s="609">
        <f t="shared" si="7"/>
        <v>96.784343447546107</v>
      </c>
      <c r="E56" s="609">
        <f t="shared" si="7"/>
        <v>0.59061145013869087</v>
      </c>
      <c r="F56" s="609">
        <f t="shared" si="7"/>
        <v>2.5598782742423136</v>
      </c>
      <c r="G56" s="609">
        <f t="shared" si="7"/>
        <v>6.5166828072877728E-2</v>
      </c>
    </row>
    <row r="57" spans="1:8" ht="20.100000000000001" customHeight="1">
      <c r="A57" s="347" t="s">
        <v>54</v>
      </c>
    </row>
    <row r="58" spans="1:8" ht="15" customHeight="1">
      <c r="A58" s="18" t="s">
        <v>597</v>
      </c>
      <c r="B58" s="19"/>
    </row>
    <row r="59" spans="1:8" ht="12" customHeight="1">
      <c r="A59" s="347"/>
      <c r="B59" s="19"/>
    </row>
    <row r="60" spans="1:8" ht="12" customHeight="1">
      <c r="A60" s="347"/>
      <c r="B60" s="19"/>
    </row>
    <row r="61" spans="1:8" s="2" customFormat="1" ht="12" customHeight="1">
      <c r="B61" s="23"/>
      <c r="H61" s="81"/>
    </row>
    <row r="62" spans="1:8">
      <c r="A62" s="18"/>
      <c r="B62" s="19"/>
    </row>
    <row r="63" spans="1:8">
      <c r="A63" s="18"/>
      <c r="B63" s="19"/>
    </row>
    <row r="64" spans="1:8">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A144" s="18"/>
      <c r="B144" s="19"/>
    </row>
    <row r="145" spans="1:2">
      <c r="A145" s="18"/>
      <c r="B145" s="19"/>
    </row>
    <row r="146" spans="1:2">
      <c r="A146" s="18"/>
      <c r="B146" s="19"/>
    </row>
    <row r="147" spans="1:2">
      <c r="A147" s="18"/>
      <c r="B147" s="19"/>
    </row>
    <row r="148" spans="1:2">
      <c r="A148" s="18"/>
      <c r="B148" s="19"/>
    </row>
    <row r="149" spans="1:2">
      <c r="A149" s="18"/>
      <c r="B149" s="19"/>
    </row>
    <row r="150" spans="1:2">
      <c r="A150" s="18"/>
      <c r="B150" s="19"/>
    </row>
    <row r="151" spans="1:2">
      <c r="A151" s="18"/>
      <c r="B151" s="19"/>
    </row>
    <row r="152" spans="1:2">
      <c r="A152" s="18"/>
      <c r="B152" s="19"/>
    </row>
    <row r="153" spans="1:2">
      <c r="A153" s="18"/>
      <c r="B153" s="19"/>
    </row>
    <row r="154" spans="1:2">
      <c r="A154" s="18"/>
      <c r="B154" s="19"/>
    </row>
    <row r="155" spans="1:2">
      <c r="A155" s="18"/>
      <c r="B155" s="19"/>
    </row>
    <row r="156" spans="1:2">
      <c r="A156" s="18"/>
      <c r="B156" s="19"/>
    </row>
    <row r="157" spans="1:2">
      <c r="A157" s="18"/>
      <c r="B157" s="19"/>
    </row>
    <row r="158" spans="1:2">
      <c r="A158" s="18"/>
      <c r="B158" s="19"/>
    </row>
    <row r="159" spans="1:2">
      <c r="A159" s="18"/>
      <c r="B159" s="19"/>
    </row>
    <row r="160" spans="1:2">
      <c r="A160" s="18"/>
      <c r="B160" s="19"/>
    </row>
    <row r="161" spans="1:2">
      <c r="A161" s="18"/>
      <c r="B161" s="19"/>
    </row>
    <row r="162" spans="1:2">
      <c r="A162" s="18"/>
      <c r="B162" s="19"/>
    </row>
    <row r="163" spans="1:2">
      <c r="A163" s="18"/>
      <c r="B163" s="19"/>
    </row>
    <row r="164" spans="1:2">
      <c r="B164" s="19"/>
    </row>
    <row r="165" spans="1:2">
      <c r="B165" s="19"/>
    </row>
    <row r="166" spans="1:2">
      <c r="B166" s="19"/>
    </row>
    <row r="167" spans="1:2">
      <c r="B167" s="19"/>
    </row>
    <row r="168" spans="1:2">
      <c r="B168" s="19"/>
    </row>
    <row r="169" spans="1:2">
      <c r="B169" s="19"/>
    </row>
    <row r="170" spans="1:2">
      <c r="B170" s="19"/>
    </row>
    <row r="171" spans="1:2">
      <c r="B171" s="19"/>
    </row>
    <row r="172" spans="1:2">
      <c r="B172" s="19"/>
    </row>
    <row r="173" spans="1:2">
      <c r="B173" s="19"/>
    </row>
    <row r="174" spans="1:2">
      <c r="B174" s="19"/>
    </row>
    <row r="175" spans="1:2">
      <c r="B175" s="19"/>
    </row>
    <row r="176" spans="1:2">
      <c r="B176" s="19"/>
    </row>
    <row r="177" spans="2:2">
      <c r="B177" s="19"/>
    </row>
    <row r="178" spans="2:2">
      <c r="B178" s="19"/>
    </row>
    <row r="179" spans="2:2">
      <c r="B179" s="19"/>
    </row>
    <row r="180" spans="2:2">
      <c r="B180" s="19"/>
    </row>
    <row r="181" spans="2:2">
      <c r="B181" s="19"/>
    </row>
    <row r="182" spans="2:2">
      <c r="B182" s="19"/>
    </row>
    <row r="183" spans="2:2">
      <c r="B183" s="19"/>
    </row>
    <row r="184" spans="2:2">
      <c r="B184" s="19"/>
    </row>
    <row r="185" spans="2:2">
      <c r="B185" s="19"/>
    </row>
    <row r="186" spans="2:2">
      <c r="B186" s="19"/>
    </row>
    <row r="187" spans="2:2">
      <c r="B187" s="19"/>
    </row>
    <row r="188" spans="2:2">
      <c r="B188" s="19"/>
    </row>
    <row r="189" spans="2:2">
      <c r="B189" s="19"/>
    </row>
    <row r="190" spans="2:2">
      <c r="B190" s="19"/>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60"/>
  <sheetViews>
    <sheetView workbookViewId="0"/>
  </sheetViews>
  <sheetFormatPr baseColWidth="10" defaultRowHeight="12.75"/>
  <cols>
    <col min="1" max="1" width="11.42578125" style="103"/>
    <col min="2" max="2" width="4.7109375" style="103" customWidth="1"/>
    <col min="3" max="16384" width="11.42578125" style="103"/>
  </cols>
  <sheetData>
    <row r="1" spans="1:5" ht="20.100000000000001" customHeight="1">
      <c r="A1" s="267" t="s">
        <v>326</v>
      </c>
      <c r="B1" s="268"/>
      <c r="C1" s="268"/>
      <c r="E1" s="268"/>
    </row>
    <row r="2" spans="1:5">
      <c r="A2" s="268"/>
      <c r="B2" s="268"/>
      <c r="C2" s="268"/>
      <c r="D2" s="268"/>
      <c r="E2" s="268"/>
    </row>
    <row r="3" spans="1:5" ht="15" customHeight="1">
      <c r="A3" s="268" t="s">
        <v>327</v>
      </c>
      <c r="B3" s="268"/>
      <c r="C3" s="268"/>
      <c r="D3" s="268"/>
      <c r="E3" s="268"/>
    </row>
    <row r="4" spans="1:5" ht="15" customHeight="1">
      <c r="A4" s="268" t="s">
        <v>328</v>
      </c>
      <c r="B4" s="268"/>
      <c r="C4" s="268"/>
      <c r="D4" s="268"/>
      <c r="E4" s="268"/>
    </row>
    <row r="5" spans="1:5" ht="15" customHeight="1">
      <c r="A5" s="268"/>
      <c r="B5" s="268"/>
      <c r="C5" s="268"/>
      <c r="D5" s="268"/>
      <c r="E5" s="268"/>
    </row>
    <row r="6" spans="1:5" ht="15" customHeight="1">
      <c r="A6" s="269"/>
      <c r="B6" s="659"/>
      <c r="C6" s="268"/>
      <c r="D6" s="268"/>
      <c r="E6" s="276"/>
    </row>
    <row r="7" spans="1:5" ht="15" customHeight="1">
      <c r="A7" s="269"/>
      <c r="B7" s="268"/>
      <c r="C7" s="268"/>
      <c r="D7" s="268"/>
      <c r="E7" s="268"/>
    </row>
    <row r="8" spans="1:5" ht="15" customHeight="1">
      <c r="A8" s="269"/>
      <c r="B8" s="268"/>
      <c r="C8" s="268"/>
      <c r="D8" s="268"/>
      <c r="E8" s="268"/>
    </row>
    <row r="9" spans="1:5" ht="15" customHeight="1">
      <c r="A9" s="269"/>
      <c r="B9" s="268"/>
      <c r="C9" s="268"/>
      <c r="D9" s="268"/>
      <c r="E9" s="268"/>
    </row>
    <row r="10" spans="1:5" ht="15" customHeight="1">
      <c r="A10" s="269"/>
      <c r="B10" s="268"/>
      <c r="C10" s="268"/>
      <c r="D10" s="268"/>
      <c r="E10" s="268"/>
    </row>
    <row r="11" spans="1:5" ht="15" customHeight="1">
      <c r="A11" s="269"/>
      <c r="B11" s="268"/>
      <c r="C11" s="268"/>
      <c r="D11" s="268"/>
      <c r="E11" s="268"/>
    </row>
    <row r="12" spans="1:5" ht="15" customHeight="1">
      <c r="A12" s="268"/>
      <c r="B12" s="268"/>
      <c r="C12" s="268"/>
      <c r="D12" s="268"/>
      <c r="E12" s="268"/>
    </row>
    <row r="13" spans="1:5" ht="15" customHeight="1">
      <c r="A13" s="268"/>
      <c r="B13" s="268"/>
      <c r="C13" s="268"/>
      <c r="D13" s="268"/>
      <c r="E13" s="268"/>
    </row>
    <row r="14" spans="1:5" ht="20.100000000000001" customHeight="1">
      <c r="A14" s="270" t="s">
        <v>329</v>
      </c>
      <c r="B14" s="268"/>
      <c r="C14" s="268"/>
      <c r="D14" s="268"/>
      <c r="E14" s="268"/>
    </row>
    <row r="15" spans="1:5">
      <c r="A15" s="268"/>
      <c r="B15" s="268"/>
      <c r="C15" s="268"/>
      <c r="D15" s="268"/>
      <c r="E15" s="268"/>
    </row>
    <row r="16" spans="1:5" ht="15" customHeight="1">
      <c r="A16" s="131" t="s">
        <v>616</v>
      </c>
      <c r="B16" s="131"/>
      <c r="C16" s="131" t="s">
        <v>645</v>
      </c>
      <c r="D16" s="268"/>
      <c r="E16" s="268"/>
    </row>
    <row r="17" spans="1:5" ht="15" customHeight="1">
      <c r="A17" s="131" t="s">
        <v>393</v>
      </c>
      <c r="B17" s="131"/>
      <c r="C17" s="131" t="s">
        <v>646</v>
      </c>
      <c r="D17" s="268"/>
      <c r="E17" s="268"/>
    </row>
    <row r="18" spans="1:5" ht="15" customHeight="1">
      <c r="A18" s="131" t="s">
        <v>386</v>
      </c>
      <c r="B18" s="131"/>
      <c r="C18" s="131" t="s">
        <v>647</v>
      </c>
      <c r="D18" s="268"/>
      <c r="E18" s="268"/>
    </row>
    <row r="19" spans="1:5" ht="15" customHeight="1">
      <c r="A19" s="131" t="s">
        <v>320</v>
      </c>
      <c r="B19" s="131"/>
      <c r="C19" s="131" t="s">
        <v>370</v>
      </c>
      <c r="D19" s="268"/>
      <c r="E19" s="268"/>
    </row>
    <row r="20" spans="1:5" ht="15" customHeight="1">
      <c r="A20" s="131" t="s">
        <v>330</v>
      </c>
      <c r="B20" s="131"/>
      <c r="C20" s="131" t="s">
        <v>331</v>
      </c>
      <c r="D20" s="268"/>
      <c r="E20" s="268"/>
    </row>
    <row r="21" spans="1:5" ht="15" customHeight="1">
      <c r="A21" s="131" t="s">
        <v>648</v>
      </c>
      <c r="B21" s="131"/>
      <c r="C21" s="131" t="s">
        <v>649</v>
      </c>
      <c r="D21" s="268"/>
      <c r="E21" s="268"/>
    </row>
    <row r="22" spans="1:5" ht="15" customHeight="1">
      <c r="A22" s="131" t="s">
        <v>332</v>
      </c>
      <c r="B22" s="131"/>
      <c r="C22" s="131" t="s">
        <v>333</v>
      </c>
      <c r="D22" s="268"/>
      <c r="E22" s="268"/>
    </row>
    <row r="23" spans="1:5" ht="15" customHeight="1">
      <c r="A23" s="131" t="s">
        <v>334</v>
      </c>
      <c r="B23" s="131"/>
      <c r="C23" s="131" t="s">
        <v>335</v>
      </c>
      <c r="D23" s="268"/>
      <c r="E23" s="268"/>
    </row>
    <row r="24" spans="1:5" ht="15" customHeight="1">
      <c r="A24" s="131" t="s">
        <v>650</v>
      </c>
      <c r="B24" s="131"/>
      <c r="C24" s="131" t="s">
        <v>651</v>
      </c>
      <c r="D24" s="268"/>
      <c r="E24" s="268"/>
    </row>
    <row r="25" spans="1:5" ht="15" customHeight="1">
      <c r="A25" s="131" t="s">
        <v>674</v>
      </c>
      <c r="B25" s="131"/>
      <c r="C25" s="131" t="s">
        <v>675</v>
      </c>
      <c r="D25" s="268"/>
      <c r="E25" s="268"/>
    </row>
    <row r="26" spans="1:5" ht="15" customHeight="1">
      <c r="A26" s="131" t="s">
        <v>336</v>
      </c>
      <c r="B26" s="131"/>
      <c r="C26" s="131" t="s">
        <v>337</v>
      </c>
      <c r="D26" s="268"/>
      <c r="E26" s="268"/>
    </row>
    <row r="27" spans="1:5" ht="15" customHeight="1">
      <c r="A27" s="131" t="s">
        <v>377</v>
      </c>
      <c r="B27" s="131"/>
      <c r="C27" s="131" t="s">
        <v>378</v>
      </c>
      <c r="D27" s="268"/>
      <c r="E27" s="268"/>
    </row>
    <row r="28" spans="1:5" ht="15" customHeight="1">
      <c r="A28" s="131" t="s">
        <v>657</v>
      </c>
      <c r="B28" s="131"/>
      <c r="C28" s="131" t="s">
        <v>658</v>
      </c>
      <c r="D28" s="268"/>
      <c r="E28" s="268"/>
    </row>
    <row r="29" spans="1:5" ht="15" customHeight="1">
      <c r="A29" s="131" t="s">
        <v>384</v>
      </c>
      <c r="B29" s="131"/>
      <c r="C29" s="131" t="s">
        <v>652</v>
      </c>
      <c r="D29" s="268"/>
      <c r="E29" s="268"/>
    </row>
    <row r="30" spans="1:5" ht="15" customHeight="1">
      <c r="A30" s="131" t="s">
        <v>338</v>
      </c>
      <c r="B30" s="131"/>
      <c r="C30" s="131" t="s">
        <v>339</v>
      </c>
      <c r="D30" s="268"/>
      <c r="E30" s="268"/>
    </row>
    <row r="31" spans="1:5" ht="15" customHeight="1">
      <c r="A31" s="131" t="s">
        <v>639</v>
      </c>
      <c r="B31" s="131"/>
      <c r="C31" s="131" t="s">
        <v>654</v>
      </c>
      <c r="D31" s="268"/>
      <c r="E31" s="268"/>
    </row>
    <row r="32" spans="1:5" ht="15" customHeight="1">
      <c r="A32" s="131" t="s">
        <v>391</v>
      </c>
      <c r="B32" s="131"/>
      <c r="C32" s="131" t="s">
        <v>653</v>
      </c>
      <c r="D32" s="268"/>
      <c r="E32" s="268"/>
    </row>
    <row r="33" spans="1:6" ht="15" customHeight="1">
      <c r="A33" s="131" t="s">
        <v>655</v>
      </c>
      <c r="B33" s="131"/>
      <c r="C33" s="131" t="s">
        <v>656</v>
      </c>
      <c r="D33" s="268"/>
      <c r="E33" s="268"/>
    </row>
    <row r="34" spans="1:6" ht="15" customHeight="1">
      <c r="A34" s="131" t="s">
        <v>340</v>
      </c>
      <c r="B34" s="131"/>
      <c r="C34" s="131" t="s">
        <v>341</v>
      </c>
      <c r="D34" s="268"/>
      <c r="E34" s="268"/>
    </row>
    <row r="35" spans="1:6" ht="15" customHeight="1">
      <c r="A35" s="131" t="s">
        <v>375</v>
      </c>
      <c r="B35" s="131"/>
      <c r="C35" s="131" t="s">
        <v>376</v>
      </c>
      <c r="D35" s="268"/>
      <c r="E35" s="268"/>
    </row>
    <row r="36" spans="1:6" ht="15" customHeight="1">
      <c r="A36" s="131" t="s">
        <v>56</v>
      </c>
      <c r="B36" s="131"/>
      <c r="C36" s="131" t="s">
        <v>667</v>
      </c>
      <c r="D36" s="268"/>
      <c r="E36" s="268"/>
    </row>
    <row r="37" spans="1:6" ht="15" customHeight="1">
      <c r="A37" s="131" t="s">
        <v>372</v>
      </c>
      <c r="B37" s="131"/>
      <c r="C37" s="131" t="s">
        <v>379</v>
      </c>
      <c r="D37" s="268"/>
      <c r="E37" s="268"/>
    </row>
    <row r="38" spans="1:6" ht="15" customHeight="1">
      <c r="A38" s="131" t="s">
        <v>342</v>
      </c>
      <c r="B38" s="131"/>
      <c r="C38" s="131" t="s">
        <v>343</v>
      </c>
      <c r="D38" s="268"/>
      <c r="E38" s="268"/>
    </row>
    <row r="39" spans="1:6" ht="15" customHeight="1">
      <c r="A39" s="179" t="s">
        <v>418</v>
      </c>
      <c r="B39" s="131"/>
      <c r="C39" s="131" t="s">
        <v>344</v>
      </c>
      <c r="D39" s="268"/>
      <c r="E39" s="268"/>
      <c r="F39" s="334"/>
    </row>
    <row r="40" spans="1:6" ht="15" customHeight="1">
      <c r="A40" s="179" t="s">
        <v>659</v>
      </c>
      <c r="B40" s="131"/>
      <c r="C40" s="131" t="s">
        <v>660</v>
      </c>
      <c r="D40" s="268"/>
      <c r="E40" s="268"/>
      <c r="F40" s="334"/>
    </row>
    <row r="41" spans="1:6" ht="15" customHeight="1">
      <c r="A41" s="131" t="s">
        <v>345</v>
      </c>
      <c r="B41" s="131"/>
      <c r="C41" s="131" t="s">
        <v>346</v>
      </c>
      <c r="D41" s="268"/>
      <c r="E41" s="268"/>
    </row>
    <row r="42" spans="1:6" ht="15" customHeight="1">
      <c r="A42" s="131" t="s">
        <v>373</v>
      </c>
      <c r="B42" s="131"/>
      <c r="C42" s="131" t="s">
        <v>374</v>
      </c>
      <c r="D42" s="268"/>
      <c r="E42" s="268"/>
    </row>
    <row r="43" spans="1:6" ht="15" customHeight="1">
      <c r="A43" s="131" t="s">
        <v>347</v>
      </c>
      <c r="B43" s="131"/>
      <c r="C43" s="131" t="s">
        <v>348</v>
      </c>
      <c r="D43" s="268"/>
      <c r="E43" s="268"/>
    </row>
    <row r="44" spans="1:6" ht="15" customHeight="1">
      <c r="A44" s="131" t="s">
        <v>640</v>
      </c>
      <c r="B44" s="131"/>
      <c r="C44" s="131" t="s">
        <v>661</v>
      </c>
      <c r="D44" s="268"/>
      <c r="E44" s="268"/>
    </row>
    <row r="45" spans="1:6" ht="15" customHeight="1">
      <c r="A45" s="131" t="s">
        <v>349</v>
      </c>
      <c r="B45" s="131"/>
      <c r="C45" s="131" t="s">
        <v>350</v>
      </c>
      <c r="D45" s="268"/>
      <c r="E45" s="268"/>
    </row>
    <row r="46" spans="1:6" ht="15" customHeight="1">
      <c r="A46" s="131" t="s">
        <v>380</v>
      </c>
      <c r="B46" s="131"/>
      <c r="C46" s="131" t="s">
        <v>351</v>
      </c>
      <c r="D46" s="268"/>
      <c r="E46" s="268"/>
    </row>
    <row r="47" spans="1:6" ht="15" customHeight="1">
      <c r="A47" s="131" t="s">
        <v>381</v>
      </c>
      <c r="B47" s="131"/>
      <c r="C47" s="131" t="s">
        <v>352</v>
      </c>
      <c r="D47" s="268"/>
      <c r="E47" s="268"/>
    </row>
    <row r="48" spans="1:6" ht="15" customHeight="1">
      <c r="A48" s="131"/>
      <c r="B48" s="131"/>
      <c r="C48" s="131"/>
      <c r="D48" s="268"/>
      <c r="E48" s="268"/>
    </row>
    <row r="49" spans="1:8" ht="15" customHeight="1">
      <c r="A49" s="271"/>
      <c r="C49" s="271"/>
      <c r="D49" s="268"/>
      <c r="E49" s="268"/>
    </row>
    <row r="50" spans="1:8" ht="15" customHeight="1">
      <c r="A50" s="271"/>
      <c r="C50" s="271"/>
      <c r="D50" s="268"/>
      <c r="E50" s="268"/>
    </row>
    <row r="51" spans="1:8" ht="20.100000000000001" customHeight="1">
      <c r="A51" s="272" t="s">
        <v>353</v>
      </c>
      <c r="C51" s="271"/>
      <c r="D51" s="268"/>
      <c r="E51" s="268"/>
    </row>
    <row r="52" spans="1:8" ht="15" customHeight="1">
      <c r="A52" s="268"/>
      <c r="B52" s="268"/>
      <c r="C52" s="268"/>
      <c r="D52" s="268"/>
      <c r="E52" s="268"/>
    </row>
    <row r="53" spans="1:8" ht="15" customHeight="1">
      <c r="A53" s="273">
        <v>0</v>
      </c>
      <c r="B53" s="274" t="s">
        <v>354</v>
      </c>
      <c r="C53" s="268" t="s">
        <v>355</v>
      </c>
      <c r="D53" s="268"/>
      <c r="E53" s="268"/>
    </row>
    <row r="54" spans="1:8" ht="15" customHeight="1">
      <c r="A54" s="275" t="s">
        <v>356</v>
      </c>
      <c r="B54" s="274" t="s">
        <v>354</v>
      </c>
      <c r="C54" s="268" t="s">
        <v>357</v>
      </c>
      <c r="D54" s="268"/>
      <c r="E54" s="268"/>
    </row>
    <row r="55" spans="1:8" ht="15" customHeight="1">
      <c r="A55" s="275" t="s">
        <v>358</v>
      </c>
      <c r="B55" s="274" t="s">
        <v>354</v>
      </c>
      <c r="C55" s="268" t="s">
        <v>359</v>
      </c>
      <c r="D55" s="268"/>
      <c r="E55" s="268"/>
    </row>
    <row r="56" spans="1:8" ht="15" customHeight="1">
      <c r="A56" s="273" t="s">
        <v>360</v>
      </c>
      <c r="B56" s="274" t="s">
        <v>354</v>
      </c>
      <c r="C56" s="268" t="s">
        <v>361</v>
      </c>
      <c r="D56" s="268"/>
      <c r="E56" s="268"/>
    </row>
    <row r="57" spans="1:8" ht="15" customHeight="1">
      <c r="A57" s="273" t="s">
        <v>362</v>
      </c>
      <c r="B57" s="274" t="s">
        <v>354</v>
      </c>
      <c r="C57" s="351" t="s">
        <v>419</v>
      </c>
      <c r="D57" s="351"/>
      <c r="E57" s="351"/>
      <c r="F57" s="189"/>
      <c r="H57" s="334"/>
    </row>
    <row r="58" spans="1:8" ht="15" customHeight="1">
      <c r="A58" s="268"/>
      <c r="B58" s="268"/>
      <c r="C58" s="268"/>
      <c r="D58" s="268"/>
      <c r="E58" s="268"/>
    </row>
    <row r="59" spans="1:8" ht="15" customHeight="1">
      <c r="A59" s="268"/>
      <c r="B59" s="268"/>
      <c r="C59" s="268"/>
      <c r="D59" s="268"/>
      <c r="E59" s="268"/>
    </row>
    <row r="60" spans="1:8" ht="15" customHeight="1">
      <c r="A60" s="351" t="s">
        <v>687</v>
      </c>
      <c r="B60" s="351"/>
      <c r="C60" s="351"/>
      <c r="D60" s="351"/>
      <c r="E60" s="268"/>
      <c r="H60" s="334"/>
    </row>
  </sheetData>
  <pageMargins left="0.59055118110236227" right="0.70866141732283472"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drawing r:id="rId2"/>
  <legacyDrawing r:id="rId3"/>
  <oleObjects>
    <mc:AlternateContent xmlns:mc="http://schemas.openxmlformats.org/markup-compatibility/2006">
      <mc:Choice Requires="x14">
        <oleObject progId="Acrobat Document" dvAspect="DVASPECT_ICON" shapeId="4097" r:id="rId4">
          <objectPr defaultSize="0" autoPict="0" r:id="rId5">
            <anchor moveWithCells="1">
              <from>
                <xdr:col>1</xdr:col>
                <xdr:colOff>0</xdr:colOff>
                <xdr:row>4</xdr:row>
                <xdr:rowOff>190500</xdr:rowOff>
              </from>
              <to>
                <xdr:col>3</xdr:col>
                <xdr:colOff>180975</xdr:colOff>
                <xdr:row>9</xdr:row>
                <xdr:rowOff>180975</xdr:rowOff>
              </to>
            </anchor>
          </objectPr>
        </oleObject>
      </mc:Choice>
      <mc:Fallback>
        <oleObject progId="Acrobat Document" dvAspect="DVASPECT_ICON" shapeId="4097" r:id="rId4"/>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3"/>
  <sheetViews>
    <sheetView workbookViewId="0"/>
  </sheetViews>
  <sheetFormatPr baseColWidth="10" defaultRowHeight="15"/>
  <cols>
    <col min="1" max="1" width="4.7109375" style="5" customWidth="1"/>
    <col min="2" max="2" width="50.7109375" style="15" customWidth="1"/>
    <col min="3" max="3" width="11.28515625" style="20" customWidth="1"/>
    <col min="4" max="7" width="11.28515625" style="20" hidden="1" customWidth="1"/>
    <col min="8" max="8" width="11.28515625" style="20" customWidth="1"/>
    <col min="9" max="12" width="11.28515625" style="20" hidden="1" customWidth="1"/>
    <col min="13" max="14" width="11.28515625" style="20" customWidth="1"/>
    <col min="15" max="16" width="11.28515625" customWidth="1"/>
  </cols>
  <sheetData>
    <row r="1" spans="1:17" s="20" customFormat="1" ht="20.100000000000001" customHeight="1">
      <c r="A1" s="123" t="s">
        <v>203</v>
      </c>
      <c r="C1" s="91"/>
      <c r="Q1" s="197"/>
    </row>
    <row r="2" spans="1:17" s="20" customFormat="1" ht="20.100000000000001" customHeight="1">
      <c r="A2" s="423" t="s">
        <v>210</v>
      </c>
      <c r="C2" s="91"/>
    </row>
    <row r="3" spans="1:17" s="20" customFormat="1" ht="20.100000000000001" customHeight="1">
      <c r="A3" s="453" t="s">
        <v>598</v>
      </c>
      <c r="E3" s="214"/>
    </row>
    <row r="4" spans="1:17" s="20" customFormat="1" ht="20.100000000000001" customHeight="1">
      <c r="A4" s="104" t="s">
        <v>145</v>
      </c>
    </row>
    <row r="5" spans="1:17" s="20" customFormat="1"/>
    <row r="6" spans="1:17" s="8" customFormat="1" ht="30" customHeight="1">
      <c r="A6" s="394" t="s">
        <v>320</v>
      </c>
      <c r="B6" s="588" t="s">
        <v>324</v>
      </c>
      <c r="C6" s="7">
        <v>2005</v>
      </c>
      <c r="D6" s="7">
        <v>2006</v>
      </c>
      <c r="E6" s="7">
        <v>2007</v>
      </c>
      <c r="F6" s="26">
        <v>2008</v>
      </c>
      <c r="G6" s="7">
        <v>2009</v>
      </c>
      <c r="H6" s="205">
        <v>2010</v>
      </c>
      <c r="I6" s="7">
        <v>2011</v>
      </c>
      <c r="J6" s="7">
        <v>2012</v>
      </c>
      <c r="K6" s="7">
        <v>2013</v>
      </c>
      <c r="L6" s="7">
        <v>2014</v>
      </c>
      <c r="M6" s="76">
        <v>2015</v>
      </c>
      <c r="N6" s="205">
        <v>2016</v>
      </c>
      <c r="O6" s="89">
        <v>2017</v>
      </c>
      <c r="P6" s="206">
        <v>2018</v>
      </c>
      <c r="Q6" s="157"/>
    </row>
    <row r="7" spans="1:17" s="20" customFormat="1" ht="18" customHeight="1">
      <c r="A7" s="13" t="s">
        <v>1</v>
      </c>
      <c r="B7" s="236" t="s">
        <v>242</v>
      </c>
      <c r="C7" s="618">
        <v>692.91466026110356</v>
      </c>
      <c r="D7" s="618">
        <v>621.63422515279819</v>
      </c>
      <c r="E7" s="618">
        <v>538.76918325105328</v>
      </c>
      <c r="F7" s="618">
        <v>494.4740619529224</v>
      </c>
      <c r="G7" s="618">
        <v>413.4601245058476</v>
      </c>
      <c r="H7" s="618">
        <v>385.10311722792159</v>
      </c>
      <c r="I7" s="618">
        <v>374.94181654596127</v>
      </c>
      <c r="J7" s="618">
        <v>334.53622280942676</v>
      </c>
      <c r="K7" s="618">
        <v>330.42768953733344</v>
      </c>
      <c r="L7" s="618">
        <v>559.84312561858951</v>
      </c>
      <c r="M7" s="618">
        <v>488.01622343269025</v>
      </c>
      <c r="N7" s="619">
        <v>466.1073413032114</v>
      </c>
      <c r="O7" s="618">
        <v>280.73487600925876</v>
      </c>
      <c r="P7" s="618">
        <v>279.4838261973544</v>
      </c>
      <c r="Q7" s="30"/>
    </row>
    <row r="8" spans="1:17" s="20" customFormat="1" ht="15" customHeight="1">
      <c r="A8" s="13" t="s">
        <v>6</v>
      </c>
      <c r="B8" s="236" t="s">
        <v>245</v>
      </c>
      <c r="C8" s="620">
        <v>225.50322800259767</v>
      </c>
      <c r="D8" s="620">
        <v>188.74580480090657</v>
      </c>
      <c r="E8" s="620">
        <v>136.0463719587882</v>
      </c>
      <c r="F8" s="620">
        <v>124.39623341428847</v>
      </c>
      <c r="G8" s="620">
        <v>108.65223873440196</v>
      </c>
      <c r="H8" s="620">
        <v>101.00693841309996</v>
      </c>
      <c r="I8" s="620">
        <v>89.862932021602376</v>
      </c>
      <c r="J8" s="620">
        <v>82.548395086969293</v>
      </c>
      <c r="K8" s="620">
        <v>80.992246139577759</v>
      </c>
      <c r="L8" s="620">
        <v>76.882135476781428</v>
      </c>
      <c r="M8" s="620">
        <v>65.457615858120278</v>
      </c>
      <c r="N8" s="621">
        <v>61.091225690087633</v>
      </c>
      <c r="O8" s="620">
        <v>27.708214635717351</v>
      </c>
      <c r="P8" s="620">
        <v>28.194219155484241</v>
      </c>
      <c r="Q8" s="30"/>
    </row>
    <row r="9" spans="1:17" s="20" customFormat="1" ht="15" customHeight="1">
      <c r="A9" s="13" t="s">
        <v>10</v>
      </c>
      <c r="B9" s="236" t="s">
        <v>11</v>
      </c>
      <c r="C9" s="620">
        <v>12421.313663327523</v>
      </c>
      <c r="D9" s="620">
        <v>11435.894941908333</v>
      </c>
      <c r="E9" s="620">
        <v>9564.3713884441077</v>
      </c>
      <c r="F9" s="620">
        <v>8683.918692829584</v>
      </c>
      <c r="G9" s="620">
        <v>8279.7687145154123</v>
      </c>
      <c r="H9" s="620">
        <v>8650.5186461809444</v>
      </c>
      <c r="I9" s="620">
        <v>9103.4715866530078</v>
      </c>
      <c r="J9" s="620">
        <v>9096.217945626342</v>
      </c>
      <c r="K9" s="620">
        <v>8986.0837138114803</v>
      </c>
      <c r="L9" s="620">
        <v>11060.494108528383</v>
      </c>
      <c r="M9" s="620">
        <v>10695.325297761485</v>
      </c>
      <c r="N9" s="621">
        <v>10900.727689809557</v>
      </c>
      <c r="O9" s="620">
        <v>6063.9461167146419</v>
      </c>
      <c r="P9" s="620">
        <v>6429.0808685764332</v>
      </c>
      <c r="Q9" s="30"/>
    </row>
    <row r="10" spans="1:17" s="20" customFormat="1" ht="15" customHeight="1">
      <c r="A10" s="13" t="s">
        <v>323</v>
      </c>
      <c r="B10" s="236" t="s">
        <v>22</v>
      </c>
      <c r="C10" s="620">
        <v>492.10405133265965</v>
      </c>
      <c r="D10" s="620">
        <v>468.60922006660968</v>
      </c>
      <c r="E10" s="620">
        <v>426.42982172165534</v>
      </c>
      <c r="F10" s="620">
        <v>430.30198686824104</v>
      </c>
      <c r="G10" s="620">
        <v>559.42589295072435</v>
      </c>
      <c r="H10" s="620">
        <v>596.43662360733481</v>
      </c>
      <c r="I10" s="620">
        <v>454.29500844297883</v>
      </c>
      <c r="J10" s="620">
        <v>458.46968158349318</v>
      </c>
      <c r="K10" s="620">
        <v>344.15534873427328</v>
      </c>
      <c r="L10" s="620">
        <v>506.85231150639032</v>
      </c>
      <c r="M10" s="620">
        <v>505.38626070285875</v>
      </c>
      <c r="N10" s="621">
        <v>505.95588890774394</v>
      </c>
      <c r="O10" s="620">
        <v>280.78863360662189</v>
      </c>
      <c r="P10" s="620">
        <v>293.52103275348105</v>
      </c>
      <c r="Q10" s="30"/>
    </row>
    <row r="11" spans="1:17" s="20" customFormat="1" ht="15" customHeight="1">
      <c r="A11" s="13" t="s">
        <v>26</v>
      </c>
      <c r="B11" s="236" t="s">
        <v>27</v>
      </c>
      <c r="C11" s="620">
        <v>3232.2698353477999</v>
      </c>
      <c r="D11" s="620">
        <v>3370.085383857228</v>
      </c>
      <c r="E11" s="620">
        <v>2905.2133620296695</v>
      </c>
      <c r="F11" s="620">
        <v>2968.833827800162</v>
      </c>
      <c r="G11" s="620">
        <v>2684.2820553926026</v>
      </c>
      <c r="H11" s="620">
        <v>2484.1099591403195</v>
      </c>
      <c r="I11" s="620">
        <v>2372.7578545734491</v>
      </c>
      <c r="J11" s="620">
        <v>2224.1808844198586</v>
      </c>
      <c r="K11" s="620">
        <v>2162.3159872245301</v>
      </c>
      <c r="L11" s="620">
        <v>312.23433541639588</v>
      </c>
      <c r="M11" s="620">
        <v>270.17757594737009</v>
      </c>
      <c r="N11" s="621">
        <v>256.67139423610479</v>
      </c>
      <c r="O11" s="620">
        <v>142.74206203081587</v>
      </c>
      <c r="P11" s="620">
        <v>146.43277968399167</v>
      </c>
      <c r="Q11" s="30"/>
    </row>
    <row r="12" spans="1:17" s="20" customFormat="1" ht="15" customHeight="1">
      <c r="A12" s="13" t="s">
        <v>33</v>
      </c>
      <c r="B12" s="236" t="s">
        <v>285</v>
      </c>
      <c r="C12" s="620">
        <v>3228.6460991546401</v>
      </c>
      <c r="D12" s="620">
        <v>2884.8143742977973</v>
      </c>
      <c r="E12" s="620">
        <v>2269.0057075199106</v>
      </c>
      <c r="F12" s="620">
        <v>2112.2407308147194</v>
      </c>
      <c r="G12" s="620">
        <v>1838.5569978707849</v>
      </c>
      <c r="H12" s="620">
        <v>1995.0945081950376</v>
      </c>
      <c r="I12" s="620">
        <v>2090.2351033119439</v>
      </c>
      <c r="J12" s="620">
        <v>2181.6871282962024</v>
      </c>
      <c r="K12" s="620">
        <v>2241.3251396420173</v>
      </c>
      <c r="L12" s="620">
        <v>2621.5316555168401</v>
      </c>
      <c r="M12" s="620">
        <v>2369.0310515834317</v>
      </c>
      <c r="N12" s="621">
        <v>2315.0466833020582</v>
      </c>
      <c r="O12" s="620">
        <v>1489.1403797756016</v>
      </c>
      <c r="P12" s="620">
        <v>1592.6408033549196</v>
      </c>
      <c r="Q12" s="30"/>
    </row>
    <row r="13" spans="1:17" s="20" customFormat="1" ht="15" customHeight="1">
      <c r="A13" s="13" t="s">
        <v>36</v>
      </c>
      <c r="B13" s="236" t="s">
        <v>287</v>
      </c>
      <c r="C13" s="620">
        <v>15998.956338866175</v>
      </c>
      <c r="D13" s="620">
        <v>14874.500841633142</v>
      </c>
      <c r="E13" s="620">
        <v>13403.85021880631</v>
      </c>
      <c r="F13" s="620">
        <v>11698.21684103911</v>
      </c>
      <c r="G13" s="620">
        <v>12818.262345873256</v>
      </c>
      <c r="H13" s="620">
        <v>13184.095696663797</v>
      </c>
      <c r="I13" s="620">
        <v>13309.485024369413</v>
      </c>
      <c r="J13" s="620">
        <v>13118.39713377829</v>
      </c>
      <c r="K13" s="620">
        <v>12951.942710127161</v>
      </c>
      <c r="L13" s="620">
        <v>6067.4129856875152</v>
      </c>
      <c r="M13" s="620">
        <v>5552.848843993047</v>
      </c>
      <c r="N13" s="621">
        <v>5558.008428179136</v>
      </c>
      <c r="O13" s="620">
        <v>3153.6974649918357</v>
      </c>
      <c r="P13" s="620">
        <v>3328.1430132878859</v>
      </c>
      <c r="Q13" s="30"/>
    </row>
    <row r="14" spans="1:17" s="20" customFormat="1" ht="15" customHeight="1">
      <c r="A14" s="13" t="s">
        <v>37</v>
      </c>
      <c r="B14" s="236" t="s">
        <v>293</v>
      </c>
      <c r="C14" s="620">
        <v>2732.9795443542321</v>
      </c>
      <c r="D14" s="620">
        <v>2600.0381178719026</v>
      </c>
      <c r="E14" s="620">
        <v>2203.9992167074238</v>
      </c>
      <c r="F14" s="620">
        <v>2059.8400263570952</v>
      </c>
      <c r="G14" s="620">
        <v>2517.7628694577265</v>
      </c>
      <c r="H14" s="620">
        <v>2614.0947587884584</v>
      </c>
      <c r="I14" s="620">
        <v>2165.6015088538416</v>
      </c>
      <c r="J14" s="620">
        <v>2198.9806812824713</v>
      </c>
      <c r="K14" s="620">
        <v>1905.5188538075624</v>
      </c>
      <c r="L14" s="620">
        <v>3681.6665774300232</v>
      </c>
      <c r="M14" s="620">
        <v>3249.9949507672472</v>
      </c>
      <c r="N14" s="621">
        <v>3131.4346825855223</v>
      </c>
      <c r="O14" s="620">
        <v>3304.5796229618913</v>
      </c>
      <c r="P14" s="620">
        <v>3500.7498621423028</v>
      </c>
      <c r="Q14" s="30"/>
    </row>
    <row r="15" spans="1:17" s="20" customFormat="1" ht="15" customHeight="1">
      <c r="A15" s="13" t="s">
        <v>41</v>
      </c>
      <c r="B15" s="236" t="s">
        <v>42</v>
      </c>
      <c r="C15" s="620">
        <v>1365.1209098744687</v>
      </c>
      <c r="D15" s="620">
        <v>1252.6093959509938</v>
      </c>
      <c r="E15" s="620">
        <v>1038.9273035762258</v>
      </c>
      <c r="F15" s="620">
        <v>1036.3750801403628</v>
      </c>
      <c r="G15" s="620">
        <v>989.29631414438575</v>
      </c>
      <c r="H15" s="620">
        <v>1003.0476754033949</v>
      </c>
      <c r="I15" s="620">
        <v>1026.5863220461595</v>
      </c>
      <c r="J15" s="620">
        <v>1037.9976570069882</v>
      </c>
      <c r="K15" s="620">
        <v>1030.6668311505803</v>
      </c>
      <c r="L15" s="620">
        <v>1470.8343109498896</v>
      </c>
      <c r="M15" s="620">
        <v>1359.2372071230577</v>
      </c>
      <c r="N15" s="621">
        <v>1365.4882813004244</v>
      </c>
      <c r="O15" s="620">
        <v>681.41746042346801</v>
      </c>
      <c r="P15" s="620">
        <v>731.21271241300724</v>
      </c>
      <c r="Q15" s="30"/>
    </row>
    <row r="16" spans="1:17" s="20" customFormat="1" ht="15" customHeight="1">
      <c r="A16" s="13" t="s">
        <v>43</v>
      </c>
      <c r="B16" s="236" t="s">
        <v>301</v>
      </c>
      <c r="C16" s="620">
        <v>4099.0130274637513</v>
      </c>
      <c r="D16" s="620">
        <v>3746.1149204797985</v>
      </c>
      <c r="E16" s="620">
        <v>3098.0270006589799</v>
      </c>
      <c r="F16" s="620">
        <v>3097.9418833521595</v>
      </c>
      <c r="G16" s="620">
        <v>2256.9361743375998</v>
      </c>
      <c r="H16" s="620">
        <v>2102.9136537721561</v>
      </c>
      <c r="I16" s="620">
        <v>2427.2202535739316</v>
      </c>
      <c r="J16" s="620">
        <v>2422.7034092868944</v>
      </c>
      <c r="K16" s="620">
        <v>2394.0103481066571</v>
      </c>
      <c r="L16" s="620">
        <v>692.55993653486848</v>
      </c>
      <c r="M16" s="620">
        <v>667.67048471541239</v>
      </c>
      <c r="N16" s="621">
        <v>751.01963003530796</v>
      </c>
      <c r="O16" s="620">
        <v>403.00329639111897</v>
      </c>
      <c r="P16" s="620">
        <v>481.7689811557027</v>
      </c>
      <c r="Q16" s="30"/>
    </row>
    <row r="17" spans="1:17" s="20" customFormat="1" ht="15" customHeight="1">
      <c r="A17" s="13" t="s">
        <v>44</v>
      </c>
      <c r="B17" s="236" t="s">
        <v>302</v>
      </c>
      <c r="C17" s="620">
        <v>1224.1943080792666</v>
      </c>
      <c r="D17" s="620">
        <v>1066.4085595701117</v>
      </c>
      <c r="E17" s="620">
        <v>793.91691797788474</v>
      </c>
      <c r="F17" s="620">
        <v>731.814436534008</v>
      </c>
      <c r="G17" s="620">
        <v>738.05248853440162</v>
      </c>
      <c r="H17" s="620">
        <v>771.26319498913415</v>
      </c>
      <c r="I17" s="620">
        <v>802.24362672042662</v>
      </c>
      <c r="J17" s="620">
        <v>834.59107103648898</v>
      </c>
      <c r="K17" s="620">
        <v>831.82006268165753</v>
      </c>
      <c r="L17" s="620">
        <v>1080.6844692813588</v>
      </c>
      <c r="M17" s="620">
        <v>1037.0908533882573</v>
      </c>
      <c r="N17" s="621">
        <v>1065.6264016282009</v>
      </c>
      <c r="O17" s="620">
        <v>549.62015458717167</v>
      </c>
      <c r="P17" s="620">
        <v>640.23618416392139</v>
      </c>
      <c r="Q17" s="30"/>
    </row>
    <row r="18" spans="1:17" s="20" customFormat="1" ht="15" customHeight="1">
      <c r="A18" s="13" t="s">
        <v>45</v>
      </c>
      <c r="B18" s="236" t="s">
        <v>303</v>
      </c>
      <c r="C18" s="620">
        <v>2480.2541514415298</v>
      </c>
      <c r="D18" s="620">
        <v>2364.5639636867336</v>
      </c>
      <c r="E18" s="620">
        <v>1961.6747601192812</v>
      </c>
      <c r="F18" s="620">
        <v>1936.217439073557</v>
      </c>
      <c r="G18" s="620">
        <v>1683.4864347120754</v>
      </c>
      <c r="H18" s="620">
        <v>1688.427607684449</v>
      </c>
      <c r="I18" s="620">
        <v>1736.5424504610164</v>
      </c>
      <c r="J18" s="620">
        <v>1833.1208494426546</v>
      </c>
      <c r="K18" s="620">
        <v>1813.231005824797</v>
      </c>
      <c r="L18" s="620">
        <v>606.55968329180837</v>
      </c>
      <c r="M18" s="620">
        <v>611.06549115352664</v>
      </c>
      <c r="N18" s="621">
        <v>718.51902732091116</v>
      </c>
      <c r="O18" s="620">
        <v>425.88266832044928</v>
      </c>
      <c r="P18" s="620">
        <v>496.33000148997161</v>
      </c>
      <c r="Q18" s="30"/>
    </row>
    <row r="19" spans="1:17" s="20" customFormat="1" ht="15" customHeight="1">
      <c r="A19" s="13" t="s">
        <v>46</v>
      </c>
      <c r="B19" s="236" t="s">
        <v>47</v>
      </c>
      <c r="C19" s="620">
        <v>20838.492972975338</v>
      </c>
      <c r="D19" s="620">
        <v>20189.075942786185</v>
      </c>
      <c r="E19" s="620">
        <v>17713.403690341562</v>
      </c>
      <c r="F19" s="620">
        <v>18083.63672533974</v>
      </c>
      <c r="G19" s="620">
        <v>15099.929643947087</v>
      </c>
      <c r="H19" s="620">
        <v>14276.967806793138</v>
      </c>
      <c r="I19" s="620">
        <v>13896.477993933788</v>
      </c>
      <c r="J19" s="620">
        <v>13695.163293627345</v>
      </c>
      <c r="K19" s="620">
        <v>13531.305529949559</v>
      </c>
      <c r="L19" s="620">
        <v>7614.8965164363526</v>
      </c>
      <c r="M19" s="620">
        <v>7749.5874735263642</v>
      </c>
      <c r="N19" s="621">
        <v>8894.4768801432474</v>
      </c>
      <c r="O19" s="620">
        <v>7067.7143272413186</v>
      </c>
      <c r="P19" s="620">
        <v>8251.5707001982555</v>
      </c>
      <c r="Q19" s="30"/>
    </row>
    <row r="20" spans="1:17" s="20" customFormat="1" ht="15" customHeight="1">
      <c r="A20" s="13" t="s">
        <v>48</v>
      </c>
      <c r="B20" s="236" t="s">
        <v>304</v>
      </c>
      <c r="C20" s="620">
        <v>1223.3240232192243</v>
      </c>
      <c r="D20" s="620">
        <v>672.23519368288396</v>
      </c>
      <c r="E20" s="620">
        <v>827.07081949462042</v>
      </c>
      <c r="F20" s="620">
        <v>842.43124854961343</v>
      </c>
      <c r="G20" s="620">
        <v>577.10548026802553</v>
      </c>
      <c r="H20" s="620">
        <v>625.00565508772252</v>
      </c>
      <c r="I20" s="620">
        <v>647.95227377082779</v>
      </c>
      <c r="J20" s="620">
        <v>661.76517261571041</v>
      </c>
      <c r="K20" s="620">
        <v>653.08413285377628</v>
      </c>
      <c r="L20" s="620">
        <v>797.72063192779251</v>
      </c>
      <c r="M20" s="620">
        <v>734.44179048795081</v>
      </c>
      <c r="N20" s="621">
        <v>731.2565657843204</v>
      </c>
      <c r="O20" s="620">
        <v>464.5021585402834</v>
      </c>
      <c r="P20" s="620">
        <v>564.03651705149639</v>
      </c>
      <c r="Q20" s="30"/>
    </row>
    <row r="21" spans="1:17" s="20" customFormat="1" ht="15" customHeight="1">
      <c r="A21" s="13" t="s">
        <v>49</v>
      </c>
      <c r="B21" s="236" t="s">
        <v>305</v>
      </c>
      <c r="C21" s="620">
        <v>2393.2459218756599</v>
      </c>
      <c r="D21" s="620">
        <v>2219.2431311138339</v>
      </c>
      <c r="E21" s="620">
        <v>1983.9455958059714</v>
      </c>
      <c r="F21" s="620">
        <v>1901.0858759799819</v>
      </c>
      <c r="G21" s="620">
        <v>1686.8243478574605</v>
      </c>
      <c r="H21" s="620">
        <v>1544.0414656633459</v>
      </c>
      <c r="I21" s="620">
        <v>1486.5850707315005</v>
      </c>
      <c r="J21" s="620">
        <v>1369.967052985158</v>
      </c>
      <c r="K21" s="620">
        <v>1317.1999981411641</v>
      </c>
      <c r="L21" s="620">
        <v>1828.448376328912</v>
      </c>
      <c r="M21" s="620">
        <v>1607.2401163962711</v>
      </c>
      <c r="N21" s="621">
        <v>1523.1648629810111</v>
      </c>
      <c r="O21" s="620">
        <v>864.69957697067366</v>
      </c>
      <c r="P21" s="620">
        <v>884.6633083998023</v>
      </c>
      <c r="Q21" s="30"/>
    </row>
    <row r="22" spans="1:17" s="20" customFormat="1" ht="15" customHeight="1">
      <c r="A22" s="13" t="s">
        <v>50</v>
      </c>
      <c r="B22" s="236" t="s">
        <v>306</v>
      </c>
      <c r="C22" s="620">
        <v>246.30541779950903</v>
      </c>
      <c r="D22" s="620">
        <v>232.317419602283</v>
      </c>
      <c r="E22" s="620">
        <v>209.96953772827939</v>
      </c>
      <c r="F22" s="620">
        <v>218.80180204990282</v>
      </c>
      <c r="G22" s="620">
        <v>208.14237791774704</v>
      </c>
      <c r="H22" s="620">
        <v>207.78158525700078</v>
      </c>
      <c r="I22" s="620">
        <v>214.51282499136136</v>
      </c>
      <c r="J22" s="620">
        <v>220.16110778436769</v>
      </c>
      <c r="K22" s="620">
        <v>215.09575580839552</v>
      </c>
      <c r="L22" s="620">
        <v>196.17768987412947</v>
      </c>
      <c r="M22" s="620">
        <v>191.42164895164194</v>
      </c>
      <c r="N22" s="621">
        <v>199.80760030879284</v>
      </c>
      <c r="O22" s="620">
        <v>114.08629181952865</v>
      </c>
      <c r="P22" s="620">
        <v>126.75968375645816</v>
      </c>
      <c r="Q22" s="30"/>
    </row>
    <row r="23" spans="1:17" s="20" customFormat="1" ht="15" customHeight="1">
      <c r="A23" s="13" t="s">
        <v>51</v>
      </c>
      <c r="B23" s="236" t="s">
        <v>307</v>
      </c>
      <c r="C23" s="620">
        <v>2381.9544095182746</v>
      </c>
      <c r="D23" s="620">
        <v>2333.7817766917874</v>
      </c>
      <c r="E23" s="620">
        <v>2315.1106887155374</v>
      </c>
      <c r="F23" s="620">
        <v>2423.3181847987535</v>
      </c>
      <c r="G23" s="620">
        <v>2574.7705799188716</v>
      </c>
      <c r="H23" s="620">
        <v>2671.1193210559427</v>
      </c>
      <c r="I23" s="620">
        <v>2891.167183579078</v>
      </c>
      <c r="J23" s="620">
        <v>3052.21837163594</v>
      </c>
      <c r="K23" s="620">
        <v>3038.1118172162919</v>
      </c>
      <c r="L23" s="620">
        <v>4430.7692598939648</v>
      </c>
      <c r="M23" s="620">
        <v>4351.1626393162906</v>
      </c>
      <c r="N23" s="621">
        <v>4576.3931582875812</v>
      </c>
      <c r="O23" s="620">
        <v>3471.0355001851208</v>
      </c>
      <c r="P23" s="620">
        <v>3740.9972950920055</v>
      </c>
      <c r="Q23" s="30"/>
    </row>
    <row r="24" spans="1:17" s="20" customFormat="1" ht="15" customHeight="1">
      <c r="A24" s="13" t="s">
        <v>52</v>
      </c>
      <c r="B24" s="236" t="s">
        <v>308</v>
      </c>
      <c r="C24" s="620">
        <v>4421.7700548986095</v>
      </c>
      <c r="D24" s="620">
        <v>4165.9245980473897</v>
      </c>
      <c r="E24" s="620">
        <v>3526.8549828623836</v>
      </c>
      <c r="F24" s="620">
        <v>3609.9066672034369</v>
      </c>
      <c r="G24" s="620">
        <v>3729.7141471116129</v>
      </c>
      <c r="H24" s="620">
        <v>3481.507539807832</v>
      </c>
      <c r="I24" s="620">
        <v>3342.268411685865</v>
      </c>
      <c r="J24" s="620">
        <v>3190.8144849492423</v>
      </c>
      <c r="K24" s="620">
        <v>3144.9434662804815</v>
      </c>
      <c r="L24" s="620">
        <v>3602.3490711185391</v>
      </c>
      <c r="M24" s="620">
        <v>3245.5786042102541</v>
      </c>
      <c r="N24" s="621">
        <v>3173.5804996079146</v>
      </c>
      <c r="O24" s="620">
        <v>1450.9939075795778</v>
      </c>
      <c r="P24" s="620">
        <v>1538.6025611837847</v>
      </c>
      <c r="Q24" s="30"/>
    </row>
    <row r="25" spans="1:17" s="28" customFormat="1" ht="15" customHeight="1">
      <c r="A25" s="587"/>
      <c r="B25" s="34"/>
      <c r="C25" s="620"/>
      <c r="D25" s="620"/>
      <c r="E25" s="620"/>
      <c r="F25" s="620"/>
      <c r="G25" s="620"/>
      <c r="H25" s="620"/>
      <c r="I25" s="620"/>
      <c r="J25" s="620"/>
      <c r="K25" s="620"/>
      <c r="L25" s="620"/>
      <c r="M25" s="620"/>
      <c r="N25" s="621"/>
      <c r="O25" s="620"/>
      <c r="P25" s="620"/>
      <c r="Q25" s="30"/>
    </row>
    <row r="26" spans="1:17" s="20" customFormat="1" ht="15" customHeight="1">
      <c r="A26" s="68"/>
      <c r="B26" s="35" t="s">
        <v>53</v>
      </c>
      <c r="C26" s="622">
        <v>79698.362617792358</v>
      </c>
      <c r="D26" s="622">
        <v>74686.597811200714</v>
      </c>
      <c r="E26" s="622">
        <v>64916.586567719642</v>
      </c>
      <c r="F26" s="622">
        <v>62453.751744097652</v>
      </c>
      <c r="G26" s="622">
        <v>58764.429228050023</v>
      </c>
      <c r="H26" s="622">
        <v>58382.535753731019</v>
      </c>
      <c r="I26" s="622">
        <v>58432.207246266138</v>
      </c>
      <c r="J26" s="622">
        <v>58013.520543253842</v>
      </c>
      <c r="K26" s="622">
        <v>56972.23063703729</v>
      </c>
      <c r="L26" s="622">
        <v>47207.917180818527</v>
      </c>
      <c r="M26" s="622">
        <v>44750.734129315279</v>
      </c>
      <c r="N26" s="623">
        <v>46194.376241411133</v>
      </c>
      <c r="O26" s="622">
        <v>30236.292712785071</v>
      </c>
      <c r="P26" s="622">
        <v>33054.424350056332</v>
      </c>
      <c r="Q26" s="30"/>
    </row>
    <row r="27" spans="1:17" s="20" customFormat="1" ht="15" customHeight="1">
      <c r="A27" s="68"/>
      <c r="B27" s="323" t="s">
        <v>92</v>
      </c>
      <c r="C27" s="620">
        <v>982572.55126007739</v>
      </c>
      <c r="D27" s="620">
        <v>943133.13640768873</v>
      </c>
      <c r="E27" s="620">
        <v>911649.78994995705</v>
      </c>
      <c r="F27" s="620">
        <v>885860.78805137309</v>
      </c>
      <c r="G27" s="620">
        <v>871454.96486397728</v>
      </c>
      <c r="H27" s="620">
        <v>847201.8709871748</v>
      </c>
      <c r="I27" s="620">
        <v>846546.82658737781</v>
      </c>
      <c r="J27" s="620">
        <v>800503.72510967276</v>
      </c>
      <c r="K27" s="620">
        <v>783786.51287954848</v>
      </c>
      <c r="L27" s="620">
        <v>792681.25521107763</v>
      </c>
      <c r="M27" s="620">
        <v>757863.1340324562</v>
      </c>
      <c r="N27" s="621">
        <v>756566.20786449115</v>
      </c>
      <c r="O27" s="620">
        <v>761880.95414366166</v>
      </c>
      <c r="P27" s="620">
        <v>761342.93017569522</v>
      </c>
      <c r="Q27" s="30"/>
    </row>
    <row r="28" spans="1:17" s="20" customFormat="1" ht="15" customHeight="1">
      <c r="A28" s="68"/>
      <c r="B28" s="37" t="s">
        <v>399</v>
      </c>
      <c r="C28" s="622">
        <v>1062270.9138778697</v>
      </c>
      <c r="D28" s="622">
        <v>1017819.7342188894</v>
      </c>
      <c r="E28" s="622">
        <v>976566.37651767675</v>
      </c>
      <c r="F28" s="622">
        <v>948314.53979547077</v>
      </c>
      <c r="G28" s="622">
        <v>930219.39409202733</v>
      </c>
      <c r="H28" s="622">
        <v>905584.40674090583</v>
      </c>
      <c r="I28" s="622">
        <v>904979.033833644</v>
      </c>
      <c r="J28" s="622">
        <v>858517.24565292662</v>
      </c>
      <c r="K28" s="622">
        <v>840758.74351658579</v>
      </c>
      <c r="L28" s="622">
        <v>839889.17239189614</v>
      </c>
      <c r="M28" s="622">
        <v>802613.86816177145</v>
      </c>
      <c r="N28" s="623">
        <v>802760.58410590224</v>
      </c>
      <c r="O28" s="622">
        <v>792117.24685644673</v>
      </c>
      <c r="P28" s="622">
        <v>794397.35452575155</v>
      </c>
      <c r="Q28" s="30"/>
    </row>
    <row r="29" spans="1:17" s="20" customFormat="1" ht="20.100000000000001" customHeight="1">
      <c r="A29" s="18" t="s">
        <v>54</v>
      </c>
      <c r="B29" s="19"/>
      <c r="K29" s="69"/>
    </row>
    <row r="30" spans="1:17" s="20" customFormat="1" ht="15" customHeight="1">
      <c r="A30" s="18" t="s">
        <v>599</v>
      </c>
      <c r="B30" s="18"/>
      <c r="C30" s="18"/>
      <c r="D30" s="18"/>
      <c r="E30" s="18"/>
      <c r="F30" s="18"/>
      <c r="G30" s="18"/>
      <c r="H30" s="18"/>
      <c r="I30" s="18"/>
      <c r="J30" s="18"/>
      <c r="K30" s="18"/>
      <c r="L30" s="18"/>
      <c r="M30" s="18"/>
      <c r="N30" s="18"/>
      <c r="O30" s="18"/>
      <c r="P30" s="18"/>
    </row>
    <row r="31" spans="1:17" s="20" customFormat="1" ht="15" customHeight="1">
      <c r="A31" s="15" t="s">
        <v>570</v>
      </c>
      <c r="B31" s="19"/>
    </row>
    <row r="32" spans="1:17" s="20" customFormat="1" ht="12" customHeight="1">
      <c r="B32" s="19"/>
    </row>
    <row r="33" spans="1:16" s="20" customFormat="1" ht="14.25" customHeight="1">
      <c r="A33" s="18"/>
      <c r="B33" s="19"/>
    </row>
    <row r="34" spans="1:16" s="20" customFormat="1">
      <c r="A34" s="18"/>
      <c r="B34" s="19"/>
    </row>
    <row r="35" spans="1:16" s="4" customFormat="1" ht="16.5" customHeight="1">
      <c r="B35" s="3"/>
    </row>
    <row r="36" spans="1:16" s="5" customFormat="1" ht="12" customHeight="1">
      <c r="B36" s="59"/>
    </row>
    <row r="37" spans="1:16">
      <c r="A37" s="18"/>
      <c r="B37" s="19"/>
      <c r="O37" s="20"/>
      <c r="P37" s="20"/>
    </row>
    <row r="38" spans="1:16">
      <c r="A38" s="18"/>
      <c r="B38" s="19"/>
    </row>
    <row r="39" spans="1:16">
      <c r="A39" s="18"/>
      <c r="B39" s="19"/>
    </row>
    <row r="40" spans="1:16">
      <c r="A40" s="18"/>
      <c r="B40" s="19"/>
    </row>
    <row r="41" spans="1:16">
      <c r="A41" s="18"/>
      <c r="B41" s="19"/>
    </row>
    <row r="42" spans="1:16">
      <c r="A42" s="18"/>
      <c r="B42" s="19"/>
      <c r="C42"/>
      <c r="D42"/>
      <c r="E42"/>
      <c r="F42"/>
      <c r="G42"/>
      <c r="H42"/>
      <c r="I42"/>
      <c r="J42"/>
      <c r="K42"/>
      <c r="L42"/>
      <c r="M42"/>
      <c r="N42"/>
    </row>
    <row r="43" spans="1:16">
      <c r="A43" s="18"/>
      <c r="B43" s="19"/>
      <c r="C43"/>
      <c r="D43"/>
      <c r="E43"/>
      <c r="F43"/>
      <c r="G43"/>
      <c r="H43"/>
      <c r="I43"/>
      <c r="J43"/>
      <c r="K43"/>
      <c r="L43"/>
      <c r="M43"/>
      <c r="N43"/>
    </row>
    <row r="44" spans="1:16">
      <c r="A44" s="18"/>
      <c r="B44" s="19"/>
      <c r="C44"/>
      <c r="D44"/>
      <c r="E44"/>
      <c r="F44"/>
      <c r="G44"/>
      <c r="H44"/>
      <c r="I44"/>
      <c r="J44"/>
      <c r="K44"/>
      <c r="L44"/>
      <c r="M44"/>
      <c r="N44"/>
    </row>
    <row r="45" spans="1:16">
      <c r="A45" s="18"/>
      <c r="B45" s="19"/>
      <c r="C45"/>
      <c r="D45"/>
      <c r="E45"/>
      <c r="F45"/>
      <c r="G45"/>
      <c r="H45"/>
      <c r="I45"/>
      <c r="J45"/>
      <c r="K45"/>
      <c r="L45"/>
      <c r="M45"/>
      <c r="N45"/>
    </row>
    <row r="46" spans="1:16">
      <c r="A46" s="18"/>
      <c r="B46" s="19"/>
      <c r="C46"/>
      <c r="D46"/>
      <c r="E46"/>
      <c r="F46"/>
      <c r="G46"/>
      <c r="H46"/>
      <c r="I46"/>
      <c r="J46"/>
      <c r="K46"/>
      <c r="L46"/>
      <c r="M46"/>
      <c r="N46"/>
    </row>
    <row r="47" spans="1:16">
      <c r="A47" s="18"/>
      <c r="B47" s="19"/>
      <c r="C47"/>
      <c r="D47"/>
      <c r="E47"/>
      <c r="F47"/>
      <c r="G47"/>
      <c r="H47"/>
      <c r="I47"/>
      <c r="J47"/>
      <c r="K47"/>
      <c r="L47"/>
      <c r="M47"/>
      <c r="N47"/>
    </row>
    <row r="48" spans="1:16">
      <c r="A48" s="18"/>
      <c r="B48" s="19"/>
      <c r="C48"/>
      <c r="D48"/>
      <c r="E48"/>
      <c r="F48"/>
      <c r="G48"/>
      <c r="H48"/>
      <c r="I48"/>
      <c r="J48"/>
      <c r="K48"/>
      <c r="L48"/>
      <c r="M48"/>
      <c r="N48"/>
    </row>
    <row r="49" spans="1:14">
      <c r="A49" s="18"/>
      <c r="B49" s="19"/>
      <c r="C49"/>
      <c r="D49"/>
      <c r="E49"/>
      <c r="F49"/>
      <c r="G49"/>
      <c r="H49"/>
      <c r="I49"/>
      <c r="J49"/>
      <c r="K49"/>
      <c r="L49"/>
      <c r="M49"/>
      <c r="N49"/>
    </row>
    <row r="50" spans="1:14">
      <c r="A50" s="18"/>
      <c r="B50" s="19"/>
      <c r="C50"/>
      <c r="D50"/>
      <c r="E50"/>
      <c r="F50"/>
      <c r="G50"/>
      <c r="H50"/>
      <c r="I50"/>
      <c r="J50"/>
      <c r="K50"/>
      <c r="L50"/>
      <c r="M50"/>
      <c r="N50"/>
    </row>
    <row r="51" spans="1:14">
      <c r="A51" s="18"/>
      <c r="B51" s="19"/>
      <c r="C51"/>
      <c r="D51"/>
      <c r="E51"/>
      <c r="F51"/>
      <c r="G51"/>
      <c r="H51"/>
      <c r="I51"/>
      <c r="J51"/>
      <c r="K51"/>
      <c r="L51"/>
      <c r="M51"/>
      <c r="N51"/>
    </row>
    <row r="52" spans="1:14">
      <c r="A52" s="18"/>
      <c r="B52" s="19"/>
      <c r="C52"/>
      <c r="D52"/>
      <c r="E52"/>
      <c r="F52"/>
      <c r="G52"/>
      <c r="H52"/>
      <c r="I52"/>
      <c r="J52"/>
      <c r="K52"/>
      <c r="L52"/>
      <c r="M52"/>
      <c r="N52"/>
    </row>
    <row r="53" spans="1:14">
      <c r="A53" s="18"/>
      <c r="B53" s="19"/>
      <c r="C53"/>
      <c r="D53"/>
      <c r="E53"/>
      <c r="F53"/>
      <c r="G53"/>
      <c r="H53"/>
      <c r="I53"/>
      <c r="J53"/>
      <c r="K53"/>
      <c r="L53"/>
      <c r="M53"/>
      <c r="N53"/>
    </row>
    <row r="54" spans="1:14">
      <c r="A54" s="18"/>
      <c r="B54" s="19"/>
      <c r="C54"/>
      <c r="D54"/>
      <c r="E54"/>
      <c r="F54"/>
      <c r="G54"/>
      <c r="H54"/>
      <c r="I54"/>
      <c r="J54"/>
      <c r="K54"/>
      <c r="L54"/>
      <c r="M54"/>
      <c r="N54"/>
    </row>
    <row r="55" spans="1:14">
      <c r="A55" s="18"/>
      <c r="B55" s="19"/>
      <c r="C55"/>
      <c r="D55"/>
      <c r="E55"/>
      <c r="F55"/>
      <c r="G55"/>
      <c r="H55"/>
      <c r="I55"/>
      <c r="J55"/>
      <c r="K55"/>
      <c r="L55"/>
      <c r="M55"/>
      <c r="N55"/>
    </row>
    <row r="56" spans="1:14">
      <c r="A56" s="18"/>
      <c r="B56" s="19"/>
      <c r="C56"/>
      <c r="D56"/>
      <c r="E56"/>
      <c r="F56"/>
      <c r="G56"/>
      <c r="H56"/>
      <c r="I56"/>
      <c r="J56"/>
      <c r="K56"/>
      <c r="L56"/>
      <c r="M56"/>
      <c r="N56"/>
    </row>
    <row r="57" spans="1:14">
      <c r="A57" s="18"/>
      <c r="B57" s="19"/>
      <c r="C57"/>
      <c r="D57"/>
      <c r="E57"/>
      <c r="F57"/>
      <c r="G57"/>
      <c r="H57"/>
      <c r="I57"/>
      <c r="J57"/>
      <c r="K57"/>
      <c r="L57"/>
      <c r="M57"/>
      <c r="N57"/>
    </row>
    <row r="58" spans="1:14">
      <c r="A58" s="18"/>
      <c r="B58" s="19"/>
      <c r="C58"/>
      <c r="D58"/>
      <c r="E58"/>
      <c r="F58"/>
      <c r="G58"/>
      <c r="H58"/>
      <c r="I58"/>
      <c r="J58"/>
      <c r="K58"/>
      <c r="L58"/>
      <c r="M58"/>
      <c r="N58"/>
    </row>
    <row r="59" spans="1:14">
      <c r="A59" s="18"/>
      <c r="B59" s="19"/>
      <c r="C59"/>
      <c r="D59"/>
      <c r="E59"/>
      <c r="F59"/>
      <c r="G59"/>
      <c r="H59"/>
      <c r="I59"/>
      <c r="J59"/>
      <c r="K59"/>
      <c r="L59"/>
      <c r="M59"/>
      <c r="N59"/>
    </row>
    <row r="60" spans="1:14">
      <c r="A60" s="18"/>
      <c r="B60" s="19"/>
      <c r="C60"/>
      <c r="D60"/>
      <c r="E60"/>
      <c r="F60"/>
      <c r="G60"/>
      <c r="H60"/>
      <c r="I60"/>
      <c r="J60"/>
      <c r="K60"/>
      <c r="L60"/>
      <c r="M60"/>
      <c r="N60"/>
    </row>
    <row r="61" spans="1:14">
      <c r="A61" s="18"/>
      <c r="B61" s="19"/>
      <c r="C61"/>
      <c r="D61"/>
      <c r="E61"/>
      <c r="F61"/>
      <c r="G61"/>
      <c r="H61"/>
      <c r="I61"/>
      <c r="J61"/>
      <c r="K61"/>
      <c r="L61"/>
      <c r="M61"/>
      <c r="N61"/>
    </row>
    <row r="62" spans="1:14">
      <c r="A62" s="18"/>
      <c r="B62" s="19"/>
      <c r="C62"/>
      <c r="D62"/>
      <c r="E62"/>
      <c r="F62"/>
      <c r="G62"/>
      <c r="H62"/>
      <c r="I62"/>
      <c r="J62"/>
      <c r="K62"/>
      <c r="L62"/>
      <c r="M62"/>
      <c r="N62"/>
    </row>
    <row r="63" spans="1:14">
      <c r="A63" s="18"/>
      <c r="B63" s="19"/>
      <c r="C63"/>
      <c r="D63"/>
      <c r="E63"/>
      <c r="F63"/>
      <c r="G63"/>
      <c r="H63"/>
      <c r="I63"/>
      <c r="J63"/>
      <c r="K63"/>
      <c r="L63"/>
      <c r="M63"/>
      <c r="N63"/>
    </row>
    <row r="64" spans="1:14">
      <c r="A64" s="18"/>
      <c r="B64" s="19"/>
      <c r="C64"/>
      <c r="D64"/>
      <c r="E64"/>
      <c r="F64"/>
      <c r="G64"/>
      <c r="H64"/>
      <c r="I64"/>
      <c r="J64"/>
      <c r="K64"/>
      <c r="L64"/>
      <c r="M64"/>
      <c r="N64"/>
    </row>
    <row r="65" spans="1:14">
      <c r="A65" s="18"/>
      <c r="B65" s="19"/>
      <c r="C65"/>
      <c r="D65"/>
      <c r="E65"/>
      <c r="F65"/>
      <c r="G65"/>
      <c r="H65"/>
      <c r="I65"/>
      <c r="J65"/>
      <c r="K65"/>
      <c r="L65"/>
      <c r="M65"/>
      <c r="N65"/>
    </row>
    <row r="66" spans="1:14">
      <c r="A66" s="18"/>
      <c r="B66" s="19"/>
      <c r="C66"/>
      <c r="D66"/>
      <c r="E66"/>
      <c r="F66"/>
      <c r="G66"/>
      <c r="H66"/>
      <c r="I66"/>
      <c r="J66"/>
      <c r="K66"/>
      <c r="L66"/>
      <c r="M66"/>
      <c r="N66"/>
    </row>
    <row r="67" spans="1:14">
      <c r="A67" s="18"/>
      <c r="B67" s="19"/>
      <c r="C67"/>
      <c r="D67"/>
      <c r="E67"/>
      <c r="F67"/>
      <c r="G67"/>
      <c r="H67"/>
      <c r="I67"/>
      <c r="J67"/>
      <c r="K67"/>
      <c r="L67"/>
      <c r="M67"/>
      <c r="N67"/>
    </row>
    <row r="68" spans="1:14">
      <c r="A68" s="18"/>
      <c r="B68" s="19"/>
      <c r="C68"/>
      <c r="D68"/>
      <c r="E68"/>
      <c r="F68"/>
      <c r="G68"/>
      <c r="H68"/>
      <c r="I68"/>
      <c r="J68"/>
      <c r="K68"/>
      <c r="L68"/>
      <c r="M68"/>
      <c r="N68"/>
    </row>
    <row r="69" spans="1:14">
      <c r="A69" s="18"/>
      <c r="B69" s="19"/>
      <c r="C69"/>
      <c r="D69"/>
      <c r="E69"/>
      <c r="F69"/>
      <c r="G69"/>
      <c r="H69"/>
      <c r="I69"/>
      <c r="J69"/>
      <c r="K69"/>
      <c r="L69"/>
      <c r="M69"/>
      <c r="N69"/>
    </row>
    <row r="70" spans="1:14">
      <c r="A70" s="18"/>
      <c r="B70" s="19"/>
      <c r="C70"/>
      <c r="D70"/>
      <c r="E70"/>
      <c r="F70"/>
      <c r="G70"/>
      <c r="H70"/>
      <c r="I70"/>
      <c r="J70"/>
      <c r="K70"/>
      <c r="L70"/>
      <c r="M70"/>
      <c r="N70"/>
    </row>
    <row r="71" spans="1:14">
      <c r="A71" s="18"/>
      <c r="B71" s="19"/>
      <c r="C71"/>
      <c r="D71"/>
      <c r="E71"/>
      <c r="F71"/>
      <c r="G71"/>
      <c r="H71"/>
      <c r="I71"/>
      <c r="J71"/>
      <c r="K71"/>
      <c r="L71"/>
      <c r="M71"/>
      <c r="N71"/>
    </row>
    <row r="72" spans="1:14">
      <c r="A72" s="18"/>
      <c r="B72" s="19"/>
      <c r="C72"/>
      <c r="D72"/>
      <c r="E72"/>
      <c r="F72"/>
      <c r="G72"/>
      <c r="H72"/>
      <c r="I72"/>
      <c r="J72"/>
      <c r="K72"/>
      <c r="L72"/>
      <c r="M72"/>
      <c r="N72"/>
    </row>
    <row r="73" spans="1:14">
      <c r="A73" s="18"/>
      <c r="B73" s="19"/>
      <c r="C73"/>
      <c r="D73"/>
      <c r="E73"/>
      <c r="F73"/>
      <c r="G73"/>
      <c r="H73"/>
      <c r="I73"/>
      <c r="J73"/>
      <c r="K73"/>
      <c r="L73"/>
      <c r="M73"/>
      <c r="N73"/>
    </row>
    <row r="74" spans="1:14">
      <c r="A74" s="18"/>
      <c r="B74" s="19"/>
      <c r="C74"/>
      <c r="D74"/>
      <c r="E74"/>
      <c r="F74"/>
      <c r="G74"/>
      <c r="H74"/>
      <c r="I74"/>
      <c r="J74"/>
      <c r="K74"/>
      <c r="L74"/>
      <c r="M74"/>
      <c r="N74"/>
    </row>
    <row r="75" spans="1:14">
      <c r="A75" s="18"/>
      <c r="B75" s="19"/>
      <c r="C75"/>
      <c r="D75"/>
      <c r="E75"/>
      <c r="F75"/>
      <c r="G75"/>
      <c r="H75"/>
      <c r="I75"/>
      <c r="J75"/>
      <c r="K75"/>
      <c r="L75"/>
      <c r="M75"/>
      <c r="N75"/>
    </row>
    <row r="76" spans="1:14">
      <c r="A76" s="18"/>
      <c r="B76" s="19"/>
      <c r="C76"/>
      <c r="D76"/>
      <c r="E76"/>
      <c r="F76"/>
      <c r="G76"/>
      <c r="H76"/>
      <c r="I76"/>
      <c r="J76"/>
      <c r="K76"/>
      <c r="L76"/>
      <c r="M76"/>
      <c r="N76"/>
    </row>
    <row r="77" spans="1:14">
      <c r="A77" s="18"/>
      <c r="B77" s="19"/>
      <c r="C77"/>
      <c r="D77"/>
      <c r="E77"/>
      <c r="F77"/>
      <c r="G77"/>
      <c r="H77"/>
      <c r="I77"/>
      <c r="J77"/>
      <c r="K77"/>
      <c r="L77"/>
      <c r="M77"/>
      <c r="N77"/>
    </row>
    <row r="78" spans="1:14">
      <c r="A78" s="18"/>
      <c r="B78" s="19"/>
      <c r="C78"/>
      <c r="D78"/>
      <c r="E78"/>
      <c r="F78"/>
      <c r="G78"/>
      <c r="H78"/>
      <c r="I78"/>
      <c r="J78"/>
      <c r="K78"/>
      <c r="L78"/>
      <c r="M78"/>
      <c r="N78"/>
    </row>
    <row r="79" spans="1:14">
      <c r="A79" s="18"/>
      <c r="B79" s="19"/>
      <c r="C79"/>
      <c r="D79"/>
      <c r="E79"/>
      <c r="F79"/>
      <c r="G79"/>
      <c r="H79"/>
      <c r="I79"/>
      <c r="J79"/>
      <c r="K79"/>
      <c r="L79"/>
      <c r="M79"/>
      <c r="N79"/>
    </row>
    <row r="80" spans="1:14">
      <c r="A80" s="18"/>
      <c r="B80" s="19"/>
      <c r="C80"/>
      <c r="D80"/>
      <c r="E80"/>
      <c r="F80"/>
      <c r="G80"/>
      <c r="H80"/>
      <c r="I80"/>
      <c r="J80"/>
      <c r="K80"/>
      <c r="L80"/>
      <c r="M80"/>
      <c r="N80"/>
    </row>
    <row r="81" spans="1:14">
      <c r="A81" s="18"/>
      <c r="B81" s="19"/>
      <c r="C81"/>
      <c r="D81"/>
      <c r="E81"/>
      <c r="F81"/>
      <c r="G81"/>
      <c r="H81"/>
      <c r="I81"/>
      <c r="J81"/>
      <c r="K81"/>
      <c r="L81"/>
      <c r="M81"/>
      <c r="N81"/>
    </row>
    <row r="82" spans="1:14">
      <c r="A82" s="18"/>
      <c r="B82" s="19"/>
      <c r="C82"/>
      <c r="D82"/>
      <c r="E82"/>
      <c r="F82"/>
      <c r="G82"/>
      <c r="H82"/>
      <c r="I82"/>
      <c r="J82"/>
      <c r="K82"/>
      <c r="L82"/>
      <c r="M82"/>
      <c r="N82"/>
    </row>
    <row r="83" spans="1:14">
      <c r="A83" s="18"/>
      <c r="B83" s="19"/>
      <c r="C83"/>
      <c r="D83"/>
      <c r="E83"/>
      <c r="F83"/>
      <c r="G83"/>
      <c r="H83"/>
      <c r="I83"/>
      <c r="J83"/>
      <c r="K83"/>
      <c r="L83"/>
      <c r="M83"/>
      <c r="N83"/>
    </row>
    <row r="84" spans="1:14">
      <c r="A84" s="18"/>
      <c r="B84" s="19"/>
      <c r="C84"/>
      <c r="D84"/>
      <c r="E84"/>
      <c r="F84"/>
      <c r="G84"/>
      <c r="H84"/>
      <c r="I84"/>
      <c r="J84"/>
      <c r="K84"/>
      <c r="L84"/>
      <c r="M84"/>
      <c r="N84"/>
    </row>
    <row r="85" spans="1:14">
      <c r="A85" s="18"/>
      <c r="B85" s="19"/>
      <c r="C85"/>
      <c r="D85"/>
      <c r="E85"/>
      <c r="F85"/>
      <c r="G85"/>
      <c r="H85"/>
      <c r="I85"/>
      <c r="J85"/>
      <c r="K85"/>
      <c r="L85"/>
      <c r="M85"/>
      <c r="N85"/>
    </row>
    <row r="86" spans="1:14">
      <c r="A86" s="18"/>
      <c r="B86" s="19"/>
      <c r="C86"/>
      <c r="D86"/>
      <c r="E86"/>
      <c r="F86"/>
      <c r="G86"/>
      <c r="H86"/>
      <c r="I86"/>
      <c r="J86"/>
      <c r="K86"/>
      <c r="L86"/>
      <c r="M86"/>
      <c r="N86"/>
    </row>
    <row r="87" spans="1:14">
      <c r="A87" s="18"/>
      <c r="B87" s="19"/>
      <c r="C87"/>
      <c r="D87"/>
      <c r="E87"/>
      <c r="F87"/>
      <c r="G87"/>
      <c r="H87"/>
      <c r="I87"/>
      <c r="J87"/>
      <c r="K87"/>
      <c r="L87"/>
      <c r="M87"/>
      <c r="N87"/>
    </row>
    <row r="88" spans="1:14">
      <c r="A88" s="18"/>
      <c r="B88" s="19"/>
      <c r="C88"/>
      <c r="D88"/>
      <c r="E88"/>
      <c r="F88"/>
      <c r="G88"/>
      <c r="H88"/>
      <c r="I88"/>
      <c r="J88"/>
      <c r="K88"/>
      <c r="L88"/>
      <c r="M88"/>
      <c r="N88"/>
    </row>
    <row r="89" spans="1:14">
      <c r="A89" s="18"/>
      <c r="B89" s="19"/>
      <c r="C89"/>
      <c r="D89"/>
      <c r="E89"/>
      <c r="F89"/>
      <c r="G89"/>
      <c r="H89"/>
      <c r="I89"/>
      <c r="J89"/>
      <c r="K89"/>
      <c r="L89"/>
      <c r="M89"/>
      <c r="N89"/>
    </row>
    <row r="90" spans="1:14">
      <c r="A90" s="18"/>
      <c r="B90" s="19"/>
      <c r="C90"/>
      <c r="D90"/>
      <c r="E90"/>
      <c r="F90"/>
      <c r="G90"/>
      <c r="H90"/>
      <c r="I90"/>
      <c r="J90"/>
      <c r="K90"/>
      <c r="L90"/>
      <c r="M90"/>
      <c r="N90"/>
    </row>
    <row r="91" spans="1:14">
      <c r="A91" s="18"/>
      <c r="B91" s="19"/>
      <c r="C91"/>
      <c r="D91"/>
      <c r="E91"/>
      <c r="F91"/>
      <c r="G91"/>
      <c r="H91"/>
      <c r="I91"/>
      <c r="J91"/>
      <c r="K91"/>
      <c r="L91"/>
      <c r="M91"/>
      <c r="N91"/>
    </row>
    <row r="92" spans="1:14">
      <c r="A92" s="18"/>
      <c r="B92" s="19"/>
      <c r="C92"/>
      <c r="D92"/>
      <c r="E92"/>
      <c r="F92"/>
      <c r="G92"/>
      <c r="H92"/>
      <c r="I92"/>
      <c r="J92"/>
      <c r="K92"/>
      <c r="L92"/>
      <c r="M92"/>
      <c r="N92"/>
    </row>
    <row r="93" spans="1:14">
      <c r="A93" s="18"/>
      <c r="B93" s="19"/>
      <c r="C93"/>
      <c r="D93"/>
      <c r="E93"/>
      <c r="F93"/>
      <c r="G93"/>
      <c r="H93"/>
      <c r="I93"/>
      <c r="J93"/>
      <c r="K93"/>
      <c r="L93"/>
      <c r="M93"/>
      <c r="N93"/>
    </row>
    <row r="94" spans="1:14">
      <c r="A94" s="18"/>
      <c r="B94" s="19"/>
      <c r="C94"/>
      <c r="D94"/>
      <c r="E94"/>
      <c r="F94"/>
      <c r="G94"/>
      <c r="H94"/>
      <c r="I94"/>
      <c r="J94"/>
      <c r="K94"/>
      <c r="L94"/>
      <c r="M94"/>
      <c r="N94"/>
    </row>
    <row r="95" spans="1:14">
      <c r="A95" s="18"/>
      <c r="B95" s="19"/>
      <c r="C95"/>
      <c r="D95"/>
      <c r="E95"/>
      <c r="F95"/>
      <c r="G95"/>
      <c r="H95"/>
      <c r="I95"/>
      <c r="J95"/>
      <c r="K95"/>
      <c r="L95"/>
      <c r="M95"/>
      <c r="N95"/>
    </row>
    <row r="96" spans="1:14">
      <c r="A96" s="18"/>
      <c r="B96" s="19"/>
      <c r="C96"/>
      <c r="D96"/>
      <c r="E96"/>
      <c r="F96"/>
      <c r="G96"/>
      <c r="H96"/>
      <c r="I96"/>
      <c r="J96"/>
      <c r="K96"/>
      <c r="L96"/>
      <c r="M96"/>
      <c r="N96"/>
    </row>
    <row r="97" spans="1:14">
      <c r="A97" s="18"/>
      <c r="B97" s="19"/>
      <c r="C97"/>
      <c r="D97"/>
      <c r="E97"/>
      <c r="F97"/>
      <c r="G97"/>
      <c r="H97"/>
      <c r="I97"/>
      <c r="J97"/>
      <c r="K97"/>
      <c r="L97"/>
      <c r="M97"/>
      <c r="N97"/>
    </row>
    <row r="98" spans="1:14">
      <c r="A98" s="18"/>
      <c r="B98" s="19"/>
      <c r="C98"/>
      <c r="D98"/>
      <c r="E98"/>
      <c r="F98"/>
      <c r="G98"/>
      <c r="H98"/>
      <c r="I98"/>
      <c r="J98"/>
      <c r="K98"/>
      <c r="L98"/>
      <c r="M98"/>
      <c r="N98"/>
    </row>
    <row r="99" spans="1:14">
      <c r="A99" s="18"/>
      <c r="B99" s="19"/>
      <c r="C99"/>
      <c r="D99"/>
      <c r="E99"/>
      <c r="F99"/>
      <c r="G99"/>
      <c r="H99"/>
      <c r="I99"/>
      <c r="J99"/>
      <c r="K99"/>
      <c r="L99"/>
      <c r="M99"/>
      <c r="N99"/>
    </row>
    <row r="100" spans="1:14">
      <c r="A100" s="18"/>
      <c r="B100" s="19"/>
      <c r="C100"/>
      <c r="D100"/>
      <c r="E100"/>
      <c r="F100"/>
      <c r="G100"/>
      <c r="H100"/>
      <c r="I100"/>
      <c r="J100"/>
      <c r="K100"/>
      <c r="L100"/>
      <c r="M100"/>
      <c r="N100"/>
    </row>
    <row r="101" spans="1:14">
      <c r="A101" s="18"/>
      <c r="B101" s="19"/>
      <c r="C101"/>
      <c r="D101"/>
      <c r="E101"/>
      <c r="F101"/>
      <c r="G101"/>
      <c r="H101"/>
      <c r="I101"/>
      <c r="J101"/>
      <c r="K101"/>
      <c r="L101"/>
      <c r="M101"/>
      <c r="N101"/>
    </row>
    <row r="102" spans="1:14">
      <c r="A102" s="18"/>
      <c r="B102" s="19"/>
      <c r="C102"/>
      <c r="D102"/>
      <c r="E102"/>
      <c r="F102"/>
      <c r="G102"/>
      <c r="H102"/>
      <c r="I102"/>
      <c r="J102"/>
      <c r="K102"/>
      <c r="L102"/>
      <c r="M102"/>
      <c r="N102"/>
    </row>
    <row r="103" spans="1:14">
      <c r="A103" s="18"/>
      <c r="B103" s="19"/>
      <c r="C103"/>
      <c r="D103"/>
      <c r="E103"/>
      <c r="F103"/>
      <c r="G103"/>
      <c r="H103"/>
      <c r="I103"/>
      <c r="J103"/>
      <c r="K103"/>
      <c r="L103"/>
      <c r="M103"/>
      <c r="N103"/>
    </row>
    <row r="104" spans="1:14">
      <c r="A104" s="18"/>
      <c r="B104" s="19"/>
      <c r="C104"/>
      <c r="D104"/>
      <c r="E104"/>
      <c r="F104"/>
      <c r="G104"/>
      <c r="H104"/>
      <c r="I104"/>
      <c r="J104"/>
      <c r="K104"/>
      <c r="L104"/>
      <c r="M104"/>
      <c r="N104"/>
    </row>
    <row r="105" spans="1:14">
      <c r="A105" s="18"/>
      <c r="B105" s="19"/>
      <c r="C105"/>
      <c r="D105"/>
      <c r="E105"/>
      <c r="F105"/>
      <c r="G105"/>
      <c r="H105"/>
      <c r="I105"/>
      <c r="J105"/>
      <c r="K105"/>
      <c r="L105"/>
      <c r="M105"/>
      <c r="N105"/>
    </row>
    <row r="106" spans="1:14">
      <c r="A106" s="18"/>
      <c r="B106" s="19"/>
      <c r="C106"/>
      <c r="D106"/>
      <c r="E106"/>
      <c r="F106"/>
      <c r="G106"/>
      <c r="H106"/>
      <c r="I106"/>
      <c r="J106"/>
      <c r="K106"/>
      <c r="L106"/>
      <c r="M106"/>
      <c r="N106"/>
    </row>
    <row r="107" spans="1:14">
      <c r="A107" s="18"/>
      <c r="B107" s="19"/>
      <c r="C107"/>
      <c r="D107"/>
      <c r="E107"/>
      <c r="F107"/>
      <c r="G107"/>
      <c r="H107"/>
      <c r="I107"/>
      <c r="J107"/>
      <c r="K107"/>
      <c r="L107"/>
      <c r="M107"/>
      <c r="N107"/>
    </row>
    <row r="108" spans="1:14">
      <c r="A108" s="18"/>
      <c r="B108" s="19"/>
      <c r="C108"/>
      <c r="D108"/>
      <c r="E108"/>
      <c r="F108"/>
      <c r="G108"/>
      <c r="H108"/>
      <c r="I108"/>
      <c r="J108"/>
      <c r="K108"/>
      <c r="L108"/>
      <c r="M108"/>
      <c r="N108"/>
    </row>
    <row r="109" spans="1:14">
      <c r="A109" s="18"/>
      <c r="B109" s="19"/>
      <c r="C109"/>
      <c r="D109"/>
      <c r="E109"/>
      <c r="F109"/>
      <c r="G109"/>
      <c r="H109"/>
      <c r="I109"/>
      <c r="J109"/>
      <c r="K109"/>
      <c r="L109"/>
      <c r="M109"/>
      <c r="N109"/>
    </row>
    <row r="110" spans="1:14">
      <c r="A110" s="18"/>
      <c r="B110" s="19"/>
      <c r="C110"/>
      <c r="D110"/>
      <c r="E110"/>
      <c r="F110"/>
      <c r="G110"/>
      <c r="H110"/>
      <c r="I110"/>
      <c r="J110"/>
      <c r="K110"/>
      <c r="L110"/>
      <c r="M110"/>
      <c r="N110"/>
    </row>
    <row r="111" spans="1:14">
      <c r="A111" s="18"/>
      <c r="B111" s="19"/>
      <c r="C111"/>
      <c r="D111"/>
      <c r="E111"/>
      <c r="F111"/>
      <c r="G111"/>
      <c r="H111"/>
      <c r="I111"/>
      <c r="J111"/>
      <c r="K111"/>
      <c r="L111"/>
      <c r="M111"/>
      <c r="N111"/>
    </row>
    <row r="112" spans="1:14">
      <c r="A112" s="18"/>
      <c r="B112" s="19"/>
      <c r="C112"/>
      <c r="D112"/>
      <c r="E112"/>
      <c r="F112"/>
      <c r="G112"/>
      <c r="H112"/>
      <c r="I112"/>
      <c r="J112"/>
      <c r="K112"/>
      <c r="L112"/>
      <c r="M112"/>
      <c r="N112"/>
    </row>
    <row r="113" spans="1:14">
      <c r="A113" s="18"/>
      <c r="B113" s="19"/>
      <c r="C113"/>
      <c r="D113"/>
      <c r="E113"/>
      <c r="F113"/>
      <c r="G113"/>
      <c r="H113"/>
      <c r="I113"/>
      <c r="J113"/>
      <c r="K113"/>
      <c r="L113"/>
      <c r="M113"/>
      <c r="N113"/>
    </row>
    <row r="114" spans="1:14">
      <c r="A114" s="18"/>
      <c r="B114" s="19"/>
      <c r="C114"/>
      <c r="D114"/>
      <c r="E114"/>
      <c r="F114"/>
      <c r="G114"/>
      <c r="H114"/>
      <c r="I114"/>
      <c r="J114"/>
      <c r="K114"/>
      <c r="L114"/>
      <c r="M114"/>
      <c r="N114"/>
    </row>
    <row r="115" spans="1:14">
      <c r="A115" s="18"/>
      <c r="B115" s="19"/>
      <c r="C115"/>
      <c r="D115"/>
      <c r="E115"/>
      <c r="F115"/>
      <c r="G115"/>
      <c r="H115"/>
      <c r="I115"/>
      <c r="J115"/>
      <c r="K115"/>
      <c r="L115"/>
      <c r="M115"/>
      <c r="N115"/>
    </row>
    <row r="116" spans="1:14">
      <c r="A116" s="18"/>
      <c r="B116" s="19"/>
      <c r="C116"/>
      <c r="D116"/>
      <c r="E116"/>
      <c r="F116"/>
      <c r="G116"/>
      <c r="H116"/>
      <c r="I116"/>
      <c r="J116"/>
      <c r="K116"/>
      <c r="L116"/>
      <c r="M116"/>
      <c r="N116"/>
    </row>
    <row r="117" spans="1:14">
      <c r="B117" s="19"/>
      <c r="C117"/>
      <c r="D117"/>
      <c r="E117"/>
      <c r="F117"/>
      <c r="G117"/>
      <c r="H117"/>
      <c r="I117"/>
      <c r="J117"/>
      <c r="K117"/>
      <c r="L117"/>
      <c r="M117"/>
      <c r="N117"/>
    </row>
    <row r="118" spans="1:14">
      <c r="B118" s="19"/>
      <c r="C118"/>
      <c r="D118"/>
      <c r="E118"/>
      <c r="F118"/>
      <c r="G118"/>
      <c r="H118"/>
      <c r="I118"/>
      <c r="J118"/>
      <c r="K118"/>
      <c r="L118"/>
      <c r="M118"/>
      <c r="N118"/>
    </row>
    <row r="119" spans="1:14">
      <c r="B119" s="19"/>
      <c r="C119"/>
      <c r="D119"/>
      <c r="E119"/>
      <c r="F119"/>
      <c r="G119"/>
      <c r="H119"/>
      <c r="I119"/>
      <c r="J119"/>
      <c r="K119"/>
      <c r="L119"/>
      <c r="M119"/>
      <c r="N119"/>
    </row>
    <row r="120" spans="1:14">
      <c r="B120" s="19"/>
      <c r="C120"/>
      <c r="D120"/>
      <c r="E120"/>
      <c r="F120"/>
      <c r="G120"/>
      <c r="H120"/>
      <c r="I120"/>
      <c r="J120"/>
      <c r="K120"/>
      <c r="L120"/>
      <c r="M120"/>
      <c r="N120"/>
    </row>
    <row r="121" spans="1:14">
      <c r="B121" s="19"/>
      <c r="C121"/>
      <c r="D121"/>
      <c r="E121"/>
      <c r="F121"/>
      <c r="G121"/>
      <c r="H121"/>
      <c r="I121"/>
      <c r="J121"/>
      <c r="K121"/>
      <c r="L121"/>
      <c r="M121"/>
      <c r="N121"/>
    </row>
    <row r="122" spans="1:14">
      <c r="A122"/>
      <c r="B122" s="19"/>
      <c r="C122"/>
      <c r="D122"/>
      <c r="E122"/>
      <c r="F122"/>
      <c r="G122"/>
      <c r="H122"/>
      <c r="I122"/>
      <c r="J122"/>
      <c r="K122"/>
      <c r="L122"/>
      <c r="M122"/>
      <c r="N122"/>
    </row>
    <row r="123" spans="1:14">
      <c r="A123"/>
      <c r="B123" s="19"/>
      <c r="C123"/>
      <c r="D123"/>
      <c r="E123"/>
      <c r="F123"/>
      <c r="G123"/>
      <c r="H123"/>
      <c r="I123"/>
      <c r="J123"/>
      <c r="K123"/>
      <c r="L123"/>
      <c r="M123"/>
      <c r="N123"/>
    </row>
    <row r="124" spans="1:14">
      <c r="A124"/>
      <c r="B124" s="19"/>
      <c r="C124"/>
      <c r="D124"/>
      <c r="E124"/>
      <c r="F124"/>
      <c r="G124"/>
      <c r="H124"/>
      <c r="I124"/>
      <c r="J124"/>
      <c r="K124"/>
      <c r="L124"/>
      <c r="M124"/>
      <c r="N124"/>
    </row>
    <row r="125" spans="1:14">
      <c r="A125"/>
      <c r="B125" s="19"/>
      <c r="C125"/>
      <c r="D125"/>
      <c r="E125"/>
      <c r="F125"/>
      <c r="G125"/>
      <c r="H125"/>
      <c r="I125"/>
      <c r="J125"/>
      <c r="K125"/>
      <c r="L125"/>
      <c r="M125"/>
      <c r="N125"/>
    </row>
    <row r="126" spans="1:14">
      <c r="A126"/>
      <c r="B126" s="19"/>
      <c r="C126"/>
      <c r="D126"/>
      <c r="E126"/>
      <c r="F126"/>
      <c r="G126"/>
      <c r="H126"/>
      <c r="I126"/>
      <c r="J126"/>
      <c r="K126"/>
      <c r="L126"/>
      <c r="M126"/>
      <c r="N126"/>
    </row>
    <row r="127" spans="1:14">
      <c r="A127"/>
      <c r="B127" s="19"/>
      <c r="C127"/>
      <c r="D127"/>
      <c r="E127"/>
      <c r="F127"/>
      <c r="G127"/>
      <c r="H127"/>
      <c r="I127"/>
      <c r="J127"/>
      <c r="K127"/>
      <c r="L127"/>
      <c r="M127"/>
      <c r="N127"/>
    </row>
    <row r="128" spans="1:14">
      <c r="A128"/>
      <c r="B128" s="19"/>
      <c r="C128"/>
      <c r="D128"/>
      <c r="E128"/>
      <c r="F128"/>
      <c r="G128"/>
      <c r="H128"/>
      <c r="I128"/>
      <c r="J128"/>
      <c r="K128"/>
      <c r="L128"/>
      <c r="M128"/>
      <c r="N128"/>
    </row>
    <row r="129" spans="1:14">
      <c r="A129"/>
      <c r="B129" s="19"/>
      <c r="C129"/>
      <c r="D129"/>
      <c r="E129"/>
      <c r="F129"/>
      <c r="G129"/>
      <c r="H129"/>
      <c r="I129"/>
      <c r="J129"/>
      <c r="K129"/>
      <c r="L129"/>
      <c r="M129"/>
      <c r="N129"/>
    </row>
    <row r="130" spans="1:14">
      <c r="A130"/>
      <c r="B130" s="19"/>
      <c r="C130"/>
      <c r="D130"/>
      <c r="E130"/>
      <c r="F130"/>
      <c r="G130"/>
      <c r="H130"/>
      <c r="I130"/>
      <c r="J130"/>
      <c r="K130"/>
      <c r="L130"/>
      <c r="M130"/>
      <c r="N130"/>
    </row>
    <row r="131" spans="1:14">
      <c r="A131"/>
      <c r="B131" s="19"/>
      <c r="C131"/>
      <c r="D131"/>
      <c r="E131"/>
      <c r="F131"/>
      <c r="G131"/>
      <c r="H131"/>
      <c r="I131"/>
      <c r="J131"/>
      <c r="K131"/>
      <c r="L131"/>
      <c r="M131"/>
      <c r="N131"/>
    </row>
    <row r="132" spans="1:14">
      <c r="A132"/>
      <c r="B132" s="19"/>
      <c r="C132"/>
      <c r="D132"/>
      <c r="E132"/>
      <c r="F132"/>
      <c r="G132"/>
      <c r="H132"/>
      <c r="I132"/>
      <c r="J132"/>
      <c r="K132"/>
      <c r="L132"/>
      <c r="M132"/>
      <c r="N132"/>
    </row>
    <row r="133" spans="1:14">
      <c r="A133"/>
      <c r="B133" s="19"/>
      <c r="C133"/>
      <c r="D133"/>
      <c r="E133"/>
      <c r="F133"/>
      <c r="G133"/>
      <c r="H133"/>
      <c r="I133"/>
      <c r="J133"/>
      <c r="K133"/>
      <c r="L133"/>
      <c r="M133"/>
      <c r="N133"/>
    </row>
    <row r="134" spans="1:14">
      <c r="A134"/>
      <c r="B134" s="19"/>
      <c r="C134"/>
      <c r="D134"/>
      <c r="E134"/>
      <c r="F134"/>
      <c r="G134"/>
      <c r="H134"/>
      <c r="I134"/>
      <c r="J134"/>
      <c r="K134"/>
      <c r="L134"/>
      <c r="M134"/>
      <c r="N134"/>
    </row>
    <row r="135" spans="1:14">
      <c r="A135"/>
      <c r="B135" s="19"/>
      <c r="C135"/>
      <c r="D135"/>
      <c r="E135"/>
      <c r="F135"/>
      <c r="G135"/>
      <c r="H135"/>
      <c r="I135"/>
      <c r="J135"/>
      <c r="K135"/>
      <c r="L135"/>
      <c r="M135"/>
      <c r="N135"/>
    </row>
    <row r="136" spans="1:14">
      <c r="A136"/>
      <c r="B136" s="19"/>
      <c r="C136"/>
      <c r="D136"/>
      <c r="E136"/>
      <c r="F136"/>
      <c r="G136"/>
      <c r="H136"/>
      <c r="I136"/>
      <c r="J136"/>
      <c r="K136"/>
      <c r="L136"/>
      <c r="M136"/>
      <c r="N136"/>
    </row>
    <row r="137" spans="1:14">
      <c r="A137"/>
      <c r="B137" s="19"/>
      <c r="C137"/>
      <c r="D137"/>
      <c r="E137"/>
      <c r="F137"/>
      <c r="G137"/>
      <c r="H137"/>
      <c r="I137"/>
      <c r="J137"/>
      <c r="K137"/>
      <c r="L137"/>
      <c r="M137"/>
      <c r="N137"/>
    </row>
    <row r="138" spans="1:14">
      <c r="A138"/>
      <c r="B138" s="19"/>
      <c r="C138"/>
      <c r="D138"/>
      <c r="E138"/>
      <c r="F138"/>
      <c r="G138"/>
      <c r="H138"/>
      <c r="I138"/>
      <c r="J138"/>
      <c r="K138"/>
      <c r="L138"/>
      <c r="M138"/>
      <c r="N138"/>
    </row>
    <row r="139" spans="1:14">
      <c r="A139"/>
      <c r="B139" s="19"/>
      <c r="C139"/>
      <c r="D139"/>
      <c r="E139"/>
      <c r="F139"/>
      <c r="G139"/>
      <c r="H139"/>
      <c r="I139"/>
      <c r="J139"/>
      <c r="K139"/>
      <c r="L139"/>
      <c r="M139"/>
      <c r="N139"/>
    </row>
    <row r="140" spans="1:14">
      <c r="A140"/>
      <c r="B140" s="19"/>
      <c r="C140"/>
      <c r="D140"/>
      <c r="E140"/>
      <c r="F140"/>
      <c r="G140"/>
      <c r="H140"/>
      <c r="I140"/>
      <c r="J140"/>
      <c r="K140"/>
      <c r="L140"/>
      <c r="M140"/>
      <c r="N140"/>
    </row>
    <row r="141" spans="1:14">
      <c r="A141"/>
      <c r="B141" s="19"/>
      <c r="C141"/>
      <c r="D141"/>
      <c r="E141"/>
      <c r="F141"/>
      <c r="G141"/>
      <c r="H141"/>
      <c r="I141"/>
      <c r="J141"/>
      <c r="K141"/>
      <c r="L141"/>
      <c r="M141"/>
      <c r="N141"/>
    </row>
    <row r="142" spans="1:14">
      <c r="A142"/>
      <c r="B142" s="19"/>
      <c r="C142"/>
      <c r="D142"/>
      <c r="E142"/>
      <c r="F142"/>
      <c r="G142"/>
      <c r="H142"/>
      <c r="I142"/>
      <c r="J142"/>
      <c r="K142"/>
      <c r="L142"/>
      <c r="M142"/>
      <c r="N142"/>
    </row>
    <row r="143" spans="1:14">
      <c r="A143"/>
      <c r="B143" s="19"/>
      <c r="C143"/>
      <c r="D143"/>
      <c r="E143"/>
      <c r="F143"/>
      <c r="G143"/>
      <c r="H143"/>
      <c r="I143"/>
      <c r="J143"/>
      <c r="K143"/>
      <c r="L143"/>
      <c r="M143"/>
      <c r="N143"/>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5"/>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6" width="10.7109375" style="20" customWidth="1"/>
    <col min="17" max="16384" width="11.42578125" style="20"/>
  </cols>
  <sheetData>
    <row r="1" spans="1:17" ht="20.100000000000001" customHeight="1">
      <c r="A1" s="123" t="s">
        <v>203</v>
      </c>
      <c r="B1" s="20"/>
      <c r="C1" s="91"/>
      <c r="Q1" s="197"/>
    </row>
    <row r="2" spans="1:17" ht="20.100000000000001" customHeight="1">
      <c r="A2" s="423" t="s">
        <v>210</v>
      </c>
      <c r="B2" s="20"/>
      <c r="C2" s="91"/>
    </row>
    <row r="3" spans="1:17" ht="20.100000000000001" customHeight="1">
      <c r="A3" s="453" t="s">
        <v>600</v>
      </c>
      <c r="B3" s="20"/>
      <c r="E3" s="214"/>
    </row>
    <row r="4" spans="1:17" ht="20.100000000000001" customHeight="1">
      <c r="A4" s="104" t="s">
        <v>145</v>
      </c>
      <c r="B4" s="20"/>
    </row>
    <row r="5" spans="1:17">
      <c r="A5" s="20"/>
      <c r="B5" s="20"/>
    </row>
    <row r="6" spans="1:17" s="8" customFormat="1" ht="30" customHeight="1">
      <c r="A6" s="394" t="s">
        <v>320</v>
      </c>
      <c r="B6" s="588" t="s">
        <v>324</v>
      </c>
      <c r="C6" s="205">
        <v>2005</v>
      </c>
      <c r="D6" s="205">
        <v>2006</v>
      </c>
      <c r="E6" s="205">
        <v>2007</v>
      </c>
      <c r="F6" s="206">
        <v>2008</v>
      </c>
      <c r="G6" s="205">
        <v>2009</v>
      </c>
      <c r="H6" s="205">
        <v>2010</v>
      </c>
      <c r="I6" s="205">
        <v>2011</v>
      </c>
      <c r="J6" s="205">
        <v>2012</v>
      </c>
      <c r="K6" s="205">
        <v>2013</v>
      </c>
      <c r="L6" s="205">
        <v>2014</v>
      </c>
      <c r="M6" s="208">
        <v>2015</v>
      </c>
      <c r="N6" s="205">
        <v>2016</v>
      </c>
      <c r="O6" s="207">
        <v>2017</v>
      </c>
      <c r="P6" s="206">
        <v>2018</v>
      </c>
      <c r="Q6" s="157"/>
    </row>
    <row r="7" spans="1:17" ht="18" customHeight="1">
      <c r="A7" s="13" t="s">
        <v>1</v>
      </c>
      <c r="B7" s="236" t="s">
        <v>242</v>
      </c>
      <c r="C7" s="634">
        <v>75.669948441577503</v>
      </c>
      <c r="D7" s="634">
        <v>66.33994775952047</v>
      </c>
      <c r="E7" s="634">
        <v>60.288830895217103</v>
      </c>
      <c r="F7" s="634">
        <v>48.922612260072327</v>
      </c>
      <c r="G7" s="634">
        <v>42.523733305711431</v>
      </c>
      <c r="H7" s="634">
        <v>41.333448038868617</v>
      </c>
      <c r="I7" s="634">
        <v>39.062739702573566</v>
      </c>
      <c r="J7" s="634">
        <v>36.880845638297878</v>
      </c>
      <c r="K7" s="634">
        <v>33.902881083176268</v>
      </c>
      <c r="L7" s="634">
        <v>68.387438962731224</v>
      </c>
      <c r="M7" s="634">
        <v>64.286548717653375</v>
      </c>
      <c r="N7" s="640">
        <v>64.699900012095227</v>
      </c>
      <c r="O7" s="634">
        <v>22.054851596479953</v>
      </c>
      <c r="P7" s="634">
        <v>21.736119920038558</v>
      </c>
      <c r="Q7" s="30"/>
    </row>
    <row r="8" spans="1:17" ht="15" customHeight="1">
      <c r="A8" s="13" t="s">
        <v>6</v>
      </c>
      <c r="B8" s="236" t="s">
        <v>245</v>
      </c>
      <c r="C8" s="548">
        <v>19.667913066940965</v>
      </c>
      <c r="D8" s="548">
        <v>16.603476289513587</v>
      </c>
      <c r="E8" s="548">
        <v>14.996948276127359</v>
      </c>
      <c r="F8" s="548">
        <v>12.414458951664997</v>
      </c>
      <c r="G8" s="548">
        <v>11.543646875444928</v>
      </c>
      <c r="H8" s="548">
        <v>10.012561594096042</v>
      </c>
      <c r="I8" s="548">
        <v>8.6906674656942293</v>
      </c>
      <c r="J8" s="548">
        <v>7.5285322809648143</v>
      </c>
      <c r="K8" s="548">
        <v>6.5808805315402381</v>
      </c>
      <c r="L8" s="548">
        <v>11.18347409954939</v>
      </c>
      <c r="M8" s="548">
        <v>10.068977509993903</v>
      </c>
      <c r="N8" s="549">
        <v>10.422780245109569</v>
      </c>
      <c r="O8" s="548">
        <v>4.5605918584347025</v>
      </c>
      <c r="P8" s="548">
        <v>4.8584788018669567</v>
      </c>
      <c r="Q8" s="30"/>
    </row>
    <row r="9" spans="1:17" ht="15" customHeight="1">
      <c r="A9" s="13" t="s">
        <v>10</v>
      </c>
      <c r="B9" s="236" t="s">
        <v>11</v>
      </c>
      <c r="C9" s="548">
        <v>575.05601707579319</v>
      </c>
      <c r="D9" s="548">
        <v>500.63694734446415</v>
      </c>
      <c r="E9" s="548">
        <v>450.49431683874269</v>
      </c>
      <c r="F9" s="548">
        <v>362.84856562599231</v>
      </c>
      <c r="G9" s="548">
        <v>328.29982042001797</v>
      </c>
      <c r="H9" s="548">
        <v>315.4355416913188</v>
      </c>
      <c r="I9" s="548">
        <v>304.40665383876956</v>
      </c>
      <c r="J9" s="548">
        <v>294.0232104692721</v>
      </c>
      <c r="K9" s="548">
        <v>285.29992674154073</v>
      </c>
      <c r="L9" s="548">
        <v>495.73470588179549</v>
      </c>
      <c r="M9" s="548">
        <v>474.21011388413581</v>
      </c>
      <c r="N9" s="549">
        <v>485.34757820623423</v>
      </c>
      <c r="O9" s="548">
        <v>212.65383845481114</v>
      </c>
      <c r="P9" s="548">
        <v>223.35569926853179</v>
      </c>
      <c r="Q9" s="30"/>
    </row>
    <row r="10" spans="1:17" ht="15" customHeight="1">
      <c r="A10" s="13" t="s">
        <v>323</v>
      </c>
      <c r="B10" s="236" t="s">
        <v>22</v>
      </c>
      <c r="C10" s="548">
        <v>140.17281502158355</v>
      </c>
      <c r="D10" s="548">
        <v>142.45671846293266</v>
      </c>
      <c r="E10" s="548">
        <v>149.29043187963973</v>
      </c>
      <c r="F10" s="548">
        <v>151.18946658888856</v>
      </c>
      <c r="G10" s="548">
        <v>166.90025338683449</v>
      </c>
      <c r="H10" s="548">
        <v>182.30224968574007</v>
      </c>
      <c r="I10" s="548">
        <v>181.55347502551857</v>
      </c>
      <c r="J10" s="548">
        <v>190.90206855303643</v>
      </c>
      <c r="K10" s="548">
        <v>201.05724658429833</v>
      </c>
      <c r="L10" s="548">
        <v>124.40377825781933</v>
      </c>
      <c r="M10" s="548">
        <v>122.86088904021405</v>
      </c>
      <c r="N10" s="549">
        <v>129.00648756211086</v>
      </c>
      <c r="O10" s="548">
        <v>66.995999344377779</v>
      </c>
      <c r="P10" s="548">
        <v>73.09119818941781</v>
      </c>
      <c r="Q10" s="30"/>
    </row>
    <row r="11" spans="1:17" ht="15" customHeight="1">
      <c r="A11" s="13" t="s">
        <v>26</v>
      </c>
      <c r="B11" s="236" t="s">
        <v>27</v>
      </c>
      <c r="C11" s="548">
        <v>186.23332580755118</v>
      </c>
      <c r="D11" s="548">
        <v>188.88653476229061</v>
      </c>
      <c r="E11" s="548">
        <v>179.66034817638382</v>
      </c>
      <c r="F11" s="548">
        <v>159.77613046227177</v>
      </c>
      <c r="G11" s="548">
        <v>225.2720140010457</v>
      </c>
      <c r="H11" s="548">
        <v>212.4569639322184</v>
      </c>
      <c r="I11" s="548">
        <v>201.71257121884614</v>
      </c>
      <c r="J11" s="548">
        <v>190.09278828746457</v>
      </c>
      <c r="K11" s="548">
        <v>179.87254920542054</v>
      </c>
      <c r="L11" s="548">
        <v>86.201822484137352</v>
      </c>
      <c r="M11" s="548">
        <v>80.164551714182238</v>
      </c>
      <c r="N11" s="549">
        <v>79.449117340080477</v>
      </c>
      <c r="O11" s="548">
        <v>37.048587987286297</v>
      </c>
      <c r="P11" s="548">
        <v>40.493793138155795</v>
      </c>
      <c r="Q11" s="30"/>
    </row>
    <row r="12" spans="1:17" ht="15" customHeight="1">
      <c r="A12" s="13" t="s">
        <v>33</v>
      </c>
      <c r="B12" s="236" t="s">
        <v>285</v>
      </c>
      <c r="C12" s="548">
        <v>599.37475426595756</v>
      </c>
      <c r="D12" s="548">
        <v>520.43301064108289</v>
      </c>
      <c r="E12" s="548">
        <v>470.23471713556557</v>
      </c>
      <c r="F12" s="548">
        <v>372.58402093269524</v>
      </c>
      <c r="G12" s="548">
        <v>336.89233669409646</v>
      </c>
      <c r="H12" s="548">
        <v>326.59891882388797</v>
      </c>
      <c r="I12" s="548">
        <v>318.65780707545514</v>
      </c>
      <c r="J12" s="548">
        <v>310.01420428401542</v>
      </c>
      <c r="K12" s="548">
        <v>221.02681509379974</v>
      </c>
      <c r="L12" s="548">
        <v>537.10366317039416</v>
      </c>
      <c r="M12" s="548">
        <v>520.10141522776189</v>
      </c>
      <c r="N12" s="549">
        <v>526.94037107115264</v>
      </c>
      <c r="O12" s="548">
        <v>244.27626453981676</v>
      </c>
      <c r="P12" s="548">
        <v>256.0460830848466</v>
      </c>
      <c r="Q12" s="30"/>
    </row>
    <row r="13" spans="1:17" ht="15" customHeight="1">
      <c r="A13" s="13" t="s">
        <v>36</v>
      </c>
      <c r="B13" s="236" t="s">
        <v>287</v>
      </c>
      <c r="C13" s="548">
        <v>1636.2520487501938</v>
      </c>
      <c r="D13" s="548">
        <v>1540.4540043602565</v>
      </c>
      <c r="E13" s="548">
        <v>1492.5778083189739</v>
      </c>
      <c r="F13" s="548">
        <v>1195.9102744503534</v>
      </c>
      <c r="G13" s="548">
        <v>1510.6082727540647</v>
      </c>
      <c r="H13" s="548">
        <v>1472.5228354360199</v>
      </c>
      <c r="I13" s="548">
        <v>1428.3406924996002</v>
      </c>
      <c r="J13" s="548">
        <v>1391.534341468498</v>
      </c>
      <c r="K13" s="548">
        <v>1360.7359217353292</v>
      </c>
      <c r="L13" s="548">
        <v>1058.2832468485981</v>
      </c>
      <c r="M13" s="548">
        <v>1022.5724381038901</v>
      </c>
      <c r="N13" s="549">
        <v>1053.8856585480812</v>
      </c>
      <c r="O13" s="548">
        <v>1561.7498772208814</v>
      </c>
      <c r="P13" s="548">
        <v>1642.4064341484125</v>
      </c>
      <c r="Q13" s="30"/>
    </row>
    <row r="14" spans="1:17" ht="15" customHeight="1">
      <c r="A14" s="13" t="s">
        <v>37</v>
      </c>
      <c r="B14" s="236" t="s">
        <v>293</v>
      </c>
      <c r="C14" s="548">
        <v>2280.7835412772383</v>
      </c>
      <c r="D14" s="548">
        <v>2182.273810686987</v>
      </c>
      <c r="E14" s="548">
        <v>2131.6555981481124</v>
      </c>
      <c r="F14" s="548">
        <v>1747.7644398436641</v>
      </c>
      <c r="G14" s="548">
        <v>712.62178118232941</v>
      </c>
      <c r="H14" s="548">
        <v>698.85681383064673</v>
      </c>
      <c r="I14" s="548">
        <v>653.62675286969375</v>
      </c>
      <c r="J14" s="548">
        <v>636.94817718849526</v>
      </c>
      <c r="K14" s="548">
        <v>999.8207063933163</v>
      </c>
      <c r="L14" s="548">
        <v>1044.2477963513988</v>
      </c>
      <c r="M14" s="548">
        <v>991.79003643619353</v>
      </c>
      <c r="N14" s="549">
        <v>991.46049480441343</v>
      </c>
      <c r="O14" s="548">
        <v>418.76491244922653</v>
      </c>
      <c r="P14" s="548">
        <v>440.86174898568277</v>
      </c>
      <c r="Q14" s="30"/>
    </row>
    <row r="15" spans="1:17" ht="12.95" customHeight="1">
      <c r="A15" s="13">
        <v>53</v>
      </c>
      <c r="B15" s="238" t="s">
        <v>40</v>
      </c>
      <c r="C15" s="548">
        <v>1110.8057430500592</v>
      </c>
      <c r="D15" s="548">
        <v>1059.4367113127084</v>
      </c>
      <c r="E15" s="548">
        <v>1030.9319620367851</v>
      </c>
      <c r="F15" s="548">
        <v>840.78651114405534</v>
      </c>
      <c r="G15" s="548">
        <v>224.66457025240692</v>
      </c>
      <c r="H15" s="548">
        <v>219.85089430878918</v>
      </c>
      <c r="I15" s="548">
        <v>200.45220838225987</v>
      </c>
      <c r="J15" s="548">
        <v>195.10585172218194</v>
      </c>
      <c r="K15" s="548">
        <v>377.40916215733864</v>
      </c>
      <c r="L15" s="548">
        <v>469.11209939702741</v>
      </c>
      <c r="M15" s="548">
        <v>396.95007491322116</v>
      </c>
      <c r="N15" s="549">
        <v>381.51308821721818</v>
      </c>
      <c r="O15" s="548">
        <v>102.2277184601712</v>
      </c>
      <c r="P15" s="548">
        <v>112.91733353051595</v>
      </c>
      <c r="Q15" s="30"/>
    </row>
    <row r="16" spans="1:17" ht="15" customHeight="1">
      <c r="A16" s="13" t="s">
        <v>41</v>
      </c>
      <c r="B16" s="236" t="s">
        <v>42</v>
      </c>
      <c r="C16" s="548">
        <v>62.24266732216924</v>
      </c>
      <c r="D16" s="548">
        <v>56.590664134241166</v>
      </c>
      <c r="E16" s="548">
        <v>53.367008719504668</v>
      </c>
      <c r="F16" s="548">
        <v>45.534617983026436</v>
      </c>
      <c r="G16" s="548">
        <v>45.133329360742536</v>
      </c>
      <c r="H16" s="548">
        <v>45.777197234318287</v>
      </c>
      <c r="I16" s="548">
        <v>46.576545948955008</v>
      </c>
      <c r="J16" s="548">
        <v>46.874075987435695</v>
      </c>
      <c r="K16" s="548">
        <v>49.106984380183029</v>
      </c>
      <c r="L16" s="548">
        <v>93.030669500676311</v>
      </c>
      <c r="M16" s="548">
        <v>93.428493241770354</v>
      </c>
      <c r="N16" s="549">
        <v>100.19634971477973</v>
      </c>
      <c r="O16" s="548">
        <v>41.728569158992357</v>
      </c>
      <c r="P16" s="548">
        <v>46.282939663922669</v>
      </c>
      <c r="Q16" s="30"/>
    </row>
    <row r="17" spans="1:17" ht="15" customHeight="1">
      <c r="A17" s="13" t="s">
        <v>43</v>
      </c>
      <c r="B17" s="236" t="s">
        <v>301</v>
      </c>
      <c r="C17" s="548">
        <v>195.95499779831346</v>
      </c>
      <c r="D17" s="548">
        <v>178.70279550115103</v>
      </c>
      <c r="E17" s="548">
        <v>167.07478750808554</v>
      </c>
      <c r="F17" s="548">
        <v>148.29158525459917</v>
      </c>
      <c r="G17" s="548">
        <v>115.50782052815353</v>
      </c>
      <c r="H17" s="548">
        <v>108.14499777989866</v>
      </c>
      <c r="I17" s="548">
        <v>120.46388319321514</v>
      </c>
      <c r="J17" s="548">
        <v>114.26971317203328</v>
      </c>
      <c r="K17" s="548">
        <v>107.66440489038249</v>
      </c>
      <c r="L17" s="548">
        <v>24.346324145921685</v>
      </c>
      <c r="M17" s="548">
        <v>23.623370311908772</v>
      </c>
      <c r="N17" s="549">
        <v>36.676387088923292</v>
      </c>
      <c r="O17" s="548">
        <v>19.582713439594354</v>
      </c>
      <c r="P17" s="548">
        <v>23.285947732088928</v>
      </c>
      <c r="Q17" s="30"/>
    </row>
    <row r="18" spans="1:17" ht="15" customHeight="1">
      <c r="A18" s="13" t="s">
        <v>44</v>
      </c>
      <c r="B18" s="236" t="s">
        <v>302</v>
      </c>
      <c r="C18" s="548">
        <v>10.370626266299718</v>
      </c>
      <c r="D18" s="548">
        <v>9.4866659775056661</v>
      </c>
      <c r="E18" s="548">
        <v>9.0998470563238936</v>
      </c>
      <c r="F18" s="548">
        <v>8.2454417179982844</v>
      </c>
      <c r="G18" s="548">
        <v>8.8044252543224566</v>
      </c>
      <c r="H18" s="548">
        <v>9.2426985370714174</v>
      </c>
      <c r="I18" s="548">
        <v>9.7770008989060102</v>
      </c>
      <c r="J18" s="548">
        <v>9.7691668883948211</v>
      </c>
      <c r="K18" s="548">
        <v>10.529408850464382</v>
      </c>
      <c r="L18" s="548">
        <v>16.23088276394779</v>
      </c>
      <c r="M18" s="548">
        <v>15.393917539317599</v>
      </c>
      <c r="N18" s="549">
        <v>16.814107753903166</v>
      </c>
      <c r="O18" s="548">
        <v>8.4990236394130942</v>
      </c>
      <c r="P18" s="548">
        <v>9.3908281625082441</v>
      </c>
      <c r="Q18" s="30"/>
    </row>
    <row r="19" spans="1:17" ht="15" customHeight="1">
      <c r="A19" s="13" t="s">
        <v>45</v>
      </c>
      <c r="B19" s="236" t="s">
        <v>303</v>
      </c>
      <c r="C19" s="548">
        <v>69.490757541225733</v>
      </c>
      <c r="D19" s="548">
        <v>69.491097298056843</v>
      </c>
      <c r="E19" s="548">
        <v>70.257584594502546</v>
      </c>
      <c r="F19" s="548">
        <v>66.518000143901617</v>
      </c>
      <c r="G19" s="548">
        <v>88.594600036433746</v>
      </c>
      <c r="H19" s="548">
        <v>90.541133059327407</v>
      </c>
      <c r="I19" s="548">
        <v>93.097693897728647</v>
      </c>
      <c r="J19" s="548">
        <v>94.676026481782117</v>
      </c>
      <c r="K19" s="548">
        <v>99.866896246485652</v>
      </c>
      <c r="L19" s="548">
        <v>60.964779162145355</v>
      </c>
      <c r="M19" s="548">
        <v>67.578329826689853</v>
      </c>
      <c r="N19" s="549">
        <v>79.252461109040667</v>
      </c>
      <c r="O19" s="548">
        <v>37.169251221625622</v>
      </c>
      <c r="P19" s="548">
        <v>44.230697676746708</v>
      </c>
      <c r="Q19" s="30"/>
    </row>
    <row r="20" spans="1:17" ht="15" customHeight="1">
      <c r="A20" s="13" t="s">
        <v>46</v>
      </c>
      <c r="B20" s="236" t="s">
        <v>47</v>
      </c>
      <c r="C20" s="548">
        <v>1132.4280403042592</v>
      </c>
      <c r="D20" s="548">
        <v>1076.8143795657093</v>
      </c>
      <c r="E20" s="548">
        <v>1046.8337059938706</v>
      </c>
      <c r="F20" s="548">
        <v>921.26728869313104</v>
      </c>
      <c r="G20" s="548">
        <v>796.06230021165425</v>
      </c>
      <c r="H20" s="548">
        <v>747.9209677039305</v>
      </c>
      <c r="I20" s="548">
        <v>705.24680544158969</v>
      </c>
      <c r="J20" s="548">
        <v>669.25372448040707</v>
      </c>
      <c r="K20" s="548">
        <v>642.84681031043226</v>
      </c>
      <c r="L20" s="548">
        <v>21.448189451213882</v>
      </c>
      <c r="M20" s="548">
        <v>23.9479098184474</v>
      </c>
      <c r="N20" s="549">
        <v>28.868680701595856</v>
      </c>
      <c r="O20" s="548">
        <v>15.04595376507271</v>
      </c>
      <c r="P20" s="548">
        <v>18.365583743930621</v>
      </c>
      <c r="Q20" s="30"/>
    </row>
    <row r="21" spans="1:17" ht="15" customHeight="1">
      <c r="A21" s="13" t="s">
        <v>48</v>
      </c>
      <c r="B21" s="236" t="s">
        <v>304</v>
      </c>
      <c r="C21" s="548">
        <v>68.477369113760162</v>
      </c>
      <c r="D21" s="548">
        <v>37.036634398486427</v>
      </c>
      <c r="E21" s="548">
        <v>50.344554851853886</v>
      </c>
      <c r="F21" s="548">
        <v>44.248592082948292</v>
      </c>
      <c r="G21" s="548">
        <v>22.877087980441082</v>
      </c>
      <c r="H21" s="548">
        <v>25.943328832888408</v>
      </c>
      <c r="I21" s="548">
        <v>28.285888176191435</v>
      </c>
      <c r="J21" s="548">
        <v>30.299349455331644</v>
      </c>
      <c r="K21" s="548">
        <v>32.770582737431752</v>
      </c>
      <c r="L21" s="548">
        <v>29.403629690054199</v>
      </c>
      <c r="M21" s="548">
        <v>29.383987252722591</v>
      </c>
      <c r="N21" s="549">
        <v>30.698037665313269</v>
      </c>
      <c r="O21" s="548">
        <v>13.710452783401527</v>
      </c>
      <c r="P21" s="548">
        <v>15.400781639648581</v>
      </c>
      <c r="Q21" s="30"/>
    </row>
    <row r="22" spans="1:17" ht="15" customHeight="1">
      <c r="A22" s="13" t="s">
        <v>49</v>
      </c>
      <c r="B22" s="236" t="s">
        <v>305</v>
      </c>
      <c r="C22" s="548">
        <v>321.7989834464762</v>
      </c>
      <c r="D22" s="548">
        <v>310.7606540251133</v>
      </c>
      <c r="E22" s="548">
        <v>307.4520395178871</v>
      </c>
      <c r="F22" s="548">
        <v>285.14462805276696</v>
      </c>
      <c r="G22" s="548">
        <v>277.28135748622486</v>
      </c>
      <c r="H22" s="548">
        <v>278.07781415609986</v>
      </c>
      <c r="I22" s="548">
        <v>272.89601120140901</v>
      </c>
      <c r="J22" s="548">
        <v>276.67356132545689</v>
      </c>
      <c r="K22" s="548">
        <v>285.47405891991792</v>
      </c>
      <c r="L22" s="548">
        <v>491.77595398814987</v>
      </c>
      <c r="M22" s="548">
        <v>482.05229829095805</v>
      </c>
      <c r="N22" s="549">
        <v>502.75165465325688</v>
      </c>
      <c r="O22" s="548">
        <v>199.05478469312487</v>
      </c>
      <c r="P22" s="548">
        <v>205.18382268361401</v>
      </c>
      <c r="Q22" s="30"/>
    </row>
    <row r="23" spans="1:17" ht="15" customHeight="1">
      <c r="A23" s="13" t="s">
        <v>50</v>
      </c>
      <c r="B23" s="236" t="s">
        <v>306</v>
      </c>
      <c r="C23" s="548">
        <v>12.569487781123566</v>
      </c>
      <c r="D23" s="548">
        <v>11.702999892928919</v>
      </c>
      <c r="E23" s="548">
        <v>11.89862377627809</v>
      </c>
      <c r="F23" s="548">
        <v>10.609831613800553</v>
      </c>
      <c r="G23" s="548">
        <v>10.046897343603415</v>
      </c>
      <c r="H23" s="548">
        <v>10.212995044260587</v>
      </c>
      <c r="I23" s="548">
        <v>9.9760719176181016</v>
      </c>
      <c r="J23" s="548">
        <v>9.8614273280202482</v>
      </c>
      <c r="K23" s="548">
        <v>10.8562585700416</v>
      </c>
      <c r="L23" s="548">
        <v>9.1051293553853423</v>
      </c>
      <c r="M23" s="548">
        <v>9.7785262356671545</v>
      </c>
      <c r="N23" s="549">
        <v>11.99603009342799</v>
      </c>
      <c r="O23" s="548">
        <v>5.0211584781834162</v>
      </c>
      <c r="P23" s="548">
        <v>4.8815504296420844</v>
      </c>
      <c r="Q23" s="30"/>
    </row>
    <row r="24" spans="1:17" ht="15" customHeight="1">
      <c r="A24" s="13" t="s">
        <v>51</v>
      </c>
      <c r="B24" s="236" t="s">
        <v>307</v>
      </c>
      <c r="C24" s="548">
        <v>40.16250255776832</v>
      </c>
      <c r="D24" s="548">
        <v>40.473719156291452</v>
      </c>
      <c r="E24" s="548">
        <v>43.858431375005424</v>
      </c>
      <c r="F24" s="548">
        <v>43.748951484309679</v>
      </c>
      <c r="G24" s="548">
        <v>53.773274146089967</v>
      </c>
      <c r="H24" s="548">
        <v>56.788844577531698</v>
      </c>
      <c r="I24" s="548">
        <v>61.015727832061586</v>
      </c>
      <c r="J24" s="548">
        <v>62.692956315891536</v>
      </c>
      <c r="K24" s="548">
        <v>68.531928293970765</v>
      </c>
      <c r="L24" s="548">
        <v>128.58850731796201</v>
      </c>
      <c r="M24" s="548">
        <v>131.9276074035736</v>
      </c>
      <c r="N24" s="549">
        <v>144.77877130655031</v>
      </c>
      <c r="O24" s="548">
        <v>64.266774032780475</v>
      </c>
      <c r="P24" s="548">
        <v>71.030665259626417</v>
      </c>
      <c r="Q24" s="30"/>
    </row>
    <row r="25" spans="1:17" ht="15" customHeight="1">
      <c r="A25" s="13" t="s">
        <v>52</v>
      </c>
      <c r="B25" s="236" t="s">
        <v>308</v>
      </c>
      <c r="C25" s="548">
        <v>247.768351145709</v>
      </c>
      <c r="D25" s="548">
        <v>228.55231466975357</v>
      </c>
      <c r="E25" s="548">
        <v>213.40546240713132</v>
      </c>
      <c r="F25" s="548">
        <v>187.16202854973278</v>
      </c>
      <c r="G25" s="548">
        <v>194.60018141881659</v>
      </c>
      <c r="H25" s="548">
        <v>183.84874167200661</v>
      </c>
      <c r="I25" s="548">
        <v>173.08687425732515</v>
      </c>
      <c r="J25" s="548">
        <v>164.75252002931103</v>
      </c>
      <c r="K25" s="548">
        <v>157.9883921936671</v>
      </c>
      <c r="L25" s="548">
        <v>241.11768096223173</v>
      </c>
      <c r="M25" s="548">
        <v>233.27110012095488</v>
      </c>
      <c r="N25" s="549">
        <v>235.14185545429262</v>
      </c>
      <c r="O25" s="548">
        <v>92.869520418277162</v>
      </c>
      <c r="P25" s="548">
        <v>97.355206269180044</v>
      </c>
      <c r="Q25" s="30"/>
    </row>
    <row r="26" spans="1:17" s="28" customFormat="1" ht="12.95" customHeight="1">
      <c r="A26" s="587"/>
      <c r="B26" s="34"/>
      <c r="C26" s="548"/>
      <c r="D26" s="548"/>
      <c r="E26" s="548"/>
      <c r="F26" s="548"/>
      <c r="G26" s="548"/>
      <c r="H26" s="548"/>
      <c r="I26" s="548"/>
      <c r="J26" s="548"/>
      <c r="K26" s="548"/>
      <c r="L26" s="548"/>
      <c r="M26" s="548"/>
      <c r="N26" s="549"/>
      <c r="O26" s="548"/>
      <c r="P26" s="548"/>
      <c r="Q26" s="30"/>
    </row>
    <row r="27" spans="1:17" ht="15" customHeight="1">
      <c r="A27" s="68"/>
      <c r="B27" s="35" t="s">
        <v>53</v>
      </c>
      <c r="C27" s="144">
        <v>7674.4741469839391</v>
      </c>
      <c r="D27" s="144">
        <v>7177.6963749262868</v>
      </c>
      <c r="E27" s="144">
        <v>6922.7910454692073</v>
      </c>
      <c r="F27" s="144">
        <v>5812.180934691818</v>
      </c>
      <c r="G27" s="144">
        <v>4947.3431323860277</v>
      </c>
      <c r="H27" s="144">
        <v>4816.0180516301298</v>
      </c>
      <c r="I27" s="144">
        <v>4656.4738624611509</v>
      </c>
      <c r="J27" s="144">
        <v>4537.0466896341095</v>
      </c>
      <c r="K27" s="144">
        <v>4753.9326527613985</v>
      </c>
      <c r="L27" s="144">
        <v>4541.5576723941113</v>
      </c>
      <c r="M27" s="144">
        <v>4396.440510676036</v>
      </c>
      <c r="N27" s="546">
        <v>4528.3867233303608</v>
      </c>
      <c r="O27" s="144">
        <v>3065.0531250817794</v>
      </c>
      <c r="P27" s="144">
        <v>3238.2575787978603</v>
      </c>
      <c r="Q27" s="30"/>
    </row>
    <row r="28" spans="1:17" ht="15" customHeight="1">
      <c r="A28" s="68"/>
      <c r="B28" s="323" t="s">
        <v>92</v>
      </c>
      <c r="C28" s="548">
        <v>2206.6343342300834</v>
      </c>
      <c r="D28" s="548">
        <v>2104.4436649854579</v>
      </c>
      <c r="E28" s="548">
        <v>2046.9865737160455</v>
      </c>
      <c r="F28" s="548">
        <v>1667.3491614005038</v>
      </c>
      <c r="G28" s="548">
        <v>2396.6144306188535</v>
      </c>
      <c r="H28" s="548">
        <v>2337.3635753589224</v>
      </c>
      <c r="I28" s="548">
        <v>2294.3400821583155</v>
      </c>
      <c r="J28" s="548">
        <v>2235.9884143974573</v>
      </c>
      <c r="K28" s="548">
        <v>1841.7435136290621</v>
      </c>
      <c r="L28" s="548">
        <v>1976.0901827511743</v>
      </c>
      <c r="M28" s="548">
        <v>1908.1486918169987</v>
      </c>
      <c r="N28" s="549">
        <v>1945.3332702572854</v>
      </c>
      <c r="O28" s="548">
        <v>1556.855928003333</v>
      </c>
      <c r="P28" s="548">
        <v>1609.4291113233976</v>
      </c>
      <c r="Q28" s="30"/>
    </row>
    <row r="29" spans="1:17" ht="15" customHeight="1">
      <c r="A29" s="68"/>
      <c r="B29" s="37" t="s">
        <v>399</v>
      </c>
      <c r="C29" s="144">
        <v>9881.1084812140216</v>
      </c>
      <c r="D29" s="144">
        <v>9282.1400399117447</v>
      </c>
      <c r="E29" s="144">
        <v>8969.7776191852536</v>
      </c>
      <c r="F29" s="144">
        <v>7479.5300960923214</v>
      </c>
      <c r="G29" s="144">
        <v>7343.9575630048812</v>
      </c>
      <c r="H29" s="144">
        <v>7153.3816269890522</v>
      </c>
      <c r="I29" s="144">
        <v>6950.8139446194664</v>
      </c>
      <c r="J29" s="144">
        <v>6773.0351040315672</v>
      </c>
      <c r="K29" s="144">
        <v>6595.6761663904608</v>
      </c>
      <c r="L29" s="144">
        <v>6517.6478551452856</v>
      </c>
      <c r="M29" s="144">
        <v>6304.5892024930345</v>
      </c>
      <c r="N29" s="546">
        <v>6473.7199935876461</v>
      </c>
      <c r="O29" s="144">
        <v>4621.9090530851126</v>
      </c>
      <c r="P29" s="144">
        <v>4847.6866901212579</v>
      </c>
      <c r="Q29" s="30"/>
    </row>
    <row r="30" spans="1:17" ht="20.100000000000001" customHeight="1">
      <c r="A30" s="18" t="s">
        <v>54</v>
      </c>
      <c r="B30" s="19"/>
      <c r="K30" s="69"/>
    </row>
    <row r="31" spans="1:17" ht="15" customHeight="1">
      <c r="A31" s="18" t="s">
        <v>599</v>
      </c>
      <c r="B31" s="18"/>
      <c r="C31" s="18"/>
      <c r="D31" s="18"/>
      <c r="E31" s="18"/>
      <c r="F31" s="18"/>
      <c r="G31" s="18"/>
      <c r="H31" s="18"/>
      <c r="I31" s="18"/>
      <c r="J31" s="18"/>
      <c r="K31" s="18"/>
      <c r="L31" s="18"/>
      <c r="M31" s="18"/>
      <c r="N31" s="18"/>
      <c r="O31" s="18"/>
      <c r="P31" s="18"/>
    </row>
    <row r="32" spans="1:17" ht="15" customHeight="1">
      <c r="A32" s="15" t="s">
        <v>570</v>
      </c>
      <c r="B32" s="19"/>
    </row>
    <row r="33" spans="1:2" ht="12" customHeight="1">
      <c r="A33" s="20"/>
      <c r="B33" s="19"/>
    </row>
    <row r="34" spans="1:2" ht="14.25" customHeight="1">
      <c r="A34" s="18"/>
      <c r="B34" s="19"/>
    </row>
    <row r="35" spans="1:2">
      <c r="A35" s="18"/>
      <c r="B35" s="19"/>
    </row>
    <row r="36" spans="1:2" s="4" customFormat="1" ht="16.5" customHeight="1">
      <c r="B36" s="3"/>
    </row>
    <row r="37" spans="1:2" s="5" customFormat="1" ht="12" customHeight="1">
      <c r="B37" s="59"/>
    </row>
    <row r="38" spans="1:2">
      <c r="A38" s="18"/>
      <c r="B38" s="19"/>
    </row>
    <row r="39" spans="1:2">
      <c r="A39" s="18"/>
      <c r="B39" s="19"/>
    </row>
    <row r="40" spans="1:2">
      <c r="A40" s="18"/>
      <c r="B40" s="19"/>
    </row>
    <row r="41" spans="1:2">
      <c r="A41" s="18"/>
      <c r="B41" s="19"/>
    </row>
    <row r="42" spans="1:2">
      <c r="A42" s="18"/>
      <c r="B42" s="19"/>
    </row>
    <row r="43" spans="1:2">
      <c r="A43" s="18"/>
      <c r="B43" s="19"/>
    </row>
    <row r="44" spans="1:2">
      <c r="A44" s="18"/>
      <c r="B44" s="19"/>
    </row>
    <row r="45" spans="1:2">
      <c r="A45" s="18"/>
      <c r="B45" s="19"/>
    </row>
    <row r="46" spans="1:2">
      <c r="A46" s="18"/>
      <c r="B46" s="19"/>
    </row>
    <row r="47" spans="1:2">
      <c r="A47" s="18"/>
      <c r="B47" s="19"/>
    </row>
    <row r="48" spans="1:2">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B119" s="19"/>
    </row>
    <row r="120" spans="1:2">
      <c r="B120" s="19"/>
    </row>
    <row r="121" spans="1:2">
      <c r="B121" s="19"/>
    </row>
    <row r="122" spans="1:2">
      <c r="B122" s="19"/>
    </row>
    <row r="123" spans="1:2">
      <c r="B123" s="19"/>
    </row>
    <row r="124" spans="1:2">
      <c r="A124" s="20"/>
      <c r="B124" s="19"/>
    </row>
    <row r="125" spans="1:2">
      <c r="A125" s="20"/>
      <c r="B125" s="19"/>
    </row>
    <row r="126" spans="1:2">
      <c r="A126" s="20"/>
      <c r="B126" s="19"/>
    </row>
    <row r="127" spans="1:2">
      <c r="A127" s="20"/>
      <c r="B127" s="19"/>
    </row>
    <row r="128" spans="1:2">
      <c r="A128" s="20"/>
      <c r="B128" s="19"/>
    </row>
    <row r="129" spans="1:2">
      <c r="A129" s="20"/>
      <c r="B129" s="19"/>
    </row>
    <row r="130" spans="1:2">
      <c r="A130" s="20"/>
      <c r="B130" s="19"/>
    </row>
    <row r="131" spans="1:2">
      <c r="A131" s="20"/>
      <c r="B131" s="19"/>
    </row>
    <row r="132" spans="1:2">
      <c r="A132" s="20"/>
      <c r="B132" s="19"/>
    </row>
    <row r="133" spans="1:2">
      <c r="A133" s="20"/>
      <c r="B133" s="19"/>
    </row>
    <row r="134" spans="1:2">
      <c r="A134" s="20"/>
      <c r="B134" s="19"/>
    </row>
    <row r="135" spans="1:2">
      <c r="A135" s="20"/>
      <c r="B135" s="19"/>
    </row>
    <row r="136" spans="1:2">
      <c r="A136" s="20"/>
      <c r="B136" s="19"/>
    </row>
    <row r="137" spans="1:2">
      <c r="A137" s="20"/>
      <c r="B137" s="19"/>
    </row>
    <row r="138" spans="1:2">
      <c r="A138" s="20"/>
      <c r="B138" s="19"/>
    </row>
    <row r="139" spans="1:2">
      <c r="A139" s="20"/>
      <c r="B139" s="19"/>
    </row>
    <row r="140" spans="1:2">
      <c r="A140" s="20"/>
      <c r="B140" s="19"/>
    </row>
    <row r="141" spans="1:2">
      <c r="A141" s="20"/>
      <c r="B141" s="19"/>
    </row>
    <row r="142" spans="1:2">
      <c r="A142" s="20"/>
      <c r="B142" s="19"/>
    </row>
    <row r="143" spans="1:2">
      <c r="A143" s="20"/>
      <c r="B143" s="19"/>
    </row>
    <row r="144" spans="1:2">
      <c r="A144" s="20"/>
      <c r="B144" s="19"/>
    </row>
    <row r="145" spans="1:2">
      <c r="A145" s="20"/>
      <c r="B145" s="19"/>
    </row>
  </sheetData>
  <pageMargins left="0.59055118110236227" right="0.19685039370078741" top="0.59055118110236227" bottom="0.59055118110236227" header="0.31496062992125984" footer="0.11811023622047245"/>
  <pageSetup paperSize="9" scale="75" orientation="portrait" horizontalDpi="1200" verticalDpi="1200" r:id="rId1"/>
  <headerFooter>
    <oddFooter>&amp;L&amp;"MetaNormalLF-Roman,Standard"&amp;10Statistisches Bundesamt, Verkehr und Umwelt, 2020</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4"/>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6" width="10.7109375" style="20" customWidth="1"/>
    <col min="17" max="16384" width="11.42578125" style="20"/>
  </cols>
  <sheetData>
    <row r="1" spans="1:17" ht="20.100000000000001" customHeight="1">
      <c r="A1" s="123" t="s">
        <v>203</v>
      </c>
      <c r="B1" s="20"/>
      <c r="C1" s="91"/>
      <c r="Q1" s="197"/>
    </row>
    <row r="2" spans="1:17" ht="20.100000000000001" customHeight="1">
      <c r="A2" s="423" t="s">
        <v>210</v>
      </c>
      <c r="B2" s="20"/>
      <c r="C2" s="91"/>
    </row>
    <row r="3" spans="1:17" ht="20.100000000000001" customHeight="1">
      <c r="A3" s="453" t="s">
        <v>601</v>
      </c>
      <c r="B3" s="20"/>
      <c r="E3" s="214"/>
    </row>
    <row r="4" spans="1:17" ht="20.100000000000001" customHeight="1">
      <c r="A4" s="104" t="s">
        <v>145</v>
      </c>
      <c r="B4" s="20"/>
    </row>
    <row r="5" spans="1:17">
      <c r="A5" s="20"/>
      <c r="B5" s="20"/>
    </row>
    <row r="6" spans="1:17" s="8" customFormat="1" ht="30" customHeight="1">
      <c r="A6" s="394" t="s">
        <v>320</v>
      </c>
      <c r="B6" s="588" t="s">
        <v>324</v>
      </c>
      <c r="C6" s="205">
        <v>2005</v>
      </c>
      <c r="D6" s="205">
        <v>2006</v>
      </c>
      <c r="E6" s="205">
        <v>2007</v>
      </c>
      <c r="F6" s="206">
        <v>2008</v>
      </c>
      <c r="G6" s="205">
        <v>2009</v>
      </c>
      <c r="H6" s="205">
        <v>2010</v>
      </c>
      <c r="I6" s="205">
        <v>2011</v>
      </c>
      <c r="J6" s="205">
        <v>2012</v>
      </c>
      <c r="K6" s="205">
        <v>2013</v>
      </c>
      <c r="L6" s="205">
        <v>2014</v>
      </c>
      <c r="M6" s="208">
        <v>2015</v>
      </c>
      <c r="N6" s="205">
        <v>2016</v>
      </c>
      <c r="O6" s="207">
        <v>2017</v>
      </c>
      <c r="P6" s="206">
        <v>2018</v>
      </c>
      <c r="Q6" s="157"/>
    </row>
    <row r="7" spans="1:17" ht="18" customHeight="1">
      <c r="A7" s="13" t="s">
        <v>1</v>
      </c>
      <c r="B7" s="236" t="s">
        <v>242</v>
      </c>
      <c r="C7" s="618">
        <v>17.582533343188359</v>
      </c>
      <c r="D7" s="618">
        <v>17.331485938582919</v>
      </c>
      <c r="E7" s="618">
        <v>14.260027382305649</v>
      </c>
      <c r="F7" s="618">
        <v>14.442021946853572</v>
      </c>
      <c r="G7" s="618">
        <v>13.892614044747488</v>
      </c>
      <c r="H7" s="618">
        <v>13.615491725888074</v>
      </c>
      <c r="I7" s="618">
        <v>13.552459910310379</v>
      </c>
      <c r="J7" s="618">
        <v>13.373427880646121</v>
      </c>
      <c r="K7" s="618">
        <v>13.042776079923412</v>
      </c>
      <c r="L7" s="618">
        <v>12.858705980253967</v>
      </c>
      <c r="M7" s="618">
        <v>12.025579215313822</v>
      </c>
      <c r="N7" s="619">
        <v>11.632524618150828</v>
      </c>
      <c r="O7" s="618">
        <v>6.2708029212020033</v>
      </c>
      <c r="P7" s="618">
        <v>6.06628144186881</v>
      </c>
      <c r="Q7" s="30"/>
    </row>
    <row r="8" spans="1:17" ht="15" customHeight="1">
      <c r="A8" s="13" t="s">
        <v>6</v>
      </c>
      <c r="B8" s="236" t="s">
        <v>245</v>
      </c>
      <c r="C8" s="620">
        <v>0.67831169410542391</v>
      </c>
      <c r="D8" s="620">
        <v>0.65474395471325209</v>
      </c>
      <c r="E8" s="620">
        <v>0.46896378620773116</v>
      </c>
      <c r="F8" s="620">
        <v>0.43344654023856072</v>
      </c>
      <c r="G8" s="620">
        <v>0.41325970847733534</v>
      </c>
      <c r="H8" s="620">
        <v>0.40964955002820158</v>
      </c>
      <c r="I8" s="620">
        <v>0.39620727811480083</v>
      </c>
      <c r="J8" s="620">
        <v>0.37283495909680087</v>
      </c>
      <c r="K8" s="620">
        <v>0.3706554981526835</v>
      </c>
      <c r="L8" s="620">
        <v>0.3729511192255246</v>
      </c>
      <c r="M8" s="620">
        <v>0.33985332565017279</v>
      </c>
      <c r="N8" s="621">
        <v>0.32833738841554749</v>
      </c>
      <c r="O8" s="620">
        <v>0.24935858786898787</v>
      </c>
      <c r="P8" s="620">
        <v>0.22964103624807522</v>
      </c>
      <c r="Q8" s="30"/>
    </row>
    <row r="9" spans="1:17" ht="15" customHeight="1">
      <c r="A9" s="13" t="s">
        <v>10</v>
      </c>
      <c r="B9" s="236" t="s">
        <v>11</v>
      </c>
      <c r="C9" s="620">
        <v>55.890866795168954</v>
      </c>
      <c r="D9" s="620">
        <v>51.584319860485159</v>
      </c>
      <c r="E9" s="620">
        <v>42.378467210507537</v>
      </c>
      <c r="F9" s="620">
        <v>25.177780675120186</v>
      </c>
      <c r="G9" s="620">
        <v>25.226988715639052</v>
      </c>
      <c r="H9" s="620">
        <v>26.781651691879745</v>
      </c>
      <c r="I9" s="620">
        <v>26.389335671158239</v>
      </c>
      <c r="J9" s="620">
        <v>29.708797356417609</v>
      </c>
      <c r="K9" s="620">
        <v>29.347253718241781</v>
      </c>
      <c r="L9" s="620">
        <v>34.408794565067971</v>
      </c>
      <c r="M9" s="620">
        <v>33.080799867517598</v>
      </c>
      <c r="N9" s="621">
        <v>29.451342570416802</v>
      </c>
      <c r="O9" s="620">
        <v>30.215354673924075</v>
      </c>
      <c r="P9" s="620">
        <v>29.007583027608835</v>
      </c>
      <c r="Q9" s="30"/>
    </row>
    <row r="10" spans="1:17" ht="15" customHeight="1">
      <c r="A10" s="13" t="s">
        <v>323</v>
      </c>
      <c r="B10" s="236" t="s">
        <v>22</v>
      </c>
      <c r="C10" s="620">
        <v>0.62010819660802197</v>
      </c>
      <c r="D10" s="620">
        <v>0.66699798474752825</v>
      </c>
      <c r="E10" s="620">
        <v>0.55435712153352923</v>
      </c>
      <c r="F10" s="620">
        <v>0.60023640106865872</v>
      </c>
      <c r="G10" s="620">
        <v>1.1792500067820852</v>
      </c>
      <c r="H10" s="620">
        <v>1.5413996720318541</v>
      </c>
      <c r="I10" s="620">
        <v>1.2591792948306</v>
      </c>
      <c r="J10" s="620">
        <v>1.5669875092474244</v>
      </c>
      <c r="K10" s="620">
        <v>1.8103029402529622</v>
      </c>
      <c r="L10" s="620">
        <v>1.9079963056030476</v>
      </c>
      <c r="M10" s="620">
        <v>1.829979445808624</v>
      </c>
      <c r="N10" s="621">
        <v>1.4540655772688538</v>
      </c>
      <c r="O10" s="620">
        <v>1.448080168185373</v>
      </c>
      <c r="P10" s="620">
        <v>1.4995333977108134</v>
      </c>
      <c r="Q10" s="30"/>
    </row>
    <row r="11" spans="1:17" ht="15" customHeight="1">
      <c r="A11" s="13" t="s">
        <v>26</v>
      </c>
      <c r="B11" s="236" t="s">
        <v>27</v>
      </c>
      <c r="C11" s="620">
        <v>15.6218014679341</v>
      </c>
      <c r="D11" s="620">
        <v>17.783731415584992</v>
      </c>
      <c r="E11" s="620">
        <v>14.855801201063134</v>
      </c>
      <c r="F11" s="620">
        <v>14.657244517363663</v>
      </c>
      <c r="G11" s="620">
        <v>13.026213228959588</v>
      </c>
      <c r="H11" s="620">
        <v>12.585005559150874</v>
      </c>
      <c r="I11" s="620">
        <v>12.500392632044861</v>
      </c>
      <c r="J11" s="620">
        <v>12.424149414513062</v>
      </c>
      <c r="K11" s="620">
        <v>12.406899133605489</v>
      </c>
      <c r="L11" s="620">
        <v>1.1837144218897093</v>
      </c>
      <c r="M11" s="620">
        <v>1.139815769103657</v>
      </c>
      <c r="N11" s="621">
        <v>0.99543557440269181</v>
      </c>
      <c r="O11" s="620">
        <v>0.7935363851310917</v>
      </c>
      <c r="P11" s="620">
        <v>0.76617264750045644</v>
      </c>
      <c r="Q11" s="30"/>
    </row>
    <row r="12" spans="1:17" ht="15" customHeight="1">
      <c r="A12" s="13" t="s">
        <v>33</v>
      </c>
      <c r="B12" s="236" t="s">
        <v>285</v>
      </c>
      <c r="C12" s="620">
        <v>16.723180965308156</v>
      </c>
      <c r="D12" s="620">
        <v>16.681158732738467</v>
      </c>
      <c r="E12" s="620">
        <v>13.563363954562803</v>
      </c>
      <c r="F12" s="620">
        <v>14.118022098241742</v>
      </c>
      <c r="G12" s="620">
        <v>14.125771586861177</v>
      </c>
      <c r="H12" s="620">
        <v>14.434210276600062</v>
      </c>
      <c r="I12" s="620">
        <v>15.620336252252013</v>
      </c>
      <c r="J12" s="620">
        <v>16.46957906271086</v>
      </c>
      <c r="K12" s="620">
        <v>17.232794754692879</v>
      </c>
      <c r="L12" s="620">
        <v>17.744906150976774</v>
      </c>
      <c r="M12" s="620">
        <v>17.473689451121206</v>
      </c>
      <c r="N12" s="621">
        <v>17.480057154694389</v>
      </c>
      <c r="O12" s="620">
        <v>15.254595391694005</v>
      </c>
      <c r="P12" s="620">
        <v>15.564092093394835</v>
      </c>
      <c r="Q12" s="30"/>
    </row>
    <row r="13" spans="1:17" ht="15" customHeight="1">
      <c r="A13" s="13" t="s">
        <v>36</v>
      </c>
      <c r="B13" s="236" t="s">
        <v>287</v>
      </c>
      <c r="C13" s="620">
        <v>183.73245648829266</v>
      </c>
      <c r="D13" s="620">
        <v>216.50515706540912</v>
      </c>
      <c r="E13" s="620">
        <v>174.99122225695777</v>
      </c>
      <c r="F13" s="620">
        <v>94.004592819520596</v>
      </c>
      <c r="G13" s="620">
        <v>100.83276368590293</v>
      </c>
      <c r="H13" s="620">
        <v>97.891055411662379</v>
      </c>
      <c r="I13" s="620">
        <v>99.209514045722642</v>
      </c>
      <c r="J13" s="620">
        <v>105.20219429269856</v>
      </c>
      <c r="K13" s="620">
        <v>103.93255695260726</v>
      </c>
      <c r="L13" s="620">
        <v>23.978594930727485</v>
      </c>
      <c r="M13" s="620">
        <v>23.15289994837071</v>
      </c>
      <c r="N13" s="621">
        <v>22.8058980629777</v>
      </c>
      <c r="O13" s="620">
        <v>20.027833780505823</v>
      </c>
      <c r="P13" s="620">
        <v>19.499257932242969</v>
      </c>
      <c r="Q13" s="30"/>
    </row>
    <row r="14" spans="1:17" ht="15" customHeight="1">
      <c r="A14" s="13" t="s">
        <v>37</v>
      </c>
      <c r="B14" s="236" t="s">
        <v>293</v>
      </c>
      <c r="C14" s="620">
        <v>19.549288374248423</v>
      </c>
      <c r="D14" s="620">
        <v>20.143276524388607</v>
      </c>
      <c r="E14" s="620">
        <v>16.863445223501067</v>
      </c>
      <c r="F14" s="620">
        <v>15.860096907661198</v>
      </c>
      <c r="G14" s="620">
        <v>18.762708042562036</v>
      </c>
      <c r="H14" s="620">
        <v>18.487197939070303</v>
      </c>
      <c r="I14" s="620">
        <v>16.892270271486591</v>
      </c>
      <c r="J14" s="620">
        <v>16.612835929054601</v>
      </c>
      <c r="K14" s="620">
        <v>16.049654669892572</v>
      </c>
      <c r="L14" s="620">
        <v>15.977442151168859</v>
      </c>
      <c r="M14" s="620">
        <v>15.005831455630714</v>
      </c>
      <c r="N14" s="621">
        <v>14.68137179629519</v>
      </c>
      <c r="O14" s="620">
        <v>12.364475353399255</v>
      </c>
      <c r="P14" s="620">
        <v>11.78610932591392</v>
      </c>
      <c r="Q14" s="30"/>
    </row>
    <row r="15" spans="1:17" ht="15" customHeight="1">
      <c r="A15" s="13" t="s">
        <v>41</v>
      </c>
      <c r="B15" s="236" t="s">
        <v>42</v>
      </c>
      <c r="C15" s="620">
        <v>5.0705613663152826</v>
      </c>
      <c r="D15" s="620">
        <v>4.9795691432562608</v>
      </c>
      <c r="E15" s="620">
        <v>3.9996275870211986</v>
      </c>
      <c r="F15" s="620">
        <v>4.0098361467944663</v>
      </c>
      <c r="G15" s="620">
        <v>3.9738247986422328</v>
      </c>
      <c r="H15" s="620">
        <v>4.1279716675789162</v>
      </c>
      <c r="I15" s="620">
        <v>4.2388751261323208</v>
      </c>
      <c r="J15" s="620">
        <v>4.4740195091616108</v>
      </c>
      <c r="K15" s="620">
        <v>4.6627387303844827</v>
      </c>
      <c r="L15" s="620">
        <v>4.9834917670425192</v>
      </c>
      <c r="M15" s="620">
        <v>5.0141436815156268</v>
      </c>
      <c r="N15" s="621">
        <v>4.9302725308112372</v>
      </c>
      <c r="O15" s="620">
        <v>4.1689904970871714</v>
      </c>
      <c r="P15" s="620">
        <v>4.2297425871155498</v>
      </c>
      <c r="Q15" s="30"/>
    </row>
    <row r="16" spans="1:17" ht="15" customHeight="1">
      <c r="A16" s="13" t="s">
        <v>43</v>
      </c>
      <c r="B16" s="236" t="s">
        <v>301</v>
      </c>
      <c r="C16" s="620">
        <v>23.253916018004325</v>
      </c>
      <c r="D16" s="620">
        <v>22.64114497180131</v>
      </c>
      <c r="E16" s="620">
        <v>18.117778701765594</v>
      </c>
      <c r="F16" s="620">
        <v>17.365109719948645</v>
      </c>
      <c r="G16" s="620">
        <v>11.83132961411231</v>
      </c>
      <c r="H16" s="620">
        <v>11.40056022098381</v>
      </c>
      <c r="I16" s="620">
        <v>12.603515074293917</v>
      </c>
      <c r="J16" s="620">
        <v>12.986103555760415</v>
      </c>
      <c r="K16" s="620">
        <v>13.169697405166085</v>
      </c>
      <c r="L16" s="620">
        <v>2.1998710945621527</v>
      </c>
      <c r="M16" s="620">
        <v>2.274403025505003</v>
      </c>
      <c r="N16" s="621">
        <v>2.3713255830011764</v>
      </c>
      <c r="O16" s="620">
        <v>2.4059172115793253</v>
      </c>
      <c r="P16" s="620">
        <v>2.5333266832197001</v>
      </c>
      <c r="Q16" s="30"/>
    </row>
    <row r="17" spans="1:17" ht="15" customHeight="1">
      <c r="A17" s="13" t="s">
        <v>44</v>
      </c>
      <c r="B17" s="236" t="s">
        <v>302</v>
      </c>
      <c r="C17" s="620">
        <v>2.5283222703558708</v>
      </c>
      <c r="D17" s="620">
        <v>2.5606054209266653</v>
      </c>
      <c r="E17" s="620">
        <v>2.1324803681050817</v>
      </c>
      <c r="F17" s="620">
        <v>2.1317753477603736</v>
      </c>
      <c r="G17" s="620">
        <v>2.1341287453348756</v>
      </c>
      <c r="H17" s="620">
        <v>2.396828728325425</v>
      </c>
      <c r="I17" s="620">
        <v>2.6160535349497809</v>
      </c>
      <c r="J17" s="620">
        <v>2.7611400593980475</v>
      </c>
      <c r="K17" s="620">
        <v>2.8094612396210659</v>
      </c>
      <c r="L17" s="620">
        <v>2.8538868253779288</v>
      </c>
      <c r="M17" s="620">
        <v>2.8704534735683835</v>
      </c>
      <c r="N17" s="621">
        <v>2.9758833140520227</v>
      </c>
      <c r="O17" s="620">
        <v>2.4799367029063144</v>
      </c>
      <c r="P17" s="620">
        <v>2.666422979819111</v>
      </c>
      <c r="Q17" s="30"/>
    </row>
    <row r="18" spans="1:17" ht="15" customHeight="1">
      <c r="A18" s="13" t="s">
        <v>45</v>
      </c>
      <c r="B18" s="236" t="s">
        <v>303</v>
      </c>
      <c r="C18" s="620">
        <v>13.333677157690829</v>
      </c>
      <c r="D18" s="620">
        <v>12.641420556107889</v>
      </c>
      <c r="E18" s="620">
        <v>10.259240315328864</v>
      </c>
      <c r="F18" s="620">
        <v>9.2969664954808522</v>
      </c>
      <c r="G18" s="620">
        <v>8.9172095941838343</v>
      </c>
      <c r="H18" s="620">
        <v>8.9024806448443261</v>
      </c>
      <c r="I18" s="620">
        <v>9.1717633380157668</v>
      </c>
      <c r="J18" s="620">
        <v>9.43158357017513</v>
      </c>
      <c r="K18" s="620">
        <v>9.7174614441638063</v>
      </c>
      <c r="L18" s="620">
        <v>1.4701841221643883</v>
      </c>
      <c r="M18" s="620">
        <v>1.6574385266323823</v>
      </c>
      <c r="N18" s="621">
        <v>1.8553668297767452</v>
      </c>
      <c r="O18" s="620">
        <v>2.1048478099646593</v>
      </c>
      <c r="P18" s="620">
        <v>2.2282370831191689</v>
      </c>
      <c r="Q18" s="30"/>
    </row>
    <row r="19" spans="1:17" ht="15" customHeight="1">
      <c r="A19" s="13" t="s">
        <v>46</v>
      </c>
      <c r="B19" s="236" t="s">
        <v>47</v>
      </c>
      <c r="C19" s="620">
        <v>108.90949081464953</v>
      </c>
      <c r="D19" s="620">
        <v>114.2938284822169</v>
      </c>
      <c r="E19" s="620">
        <v>97.191770796741736</v>
      </c>
      <c r="F19" s="620">
        <v>95.748249179417542</v>
      </c>
      <c r="G19" s="620">
        <v>81.661634440187356</v>
      </c>
      <c r="H19" s="620">
        <v>79.667227235891772</v>
      </c>
      <c r="I19" s="620">
        <v>79.686365972599091</v>
      </c>
      <c r="J19" s="620">
        <v>80.569172756518896</v>
      </c>
      <c r="K19" s="620">
        <v>81.504255983638259</v>
      </c>
      <c r="L19" s="620">
        <v>5.663105018427709</v>
      </c>
      <c r="M19" s="620">
        <v>6.6253716909366993</v>
      </c>
      <c r="N19" s="621">
        <v>7.3351962849803698</v>
      </c>
      <c r="O19" s="620">
        <v>7.8857834391906039</v>
      </c>
      <c r="P19" s="620">
        <v>8.3747179739257191</v>
      </c>
      <c r="Q19" s="30"/>
    </row>
    <row r="20" spans="1:17" ht="15" customHeight="1">
      <c r="A20" s="13" t="s">
        <v>48</v>
      </c>
      <c r="B20" s="236" t="s">
        <v>304</v>
      </c>
      <c r="C20" s="620">
        <v>6.6110711129526267</v>
      </c>
      <c r="D20" s="620">
        <v>4.094295032452866</v>
      </c>
      <c r="E20" s="620">
        <v>4.7354509876636151</v>
      </c>
      <c r="F20" s="620">
        <v>4.6055683761725295</v>
      </c>
      <c r="G20" s="620">
        <v>2.391211275945333</v>
      </c>
      <c r="H20" s="620">
        <v>3.0950065737101209</v>
      </c>
      <c r="I20" s="620">
        <v>3.4295181988123793</v>
      </c>
      <c r="J20" s="620">
        <v>3.7168753140083672</v>
      </c>
      <c r="K20" s="620">
        <v>4.4562080670666395</v>
      </c>
      <c r="L20" s="620">
        <v>2.3885086896486865</v>
      </c>
      <c r="M20" s="620">
        <v>2.2446005031018341</v>
      </c>
      <c r="N20" s="621">
        <v>2.1873524113969101</v>
      </c>
      <c r="O20" s="620">
        <v>2.0366312612807627</v>
      </c>
      <c r="P20" s="620">
        <v>1.9917614647502444</v>
      </c>
      <c r="Q20" s="30"/>
    </row>
    <row r="21" spans="1:17" ht="15" customHeight="1">
      <c r="A21" s="13" t="s">
        <v>49</v>
      </c>
      <c r="B21" s="236" t="s">
        <v>305</v>
      </c>
      <c r="C21" s="620">
        <v>23.827782415523984</v>
      </c>
      <c r="D21" s="620">
        <v>25.151049809956312</v>
      </c>
      <c r="E21" s="620">
        <v>20.986815733791744</v>
      </c>
      <c r="F21" s="620">
        <v>21.643597316026135</v>
      </c>
      <c r="G21" s="620">
        <v>21.513678526932736</v>
      </c>
      <c r="H21" s="620">
        <v>21.363464704414724</v>
      </c>
      <c r="I21" s="620">
        <v>21.889095241602629</v>
      </c>
      <c r="J21" s="620">
        <v>22.110734096001583</v>
      </c>
      <c r="K21" s="620">
        <v>21.664545276083668</v>
      </c>
      <c r="L21" s="620">
        <v>21.025794982424504</v>
      </c>
      <c r="M21" s="620">
        <v>20.260486721452619</v>
      </c>
      <c r="N21" s="621">
        <v>17.834453066000055</v>
      </c>
      <c r="O21" s="620">
        <v>16.86091610095604</v>
      </c>
      <c r="P21" s="620">
        <v>16.230192558649673</v>
      </c>
      <c r="Q21" s="30"/>
    </row>
    <row r="22" spans="1:17" ht="15" customHeight="1">
      <c r="A22" s="13" t="s">
        <v>50</v>
      </c>
      <c r="B22" s="236" t="s">
        <v>306</v>
      </c>
      <c r="C22" s="620">
        <v>6.8679113927261479</v>
      </c>
      <c r="D22" s="620">
        <v>7.7038365190951952</v>
      </c>
      <c r="E22" s="620">
        <v>7.1021962576808502</v>
      </c>
      <c r="F22" s="620">
        <v>7.5350002248126007</v>
      </c>
      <c r="G22" s="620">
        <v>8.3516484857341915</v>
      </c>
      <c r="H22" s="620">
        <v>9.1290915275854729</v>
      </c>
      <c r="I22" s="620">
        <v>10.26107641809546</v>
      </c>
      <c r="J22" s="620">
        <v>11.183467761891686</v>
      </c>
      <c r="K22" s="620">
        <v>12.717320157619186</v>
      </c>
      <c r="L22" s="620">
        <v>13.572177686598454</v>
      </c>
      <c r="M22" s="620">
        <v>14.467294647292764</v>
      </c>
      <c r="N22" s="621">
        <v>16.025991577425536</v>
      </c>
      <c r="O22" s="620">
        <v>17.64892409900315</v>
      </c>
      <c r="P22" s="620">
        <v>18.690412582619924</v>
      </c>
      <c r="Q22" s="30"/>
    </row>
    <row r="23" spans="1:17" ht="15" customHeight="1">
      <c r="A23" s="13" t="s">
        <v>51</v>
      </c>
      <c r="B23" s="236" t="s">
        <v>307</v>
      </c>
      <c r="C23" s="620">
        <v>11.211760413150998</v>
      </c>
      <c r="D23" s="620">
        <v>11.221514457462812</v>
      </c>
      <c r="E23" s="620">
        <v>9.2651080192584327</v>
      </c>
      <c r="F23" s="620">
        <v>9.7387570986156984</v>
      </c>
      <c r="G23" s="620">
        <v>9.8205574139891993</v>
      </c>
      <c r="H23" s="620">
        <v>9.95929198781241</v>
      </c>
      <c r="I23" s="620">
        <v>10.225404273538148</v>
      </c>
      <c r="J23" s="620">
        <v>10.536640148387853</v>
      </c>
      <c r="K23" s="620">
        <v>10.593226700827421</v>
      </c>
      <c r="L23" s="620">
        <v>10.849440912499507</v>
      </c>
      <c r="M23" s="620">
        <v>10.748976018840606</v>
      </c>
      <c r="N23" s="621">
        <v>10.379387575725119</v>
      </c>
      <c r="O23" s="620">
        <v>8.0359384838194643</v>
      </c>
      <c r="P23" s="620">
        <v>7.8364194484596945</v>
      </c>
      <c r="Q23" s="30"/>
    </row>
    <row r="24" spans="1:17" ht="15" customHeight="1">
      <c r="A24" s="13" t="s">
        <v>52</v>
      </c>
      <c r="B24" s="236" t="s">
        <v>308</v>
      </c>
      <c r="C24" s="620">
        <v>22.933372110170993</v>
      </c>
      <c r="D24" s="620">
        <v>23.52298641748126</v>
      </c>
      <c r="E24" s="620">
        <v>19.309422715867782</v>
      </c>
      <c r="F24" s="620">
        <v>19.159619888704448</v>
      </c>
      <c r="G24" s="620">
        <v>29.788514092926725</v>
      </c>
      <c r="H24" s="620">
        <v>27.725674544465789</v>
      </c>
      <c r="I24" s="620">
        <v>26.737544139723003</v>
      </c>
      <c r="J24" s="620">
        <v>25.886012894929813</v>
      </c>
      <c r="K24" s="620">
        <v>25.023839480024897</v>
      </c>
      <c r="L24" s="620">
        <v>28.558867081911657</v>
      </c>
      <c r="M24" s="620">
        <v>26.854164090336194</v>
      </c>
      <c r="N24" s="621">
        <v>25.379958954064012</v>
      </c>
      <c r="O24" s="620">
        <v>16.209384888736142</v>
      </c>
      <c r="P24" s="620">
        <v>15.564729356259566</v>
      </c>
      <c r="Q24" s="30"/>
    </row>
    <row r="25" spans="1:17" s="28" customFormat="1" ht="12.95" customHeight="1">
      <c r="A25" s="587"/>
      <c r="B25" s="34"/>
      <c r="C25" s="620"/>
      <c r="D25" s="620"/>
      <c r="E25" s="620"/>
      <c r="F25" s="620"/>
      <c r="G25" s="620"/>
      <c r="H25" s="620"/>
      <c r="I25" s="620"/>
      <c r="J25" s="620"/>
      <c r="K25" s="620"/>
      <c r="L25" s="620"/>
      <c r="M25" s="620"/>
      <c r="N25" s="621"/>
      <c r="O25" s="620"/>
      <c r="P25" s="620"/>
      <c r="Q25" s="30"/>
    </row>
    <row r="26" spans="1:17" ht="15" customHeight="1">
      <c r="A26" s="68"/>
      <c r="B26" s="35" t="s">
        <v>53</v>
      </c>
      <c r="C26" s="622">
        <v>534.94641239639452</v>
      </c>
      <c r="D26" s="622">
        <v>570.16112228740747</v>
      </c>
      <c r="E26" s="622">
        <v>471.03553961986427</v>
      </c>
      <c r="F26" s="622">
        <v>370.52792169980154</v>
      </c>
      <c r="G26" s="622">
        <v>367.84330600792049</v>
      </c>
      <c r="H26" s="622">
        <v>363.51325966192428</v>
      </c>
      <c r="I26" s="622">
        <v>366.6789066736826</v>
      </c>
      <c r="J26" s="622">
        <v>379.38655607061844</v>
      </c>
      <c r="K26" s="622">
        <v>380.51164823196456</v>
      </c>
      <c r="L26" s="622">
        <v>201.99843380557084</v>
      </c>
      <c r="M26" s="622">
        <v>197.06578085769863</v>
      </c>
      <c r="N26" s="623">
        <v>190.10422086985517</v>
      </c>
      <c r="O26" s="622">
        <v>166.46130775643542</v>
      </c>
      <c r="P26" s="622">
        <v>164.76463362042705</v>
      </c>
      <c r="Q26" s="30"/>
    </row>
    <row r="27" spans="1:17" ht="15" customHeight="1">
      <c r="A27" s="68"/>
      <c r="B27" s="323" t="s">
        <v>92</v>
      </c>
      <c r="C27" s="620">
        <v>22228.24750325791</v>
      </c>
      <c r="D27" s="620">
        <v>22705.466538631172</v>
      </c>
      <c r="E27" s="620">
        <v>19079.360027325449</v>
      </c>
      <c r="F27" s="620">
        <v>19654.825050033603</v>
      </c>
      <c r="G27" s="620">
        <v>20192.507524429577</v>
      </c>
      <c r="H27" s="620">
        <v>20373.370169420028</v>
      </c>
      <c r="I27" s="620">
        <v>20847.002330676347</v>
      </c>
      <c r="J27" s="620">
        <v>21145.186143368341</v>
      </c>
      <c r="K27" s="620">
        <v>21407.478024192991</v>
      </c>
      <c r="L27" s="620">
        <v>21991.997825475471</v>
      </c>
      <c r="M27" s="620">
        <v>21703.854252514313</v>
      </c>
      <c r="N27" s="621">
        <v>22047.636740511731</v>
      </c>
      <c r="O27" s="620">
        <v>20918.646822956969</v>
      </c>
      <c r="P27" s="620">
        <v>20846.49045711811</v>
      </c>
      <c r="Q27" s="30"/>
    </row>
    <row r="28" spans="1:17" ht="15" customHeight="1">
      <c r="A28" s="68"/>
      <c r="B28" s="37" t="s">
        <v>399</v>
      </c>
      <c r="C28" s="622">
        <v>22763.193915654305</v>
      </c>
      <c r="D28" s="622">
        <v>23275.627660918577</v>
      </c>
      <c r="E28" s="622">
        <v>19550.395566945313</v>
      </c>
      <c r="F28" s="622">
        <v>20025.352971733402</v>
      </c>
      <c r="G28" s="622">
        <v>20560.350830437495</v>
      </c>
      <c r="H28" s="622">
        <v>20736.88342908195</v>
      </c>
      <c r="I28" s="622">
        <v>21213.681237350029</v>
      </c>
      <c r="J28" s="622">
        <v>21524.572699438955</v>
      </c>
      <c r="K28" s="622">
        <v>21787.989672424956</v>
      </c>
      <c r="L28" s="622">
        <v>22193.996259281044</v>
      </c>
      <c r="M28" s="622">
        <v>21900.920033372011</v>
      </c>
      <c r="N28" s="623">
        <v>22237.740961381587</v>
      </c>
      <c r="O28" s="622">
        <v>21085.108130713405</v>
      </c>
      <c r="P28" s="622">
        <v>21011.255090738538</v>
      </c>
      <c r="Q28" s="30"/>
    </row>
    <row r="29" spans="1:17" ht="20.100000000000001" customHeight="1">
      <c r="A29" s="18" t="s">
        <v>54</v>
      </c>
      <c r="B29" s="19"/>
      <c r="K29" s="69"/>
    </row>
    <row r="30" spans="1:17" ht="15" customHeight="1">
      <c r="A30" s="18" t="s">
        <v>599</v>
      </c>
      <c r="B30" s="18"/>
      <c r="C30" s="18"/>
      <c r="D30" s="18"/>
      <c r="E30" s="18"/>
      <c r="F30" s="18"/>
      <c r="G30" s="18"/>
      <c r="H30" s="18"/>
      <c r="I30" s="18"/>
      <c r="J30" s="18"/>
      <c r="K30" s="18"/>
      <c r="L30" s="18"/>
      <c r="M30" s="18"/>
      <c r="N30" s="18"/>
      <c r="O30" s="18"/>
      <c r="P30" s="18"/>
    </row>
    <row r="31" spans="1:17" ht="15" customHeight="1">
      <c r="A31" s="15" t="s">
        <v>570</v>
      </c>
      <c r="B31" s="308"/>
      <c r="C31" s="308"/>
      <c r="D31" s="308"/>
      <c r="E31" s="308"/>
      <c r="F31" s="308"/>
      <c r="G31" s="308"/>
      <c r="H31" s="308"/>
      <c r="I31" s="308"/>
      <c r="J31" s="308"/>
      <c r="K31" s="308"/>
      <c r="L31" s="308"/>
      <c r="M31" s="308"/>
      <c r="N31" s="308"/>
      <c r="O31" s="308"/>
      <c r="P31" s="308"/>
    </row>
    <row r="32" spans="1:17" ht="12" customHeight="1">
      <c r="A32" s="20"/>
      <c r="B32" s="19"/>
    </row>
    <row r="33" spans="1:2" ht="14.25" customHeight="1">
      <c r="A33" s="18"/>
      <c r="B33" s="19"/>
    </row>
    <row r="34" spans="1:2">
      <c r="A34" s="18"/>
      <c r="B34" s="19"/>
    </row>
    <row r="35" spans="1:2" s="4" customFormat="1" ht="16.5" customHeight="1">
      <c r="B35" s="3"/>
    </row>
    <row r="36" spans="1:2" s="5" customFormat="1" ht="12" customHeight="1">
      <c r="B36" s="59"/>
    </row>
    <row r="37" spans="1:2">
      <c r="A37" s="18"/>
      <c r="B37" s="19"/>
    </row>
    <row r="38" spans="1:2">
      <c r="A38" s="18"/>
      <c r="B38" s="19"/>
    </row>
    <row r="39" spans="1:2">
      <c r="A39" s="18"/>
      <c r="B39" s="19"/>
    </row>
    <row r="40" spans="1:2">
      <c r="A40" s="18"/>
      <c r="B40" s="19"/>
    </row>
    <row r="41" spans="1:2">
      <c r="A41" s="18"/>
      <c r="B41" s="19"/>
    </row>
    <row r="42" spans="1:2">
      <c r="A42" s="18"/>
      <c r="B42" s="19"/>
    </row>
    <row r="43" spans="1:2">
      <c r="A43" s="18"/>
      <c r="B43" s="19"/>
    </row>
    <row r="44" spans="1:2">
      <c r="A44" s="18"/>
      <c r="B44" s="19"/>
    </row>
    <row r="45" spans="1:2">
      <c r="A45" s="18"/>
      <c r="B45" s="19"/>
    </row>
    <row r="46" spans="1:2">
      <c r="A46" s="18"/>
      <c r="B46" s="19"/>
    </row>
    <row r="47" spans="1:2">
      <c r="A47" s="18"/>
      <c r="B47" s="19"/>
    </row>
    <row r="48" spans="1:2">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B118" s="19"/>
    </row>
    <row r="119" spans="1:2">
      <c r="B119" s="19"/>
    </row>
    <row r="120" spans="1:2">
      <c r="B120" s="19"/>
    </row>
    <row r="121" spans="1:2">
      <c r="B121" s="19"/>
    </row>
    <row r="122" spans="1:2">
      <c r="B122" s="19"/>
    </row>
    <row r="123" spans="1:2">
      <c r="A123" s="20"/>
      <c r="B123" s="19"/>
    </row>
    <row r="124" spans="1:2">
      <c r="A124" s="20"/>
      <c r="B124" s="19"/>
    </row>
    <row r="125" spans="1:2">
      <c r="A125" s="20"/>
      <c r="B125" s="19"/>
    </row>
    <row r="126" spans="1:2">
      <c r="A126" s="20"/>
      <c r="B126" s="19"/>
    </row>
    <row r="127" spans="1:2">
      <c r="A127" s="20"/>
      <c r="B127" s="19"/>
    </row>
    <row r="128" spans="1:2">
      <c r="A128" s="20"/>
      <c r="B128" s="19"/>
    </row>
    <row r="129" spans="1:2">
      <c r="A129" s="20"/>
      <c r="B129" s="19"/>
    </row>
    <row r="130" spans="1:2">
      <c r="A130" s="20"/>
      <c r="B130" s="19"/>
    </row>
    <row r="131" spans="1:2">
      <c r="A131" s="20"/>
      <c r="B131" s="19"/>
    </row>
    <row r="132" spans="1:2">
      <c r="A132" s="20"/>
      <c r="B132" s="19"/>
    </row>
    <row r="133" spans="1:2">
      <c r="A133" s="20"/>
      <c r="B133" s="19"/>
    </row>
    <row r="134" spans="1:2">
      <c r="A134" s="20"/>
      <c r="B134" s="19"/>
    </row>
    <row r="135" spans="1:2">
      <c r="A135" s="20"/>
      <c r="B135" s="19"/>
    </row>
    <row r="136" spans="1:2">
      <c r="A136" s="20"/>
      <c r="B136" s="19"/>
    </row>
    <row r="137" spans="1:2">
      <c r="A137" s="20"/>
      <c r="B137" s="19"/>
    </row>
    <row r="138" spans="1:2">
      <c r="A138" s="20"/>
      <c r="B138" s="19"/>
    </row>
    <row r="139" spans="1:2">
      <c r="A139" s="20"/>
      <c r="B139" s="19"/>
    </row>
    <row r="140" spans="1:2">
      <c r="A140" s="20"/>
      <c r="B140" s="19"/>
    </row>
    <row r="141" spans="1:2">
      <c r="A141" s="20"/>
      <c r="B141" s="19"/>
    </row>
    <row r="142" spans="1:2">
      <c r="A142" s="20"/>
      <c r="B142" s="19"/>
    </row>
    <row r="143" spans="1:2">
      <c r="A143" s="20"/>
      <c r="B143" s="19"/>
    </row>
    <row r="144" spans="1:2">
      <c r="A144" s="20"/>
      <c r="B144" s="19"/>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4"/>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6" width="10.7109375" style="20" customWidth="1"/>
    <col min="17" max="16384" width="11.42578125" style="20"/>
  </cols>
  <sheetData>
    <row r="1" spans="1:18" ht="20.100000000000001" customHeight="1">
      <c r="A1" s="123" t="s">
        <v>203</v>
      </c>
      <c r="B1" s="20"/>
      <c r="C1" s="91"/>
      <c r="Q1" s="197"/>
    </row>
    <row r="2" spans="1:18" ht="20.100000000000001" customHeight="1">
      <c r="A2" s="423" t="s">
        <v>210</v>
      </c>
      <c r="B2" s="20"/>
      <c r="C2" s="91"/>
    </row>
    <row r="3" spans="1:18" ht="20.100000000000001" customHeight="1">
      <c r="A3" s="453" t="s">
        <v>602</v>
      </c>
      <c r="B3" s="20"/>
      <c r="E3" s="214"/>
    </row>
    <row r="4" spans="1:18" ht="20.100000000000001" customHeight="1">
      <c r="A4" s="104" t="s">
        <v>145</v>
      </c>
      <c r="B4" s="20"/>
    </row>
    <row r="5" spans="1:18">
      <c r="A5" s="20"/>
      <c r="B5" s="20"/>
    </row>
    <row r="6" spans="1:18" s="8" customFormat="1" ht="30" customHeight="1">
      <c r="A6" s="483" t="s">
        <v>320</v>
      </c>
      <c r="B6" s="588" t="s">
        <v>324</v>
      </c>
      <c r="C6" s="205">
        <v>2005</v>
      </c>
      <c r="D6" s="205">
        <v>2006</v>
      </c>
      <c r="E6" s="205">
        <v>2007</v>
      </c>
      <c r="F6" s="206">
        <v>2008</v>
      </c>
      <c r="G6" s="205">
        <v>2009</v>
      </c>
      <c r="H6" s="205">
        <v>2010</v>
      </c>
      <c r="I6" s="205">
        <v>2011</v>
      </c>
      <c r="J6" s="205">
        <v>2012</v>
      </c>
      <c r="K6" s="205">
        <v>2013</v>
      </c>
      <c r="L6" s="205">
        <v>2014</v>
      </c>
      <c r="M6" s="208">
        <v>2015</v>
      </c>
      <c r="N6" s="205">
        <v>2016</v>
      </c>
      <c r="O6" s="207">
        <v>2017</v>
      </c>
      <c r="P6" s="206">
        <v>2018</v>
      </c>
      <c r="Q6" s="157"/>
    </row>
    <row r="7" spans="1:18" ht="18" customHeight="1">
      <c r="A7" s="13" t="s">
        <v>1</v>
      </c>
      <c r="B7" s="236" t="s">
        <v>242</v>
      </c>
      <c r="C7" s="589">
        <v>29.548491105044057</v>
      </c>
      <c r="D7" s="589">
        <v>28.240792572403354</v>
      </c>
      <c r="E7" s="589">
        <v>29.401690120145851</v>
      </c>
      <c r="F7" s="589">
        <v>27.135769048306869</v>
      </c>
      <c r="G7" s="589">
        <v>29.904295196982627</v>
      </c>
      <c r="H7" s="589">
        <v>29.959487321036402</v>
      </c>
      <c r="I7" s="589">
        <v>30.989758687317387</v>
      </c>
      <c r="J7" s="589">
        <v>31.625997425030015</v>
      </c>
      <c r="K7" s="589">
        <v>31.81247392955045</v>
      </c>
      <c r="L7" s="589">
        <v>3.6346256124872913</v>
      </c>
      <c r="M7" s="589">
        <v>2.9753916843628772</v>
      </c>
      <c r="N7" s="613">
        <v>3.205708571007452</v>
      </c>
      <c r="O7" s="589">
        <v>2.2336834292282313</v>
      </c>
      <c r="P7" s="589">
        <v>2.7644356191169868</v>
      </c>
      <c r="Q7" s="30"/>
    </row>
    <row r="8" spans="1:18" ht="15" customHeight="1">
      <c r="A8" s="13" t="s">
        <v>6</v>
      </c>
      <c r="B8" s="236" t="s">
        <v>245</v>
      </c>
      <c r="C8" s="181">
        <v>7.6358762357327503</v>
      </c>
      <c r="D8" s="181">
        <v>7.9258301104881488</v>
      </c>
      <c r="E8" s="181">
        <v>6.0475114388168567</v>
      </c>
      <c r="F8" s="181">
        <v>5.5740563742991984</v>
      </c>
      <c r="G8" s="181">
        <v>5.9690901773450911</v>
      </c>
      <c r="H8" s="181">
        <v>5.274764134411714</v>
      </c>
      <c r="I8" s="181">
        <v>4.8909634021464381</v>
      </c>
      <c r="J8" s="181">
        <v>4.5152779456217553</v>
      </c>
      <c r="K8" s="181">
        <v>4.2139244720929501</v>
      </c>
      <c r="L8" s="181">
        <v>1.211541870829097</v>
      </c>
      <c r="M8" s="181">
        <v>1.0178971551767737</v>
      </c>
      <c r="N8" s="614">
        <v>0.93825616712413218</v>
      </c>
      <c r="O8" s="181">
        <v>0.50249548807885402</v>
      </c>
      <c r="P8" s="181">
        <v>0.37259152485270475</v>
      </c>
      <c r="Q8" s="30"/>
      <c r="R8" s="332"/>
    </row>
    <row r="9" spans="1:18" ht="15" customHeight="1">
      <c r="A9" s="13" t="s">
        <v>10</v>
      </c>
      <c r="B9" s="236" t="s">
        <v>11</v>
      </c>
      <c r="C9" s="181">
        <v>87.532066388948692</v>
      </c>
      <c r="D9" s="181">
        <v>73.099758278908965</v>
      </c>
      <c r="E9" s="181">
        <v>69.814875083619498</v>
      </c>
      <c r="F9" s="181">
        <v>61.289305522094978</v>
      </c>
      <c r="G9" s="181">
        <v>56.660570686478842</v>
      </c>
      <c r="H9" s="181">
        <v>53.439990290246953</v>
      </c>
      <c r="I9" s="181">
        <v>49.781713918185943</v>
      </c>
      <c r="J9" s="181">
        <v>47.235609045460059</v>
      </c>
      <c r="K9" s="181">
        <v>44.455637012903686</v>
      </c>
      <c r="L9" s="181">
        <v>22.453909339365939</v>
      </c>
      <c r="M9" s="181">
        <v>22.315437632721569</v>
      </c>
      <c r="N9" s="614">
        <v>22.909088080614225</v>
      </c>
      <c r="O9" s="181">
        <v>12.228129494460326</v>
      </c>
      <c r="P9" s="181">
        <v>11.902282147484613</v>
      </c>
      <c r="Q9" s="30"/>
    </row>
    <row r="10" spans="1:18" ht="15" customHeight="1">
      <c r="A10" s="13" t="s">
        <v>323</v>
      </c>
      <c r="B10" s="236" t="s">
        <v>22</v>
      </c>
      <c r="C10" s="181">
        <v>19.674726074672183</v>
      </c>
      <c r="D10" s="181">
        <v>19.357254530799693</v>
      </c>
      <c r="E10" s="181">
        <v>19.089237351420365</v>
      </c>
      <c r="F10" s="181">
        <v>17.615376652304715</v>
      </c>
      <c r="G10" s="181">
        <v>13.113791171414174</v>
      </c>
      <c r="H10" s="181">
        <v>12.021093807438819</v>
      </c>
      <c r="I10" s="181">
        <v>10.632083793566499</v>
      </c>
      <c r="J10" s="181">
        <v>10.50230787984807</v>
      </c>
      <c r="K10" s="181">
        <v>10.247095748839476</v>
      </c>
      <c r="L10" s="181">
        <v>5.1692453155374825</v>
      </c>
      <c r="M10" s="181">
        <v>5.1677855570513138</v>
      </c>
      <c r="N10" s="614">
        <v>5.2385969331097382</v>
      </c>
      <c r="O10" s="181">
        <v>5.0479104249579549</v>
      </c>
      <c r="P10" s="181">
        <v>6.538290207690661</v>
      </c>
      <c r="Q10" s="30"/>
    </row>
    <row r="11" spans="1:18" ht="15" customHeight="1">
      <c r="A11" s="13" t="s">
        <v>26</v>
      </c>
      <c r="B11" s="236" t="s">
        <v>27</v>
      </c>
      <c r="C11" s="181">
        <v>53.179978084642343</v>
      </c>
      <c r="D11" s="181">
        <v>47.182728814388632</v>
      </c>
      <c r="E11" s="181">
        <v>45.256576943908563</v>
      </c>
      <c r="F11" s="181">
        <v>42.205205136124661</v>
      </c>
      <c r="G11" s="181">
        <v>101.79341830660373</v>
      </c>
      <c r="H11" s="181">
        <v>91.543330916507458</v>
      </c>
      <c r="I11" s="181">
        <v>84.635511992095147</v>
      </c>
      <c r="J11" s="181">
        <v>77.700436243029259</v>
      </c>
      <c r="K11" s="181">
        <v>72.381564475075649</v>
      </c>
      <c r="L11" s="181">
        <v>9.7731044246880501</v>
      </c>
      <c r="M11" s="181">
        <v>9.1610743965909638</v>
      </c>
      <c r="N11" s="614">
        <v>9.0698096155332752</v>
      </c>
      <c r="O11" s="181">
        <v>4.8170297188870661</v>
      </c>
      <c r="P11" s="181">
        <v>4.7061136503755394</v>
      </c>
      <c r="Q11" s="30"/>
    </row>
    <row r="12" spans="1:18" ht="15" customHeight="1">
      <c r="A12" s="13" t="s">
        <v>33</v>
      </c>
      <c r="B12" s="236" t="s">
        <v>285</v>
      </c>
      <c r="C12" s="181">
        <v>79.845812004475377</v>
      </c>
      <c r="D12" s="181">
        <v>72.46523145888375</v>
      </c>
      <c r="E12" s="181">
        <v>68.966569491934123</v>
      </c>
      <c r="F12" s="181">
        <v>60.477902320518865</v>
      </c>
      <c r="G12" s="181">
        <v>58.678158377063383</v>
      </c>
      <c r="H12" s="181">
        <v>55.333712742268048</v>
      </c>
      <c r="I12" s="181">
        <v>53.744261719502319</v>
      </c>
      <c r="J12" s="181">
        <v>51.444638281287546</v>
      </c>
      <c r="K12" s="181">
        <v>49.057694248115716</v>
      </c>
      <c r="L12" s="181">
        <v>5.8154009799796667</v>
      </c>
      <c r="M12" s="181">
        <v>5.6375842440559776</v>
      </c>
      <c r="N12" s="614">
        <v>5.0822209052557161</v>
      </c>
      <c r="O12" s="181">
        <v>2.966459687421882</v>
      </c>
      <c r="P12" s="181">
        <v>2.7566754654834029</v>
      </c>
      <c r="Q12" s="30"/>
    </row>
    <row r="13" spans="1:18" ht="15" customHeight="1">
      <c r="A13" s="13" t="s">
        <v>36</v>
      </c>
      <c r="B13" s="236" t="s">
        <v>287</v>
      </c>
      <c r="C13" s="181">
        <v>164.19728956577706</v>
      </c>
      <c r="D13" s="181">
        <v>126.73309444962612</v>
      </c>
      <c r="E13" s="181">
        <v>125.9788223113532</v>
      </c>
      <c r="F13" s="181">
        <v>116.15275144771881</v>
      </c>
      <c r="G13" s="181">
        <v>149.02425289235453</v>
      </c>
      <c r="H13" s="181">
        <v>139.24986242093462</v>
      </c>
      <c r="I13" s="181">
        <v>127.46461322870364</v>
      </c>
      <c r="J13" s="181">
        <v>119.05615953278802</v>
      </c>
      <c r="K13" s="181">
        <v>110.97346150689012</v>
      </c>
      <c r="L13" s="181">
        <v>27.380846280737593</v>
      </c>
      <c r="M13" s="181">
        <v>24.821030630079786</v>
      </c>
      <c r="N13" s="614">
        <v>24.941976442716513</v>
      </c>
      <c r="O13" s="181">
        <v>13.544660126330024</v>
      </c>
      <c r="P13" s="181">
        <v>13.230975331265711</v>
      </c>
      <c r="Q13" s="30"/>
    </row>
    <row r="14" spans="1:18" ht="15" customHeight="1">
      <c r="A14" s="13" t="s">
        <v>37</v>
      </c>
      <c r="B14" s="236" t="s">
        <v>293</v>
      </c>
      <c r="C14" s="181">
        <v>60.689234342141887</v>
      </c>
      <c r="D14" s="181">
        <v>53.426443696595967</v>
      </c>
      <c r="E14" s="181">
        <v>50.882057988482842</v>
      </c>
      <c r="F14" s="181">
        <v>42.014309954149162</v>
      </c>
      <c r="G14" s="181">
        <v>45.929197102899614</v>
      </c>
      <c r="H14" s="181">
        <v>41.885087174349962</v>
      </c>
      <c r="I14" s="181">
        <v>37.941748854100751</v>
      </c>
      <c r="J14" s="181">
        <v>36.111660451416</v>
      </c>
      <c r="K14" s="181">
        <v>33.954538347885489</v>
      </c>
      <c r="L14" s="181">
        <v>10.01541279885387</v>
      </c>
      <c r="M14" s="181">
        <v>11.823266956284062</v>
      </c>
      <c r="N14" s="614">
        <v>9.7735017408763767</v>
      </c>
      <c r="O14" s="181">
        <v>5.1607645121244756</v>
      </c>
      <c r="P14" s="181">
        <v>4.8214710331359161</v>
      </c>
      <c r="Q14" s="30"/>
    </row>
    <row r="15" spans="1:18" ht="15" customHeight="1">
      <c r="A15" s="13" t="s">
        <v>41</v>
      </c>
      <c r="B15" s="236" t="s">
        <v>42</v>
      </c>
      <c r="C15" s="181">
        <v>4.7751217901297629</v>
      </c>
      <c r="D15" s="181">
        <v>2.2038202737962589</v>
      </c>
      <c r="E15" s="181">
        <v>2.1629752997557352</v>
      </c>
      <c r="F15" s="181">
        <v>1.9819236302144176</v>
      </c>
      <c r="G15" s="181">
        <v>1.7022598465006415</v>
      </c>
      <c r="H15" s="181">
        <v>1.6226700124364541</v>
      </c>
      <c r="I15" s="181">
        <v>1.5825211426840311</v>
      </c>
      <c r="J15" s="181">
        <v>1.4669890371851273</v>
      </c>
      <c r="K15" s="181">
        <v>1.456282721973299</v>
      </c>
      <c r="L15" s="181">
        <v>2.5846226577687403</v>
      </c>
      <c r="M15" s="181">
        <v>2.4272932161907685</v>
      </c>
      <c r="N15" s="614">
        <v>2.5802044595913634</v>
      </c>
      <c r="O15" s="181">
        <v>1.1651724903178937</v>
      </c>
      <c r="P15" s="181">
        <v>1.0462829406702558</v>
      </c>
      <c r="Q15" s="30"/>
    </row>
    <row r="16" spans="1:18" ht="15" customHeight="1">
      <c r="A16" s="13" t="s">
        <v>43</v>
      </c>
      <c r="B16" s="236" t="s">
        <v>301</v>
      </c>
      <c r="C16" s="181">
        <v>72.056694812430706</v>
      </c>
      <c r="D16" s="181">
        <v>56.188285664294099</v>
      </c>
      <c r="E16" s="181">
        <v>51.777568420259527</v>
      </c>
      <c r="F16" s="181">
        <v>47.017506756035189</v>
      </c>
      <c r="G16" s="181">
        <v>27.653891975642523</v>
      </c>
      <c r="H16" s="181">
        <v>25.011168256892233</v>
      </c>
      <c r="I16" s="181">
        <v>25.237194151158604</v>
      </c>
      <c r="J16" s="181">
        <v>23.121775927755298</v>
      </c>
      <c r="K16" s="181">
        <v>21.420521988514587</v>
      </c>
      <c r="L16" s="181">
        <v>0.96923349666327752</v>
      </c>
      <c r="M16" s="181">
        <v>0.93959737400932952</v>
      </c>
      <c r="N16" s="614">
        <v>1.2510082228321759</v>
      </c>
      <c r="O16" s="181">
        <v>0.72754949950884795</v>
      </c>
      <c r="P16" s="181">
        <v>0.63966364061350178</v>
      </c>
      <c r="Q16" s="30"/>
    </row>
    <row r="17" spans="1:22" ht="15" customHeight="1">
      <c r="A17" s="13" t="s">
        <v>44</v>
      </c>
      <c r="B17" s="236" t="s">
        <v>302</v>
      </c>
      <c r="C17" s="181">
        <v>4.87307082912527E-2</v>
      </c>
      <c r="D17" s="181">
        <v>1.8209730780144724</v>
      </c>
      <c r="E17" s="181">
        <v>1.7788472901585388</v>
      </c>
      <c r="F17" s="181">
        <v>1.6382242953084827</v>
      </c>
      <c r="G17" s="181">
        <v>1.0845322217046915</v>
      </c>
      <c r="H17" s="181">
        <v>0.98723200867107341</v>
      </c>
      <c r="I17" s="181">
        <v>0.94234268690570133</v>
      </c>
      <c r="J17" s="181">
        <v>0.8525683040783697</v>
      </c>
      <c r="K17" s="181">
        <v>0.84101433791771063</v>
      </c>
      <c r="L17" s="181">
        <v>0.56538620638691195</v>
      </c>
      <c r="M17" s="181">
        <v>0.54809846817210883</v>
      </c>
      <c r="N17" s="614">
        <v>0.54731609748907706</v>
      </c>
      <c r="O17" s="181">
        <v>0.31207702800762255</v>
      </c>
      <c r="P17" s="181">
        <v>0.33674916843967911</v>
      </c>
      <c r="Q17" s="30"/>
    </row>
    <row r="18" spans="1:22" ht="15" customHeight="1">
      <c r="A18" s="13" t="s">
        <v>45</v>
      </c>
      <c r="B18" s="236" t="s">
        <v>303</v>
      </c>
      <c r="C18" s="181">
        <v>28.143653861102223</v>
      </c>
      <c r="D18" s="181">
        <v>18.058775040707612</v>
      </c>
      <c r="E18" s="181">
        <v>17.353256549477173</v>
      </c>
      <c r="F18" s="181">
        <v>16.904943938332782</v>
      </c>
      <c r="G18" s="181">
        <v>20.894672600571859</v>
      </c>
      <c r="H18" s="181">
        <v>20.204941788719545</v>
      </c>
      <c r="I18" s="181">
        <v>18.836990272648428</v>
      </c>
      <c r="J18" s="181">
        <v>17.462787207011999</v>
      </c>
      <c r="K18" s="181">
        <v>16.332081564330899</v>
      </c>
      <c r="L18" s="181">
        <v>1.2923113288843702</v>
      </c>
      <c r="M18" s="181">
        <v>1.4876958421814388</v>
      </c>
      <c r="N18" s="614">
        <v>1.1728202089051651</v>
      </c>
      <c r="O18" s="181">
        <v>0.70213084367177736</v>
      </c>
      <c r="P18" s="181">
        <v>0.71121483156141263</v>
      </c>
      <c r="Q18" s="30"/>
    </row>
    <row r="19" spans="1:22" ht="15" customHeight="1">
      <c r="A19" s="13" t="s">
        <v>46</v>
      </c>
      <c r="B19" s="236" t="s">
        <v>47</v>
      </c>
      <c r="C19" s="181">
        <v>348.02463436856181</v>
      </c>
      <c r="D19" s="181">
        <v>283.34492781345097</v>
      </c>
      <c r="E19" s="181">
        <v>277.93694045848588</v>
      </c>
      <c r="F19" s="181">
        <v>259.65348096567101</v>
      </c>
      <c r="G19" s="181">
        <v>190.40567468623209</v>
      </c>
      <c r="H19" s="181">
        <v>172.4859455002877</v>
      </c>
      <c r="I19" s="181">
        <v>157.88599564667996</v>
      </c>
      <c r="J19" s="181">
        <v>145.92243925476708</v>
      </c>
      <c r="K19" s="181">
        <v>135.14718272142485</v>
      </c>
      <c r="L19" s="181">
        <v>1.0860555784844395</v>
      </c>
      <c r="M19" s="181">
        <v>1.21022798721039</v>
      </c>
      <c r="N19" s="614">
        <v>0.97233344920858877</v>
      </c>
      <c r="O19" s="181">
        <v>0.53763433137223826</v>
      </c>
      <c r="P19" s="181">
        <v>0.53457175530089374</v>
      </c>
      <c r="Q19" s="30"/>
    </row>
    <row r="20" spans="1:22" ht="15" customHeight="1">
      <c r="A20" s="13" t="s">
        <v>48</v>
      </c>
      <c r="B20" s="236" t="s">
        <v>304</v>
      </c>
      <c r="C20" s="181">
        <v>21.003242330385149</v>
      </c>
      <c r="D20" s="181">
        <v>9.9432791593218912</v>
      </c>
      <c r="E20" s="181">
        <v>13.524692002226621</v>
      </c>
      <c r="F20" s="181">
        <v>12.583235950159585</v>
      </c>
      <c r="G20" s="181">
        <v>4.2737226656888057</v>
      </c>
      <c r="H20" s="181">
        <v>5.6393618992526529</v>
      </c>
      <c r="I20" s="181">
        <v>5.8299092306159315</v>
      </c>
      <c r="J20" s="181">
        <v>6.0274469606962384</v>
      </c>
      <c r="K20" s="181">
        <v>6.1463121810467802</v>
      </c>
      <c r="L20" s="181">
        <v>1.300388274689898</v>
      </c>
      <c r="M20" s="181">
        <v>1.3076063454963174</v>
      </c>
      <c r="N20" s="614">
        <v>1.3682902437226929</v>
      </c>
      <c r="O20" s="181">
        <v>0.71569538854249393</v>
      </c>
      <c r="P20" s="181">
        <v>0.66449612464754004</v>
      </c>
      <c r="Q20" s="30"/>
    </row>
    <row r="21" spans="1:22" ht="15" customHeight="1">
      <c r="A21" s="13" t="s">
        <v>49</v>
      </c>
      <c r="B21" s="236" t="s">
        <v>305</v>
      </c>
      <c r="C21" s="181">
        <v>594.24019729264307</v>
      </c>
      <c r="D21" s="181">
        <v>568.23042588339092</v>
      </c>
      <c r="E21" s="181">
        <v>558.39485085550859</v>
      </c>
      <c r="F21" s="181">
        <v>543.12967152391457</v>
      </c>
      <c r="G21" s="181">
        <v>522.24287942033129</v>
      </c>
      <c r="H21" s="181">
        <v>490.99800691296764</v>
      </c>
      <c r="I21" s="181">
        <v>462.71074498128417</v>
      </c>
      <c r="J21" s="181">
        <v>435.14086020361896</v>
      </c>
      <c r="K21" s="181">
        <v>409.42569845897646</v>
      </c>
      <c r="L21" s="181">
        <v>697.76734813950463</v>
      </c>
      <c r="M21" s="181">
        <v>634.69802614330217</v>
      </c>
      <c r="N21" s="614">
        <v>589.92856507929798</v>
      </c>
      <c r="O21" s="181">
        <v>329.02674722448671</v>
      </c>
      <c r="P21" s="181">
        <v>311.1134842684969</v>
      </c>
      <c r="Q21" s="30"/>
    </row>
    <row r="22" spans="1:22" ht="15" customHeight="1">
      <c r="A22" s="13" t="s">
        <v>50</v>
      </c>
      <c r="B22" s="236" t="s">
        <v>306</v>
      </c>
      <c r="C22" s="181">
        <v>3.4068037568844587</v>
      </c>
      <c r="D22" s="181">
        <v>2.6750634518046694</v>
      </c>
      <c r="E22" s="181">
        <v>2.6126916626751147</v>
      </c>
      <c r="F22" s="181">
        <v>2.4387910442081435</v>
      </c>
      <c r="G22" s="181">
        <v>2.0305394850608609</v>
      </c>
      <c r="H22" s="181">
        <v>1.9050589402454634</v>
      </c>
      <c r="I22" s="181">
        <v>1.7844223648917024</v>
      </c>
      <c r="J22" s="181">
        <v>1.6588484404317276</v>
      </c>
      <c r="K22" s="181">
        <v>1.5399067768039296</v>
      </c>
      <c r="L22" s="181">
        <v>0.40384729027636584</v>
      </c>
      <c r="M22" s="181">
        <v>0.31319912466977656</v>
      </c>
      <c r="N22" s="614">
        <v>0.31275205570804399</v>
      </c>
      <c r="O22" s="181">
        <v>0.1437484361966527</v>
      </c>
      <c r="P22" s="181">
        <v>0.19340406096918172</v>
      </c>
      <c r="Q22" s="30"/>
    </row>
    <row r="23" spans="1:22" ht="15" customHeight="1">
      <c r="A23" s="13" t="s">
        <v>51</v>
      </c>
      <c r="B23" s="236" t="s">
        <v>307</v>
      </c>
      <c r="C23" s="181">
        <v>47.802255667188248</v>
      </c>
      <c r="D23" s="181">
        <v>12.709831825707553</v>
      </c>
      <c r="E23" s="181">
        <v>14.187071711158101</v>
      </c>
      <c r="F23" s="181">
        <v>14.730419827369598</v>
      </c>
      <c r="G23" s="181">
        <v>16.905206837099328</v>
      </c>
      <c r="H23" s="181">
        <v>18.953006418119163</v>
      </c>
      <c r="I23" s="181">
        <v>18.949282291038557</v>
      </c>
      <c r="J23" s="181">
        <v>18.64219185565776</v>
      </c>
      <c r="K23" s="181">
        <v>18.329686175353892</v>
      </c>
      <c r="L23" s="181">
        <v>31.706344391956463</v>
      </c>
      <c r="M23" s="181">
        <v>30.97098207260915</v>
      </c>
      <c r="N23" s="614">
        <v>30.77200020515788</v>
      </c>
      <c r="O23" s="181">
        <v>16.373352896265015</v>
      </c>
      <c r="P23" s="181">
        <v>17.269054028866812</v>
      </c>
      <c r="Q23" s="30"/>
    </row>
    <row r="24" spans="1:22" ht="15" customHeight="1">
      <c r="A24" s="13" t="s">
        <v>52</v>
      </c>
      <c r="B24" s="236" t="s">
        <v>308</v>
      </c>
      <c r="C24" s="181">
        <v>75.114856419872098</v>
      </c>
      <c r="D24" s="181">
        <v>59.9631935642944</v>
      </c>
      <c r="E24" s="181">
        <v>56.70326885489645</v>
      </c>
      <c r="F24" s="181">
        <v>52.922725117364607</v>
      </c>
      <c r="G24" s="181">
        <v>46.889536647602853</v>
      </c>
      <c r="H24" s="181">
        <v>42.312233243693477</v>
      </c>
      <c r="I24" s="181">
        <v>38.76188875030175</v>
      </c>
      <c r="J24" s="181">
        <v>35.879506044379752</v>
      </c>
      <c r="K24" s="181">
        <v>33.15058878744248</v>
      </c>
      <c r="L24" s="181">
        <v>24.505453573969874</v>
      </c>
      <c r="M24" s="181">
        <v>21.884788836300633</v>
      </c>
      <c r="N24" s="614">
        <v>20.946568931046251</v>
      </c>
      <c r="O24" s="181">
        <v>10.233565987802404</v>
      </c>
      <c r="P24" s="181">
        <v>9.7650644910444164</v>
      </c>
      <c r="Q24" s="30"/>
    </row>
    <row r="25" spans="1:22" s="28" customFormat="1" ht="12.95" customHeight="1">
      <c r="A25" s="587"/>
      <c r="B25" s="34"/>
      <c r="C25" s="606"/>
      <c r="D25" s="606"/>
      <c r="E25" s="606"/>
      <c r="F25" s="606"/>
      <c r="G25" s="606"/>
      <c r="H25" s="606"/>
      <c r="I25" s="606"/>
      <c r="J25" s="606"/>
      <c r="K25" s="606"/>
      <c r="L25" s="606"/>
      <c r="M25" s="606"/>
      <c r="N25" s="615"/>
      <c r="O25" s="606"/>
      <c r="P25" s="606"/>
      <c r="Q25" s="30"/>
    </row>
    <row r="26" spans="1:22" ht="15" customHeight="1">
      <c r="A26" s="68"/>
      <c r="B26" s="35" t="s">
        <v>53</v>
      </c>
      <c r="C26" s="591">
        <v>1696.9196648089235</v>
      </c>
      <c r="D26" s="591">
        <v>1443.5697096668771</v>
      </c>
      <c r="E26" s="591">
        <v>1411.8695038342833</v>
      </c>
      <c r="F26" s="591">
        <v>1325.4655995040955</v>
      </c>
      <c r="G26" s="591">
        <v>1295.1556902975765</v>
      </c>
      <c r="H26" s="591">
        <v>1208.8269537884794</v>
      </c>
      <c r="I26" s="591">
        <v>1132.6019471138272</v>
      </c>
      <c r="J26" s="591">
        <v>1064.3675000400629</v>
      </c>
      <c r="K26" s="591">
        <v>1000.8856654551385</v>
      </c>
      <c r="L26" s="591">
        <v>847.63507756106412</v>
      </c>
      <c r="M26" s="591">
        <v>778.70698366646548</v>
      </c>
      <c r="N26" s="616">
        <v>731.0110174091966</v>
      </c>
      <c r="O26" s="591">
        <v>406.43880700766044</v>
      </c>
      <c r="P26" s="591">
        <v>389.36682029001622</v>
      </c>
      <c r="Q26" s="30"/>
    </row>
    <row r="27" spans="1:22" ht="15" customHeight="1">
      <c r="A27" s="68"/>
      <c r="B27" s="323" t="s">
        <v>92</v>
      </c>
      <c r="C27" s="181">
        <v>2649.359550512876</v>
      </c>
      <c r="D27" s="181">
        <v>370.60635864421175</v>
      </c>
      <c r="E27" s="181">
        <v>364.03347137283009</v>
      </c>
      <c r="F27" s="181">
        <v>313.57259151477535</v>
      </c>
      <c r="G27" s="181">
        <v>264.33446288214071</v>
      </c>
      <c r="H27" s="181">
        <v>252.77735357148083</v>
      </c>
      <c r="I27" s="181">
        <v>238.90101226272773</v>
      </c>
      <c r="J27" s="181">
        <v>224.95392329740329</v>
      </c>
      <c r="K27" s="181">
        <v>212.21997390488053</v>
      </c>
      <c r="L27" s="181">
        <v>305.63162928115349</v>
      </c>
      <c r="M27" s="181">
        <v>289.31769141370609</v>
      </c>
      <c r="N27" s="614">
        <v>286.24631898678729</v>
      </c>
      <c r="O27" s="181">
        <v>148.67621497186698</v>
      </c>
      <c r="P27" s="181">
        <v>145.51675674210227</v>
      </c>
      <c r="Q27" s="30"/>
      <c r="R27" s="28"/>
      <c r="S27" s="28"/>
      <c r="T27" s="28"/>
      <c r="U27" s="28"/>
      <c r="V27" s="28"/>
    </row>
    <row r="28" spans="1:22" ht="15" customHeight="1">
      <c r="A28" s="68"/>
      <c r="B28" s="37" t="s">
        <v>399</v>
      </c>
      <c r="C28" s="591">
        <v>4346.2792153217997</v>
      </c>
      <c r="D28" s="591">
        <v>1814.1760683110888</v>
      </c>
      <c r="E28" s="591">
        <v>1775.9029752071133</v>
      </c>
      <c r="F28" s="591">
        <v>1639.0381910188707</v>
      </c>
      <c r="G28" s="591">
        <v>1559.4901531797173</v>
      </c>
      <c r="H28" s="591">
        <v>1461.6043073599603</v>
      </c>
      <c r="I28" s="591">
        <v>1371.5029593765551</v>
      </c>
      <c r="J28" s="591">
        <v>1289.3214233374661</v>
      </c>
      <c r="K28" s="591">
        <v>1213.105639360019</v>
      </c>
      <c r="L28" s="591">
        <v>1153.2667068422177</v>
      </c>
      <c r="M28" s="591">
        <v>1068.0246750801716</v>
      </c>
      <c r="N28" s="616">
        <v>1017.2573363959839</v>
      </c>
      <c r="O28" s="591">
        <v>555.11502197952746</v>
      </c>
      <c r="P28" s="591">
        <v>534.88357703211852</v>
      </c>
      <c r="Q28" s="309"/>
      <c r="R28" s="28"/>
      <c r="S28" s="28"/>
      <c r="T28" s="28"/>
      <c r="U28" s="28"/>
      <c r="V28" s="28"/>
    </row>
    <row r="29" spans="1:22" ht="20.100000000000001" customHeight="1">
      <c r="A29" s="18" t="s">
        <v>54</v>
      </c>
      <c r="B29" s="19"/>
      <c r="K29" s="69"/>
      <c r="Q29" s="28"/>
      <c r="R29" s="28"/>
      <c r="S29" s="28"/>
      <c r="T29" s="28"/>
      <c r="U29" s="28"/>
      <c r="V29" s="28"/>
    </row>
    <row r="30" spans="1:22" ht="15" customHeight="1">
      <c r="A30" s="18" t="s">
        <v>599</v>
      </c>
      <c r="B30" s="18"/>
      <c r="C30" s="18"/>
      <c r="D30" s="18"/>
      <c r="E30" s="18"/>
      <c r="F30" s="18"/>
      <c r="G30" s="18"/>
      <c r="H30" s="18"/>
      <c r="I30" s="18"/>
      <c r="J30" s="18"/>
      <c r="K30" s="18"/>
      <c r="L30" s="18"/>
      <c r="M30" s="18"/>
      <c r="N30" s="18"/>
      <c r="O30" s="18"/>
      <c r="P30" s="18"/>
    </row>
    <row r="31" spans="1:22" ht="15" customHeight="1">
      <c r="A31" s="15" t="s">
        <v>570</v>
      </c>
      <c r="B31" s="308"/>
      <c r="C31" s="308"/>
      <c r="D31" s="308"/>
      <c r="E31" s="308"/>
      <c r="F31" s="308"/>
      <c r="G31" s="308"/>
      <c r="H31" s="308"/>
    </row>
    <row r="32" spans="1:22" ht="12" customHeight="1">
      <c r="A32" s="20"/>
      <c r="B32" s="19"/>
    </row>
    <row r="33" spans="1:2" ht="14.25" customHeight="1">
      <c r="A33" s="18"/>
      <c r="B33" s="19"/>
    </row>
    <row r="34" spans="1:2">
      <c r="A34" s="18"/>
      <c r="B34" s="19"/>
    </row>
    <row r="35" spans="1:2" s="4" customFormat="1" ht="16.5" customHeight="1">
      <c r="B35" s="3"/>
    </row>
    <row r="36" spans="1:2" s="5" customFormat="1" ht="12" customHeight="1">
      <c r="B36" s="59"/>
    </row>
    <row r="37" spans="1:2">
      <c r="A37" s="18"/>
      <c r="B37" s="19"/>
    </row>
    <row r="38" spans="1:2">
      <c r="A38" s="18"/>
      <c r="B38" s="19"/>
    </row>
    <row r="39" spans="1:2">
      <c r="A39" s="18"/>
      <c r="B39" s="19"/>
    </row>
    <row r="40" spans="1:2">
      <c r="A40" s="18"/>
      <c r="B40" s="19"/>
    </row>
    <row r="41" spans="1:2">
      <c r="A41" s="18"/>
      <c r="B41" s="19"/>
    </row>
    <row r="42" spans="1:2">
      <c r="A42" s="18"/>
      <c r="B42" s="19"/>
    </row>
    <row r="43" spans="1:2">
      <c r="A43" s="18"/>
      <c r="B43" s="19"/>
    </row>
    <row r="44" spans="1:2">
      <c r="A44" s="18"/>
      <c r="B44" s="19"/>
    </row>
    <row r="45" spans="1:2">
      <c r="A45" s="18"/>
      <c r="B45" s="19"/>
    </row>
    <row r="46" spans="1:2">
      <c r="A46" s="18"/>
      <c r="B46" s="19"/>
    </row>
    <row r="47" spans="1:2">
      <c r="A47" s="18"/>
      <c r="B47" s="19"/>
    </row>
    <row r="48" spans="1:2">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B118" s="19"/>
    </row>
    <row r="119" spans="1:2">
      <c r="B119" s="19"/>
    </row>
    <row r="120" spans="1:2">
      <c r="B120" s="19"/>
    </row>
    <row r="121" spans="1:2">
      <c r="B121" s="19"/>
    </row>
    <row r="122" spans="1:2">
      <c r="B122" s="19"/>
    </row>
    <row r="123" spans="1:2">
      <c r="A123" s="20"/>
      <c r="B123" s="19"/>
    </row>
    <row r="124" spans="1:2">
      <c r="A124" s="20"/>
      <c r="B124" s="19"/>
    </row>
    <row r="125" spans="1:2">
      <c r="A125" s="20"/>
      <c r="B125" s="19"/>
    </row>
    <row r="126" spans="1:2">
      <c r="A126" s="20"/>
      <c r="B126" s="19"/>
    </row>
    <row r="127" spans="1:2">
      <c r="A127" s="20"/>
      <c r="B127" s="19"/>
    </row>
    <row r="128" spans="1:2">
      <c r="A128" s="20"/>
      <c r="B128" s="19"/>
    </row>
    <row r="129" spans="1:2">
      <c r="A129" s="20"/>
      <c r="B129" s="19"/>
    </row>
    <row r="130" spans="1:2">
      <c r="A130" s="20"/>
      <c r="B130" s="19"/>
    </row>
    <row r="131" spans="1:2">
      <c r="A131" s="20"/>
      <c r="B131" s="19"/>
    </row>
    <row r="132" spans="1:2">
      <c r="A132" s="20"/>
      <c r="B132" s="19"/>
    </row>
    <row r="133" spans="1:2">
      <c r="A133" s="20"/>
      <c r="B133" s="19"/>
    </row>
    <row r="134" spans="1:2">
      <c r="A134" s="20"/>
      <c r="B134" s="19"/>
    </row>
    <row r="135" spans="1:2">
      <c r="A135" s="20"/>
      <c r="B135" s="19"/>
    </row>
    <row r="136" spans="1:2">
      <c r="A136" s="20"/>
      <c r="B136" s="19"/>
    </row>
    <row r="137" spans="1:2">
      <c r="A137" s="20"/>
      <c r="B137" s="19"/>
    </row>
    <row r="138" spans="1:2">
      <c r="A138" s="20"/>
      <c r="B138" s="19"/>
    </row>
    <row r="139" spans="1:2">
      <c r="A139" s="20"/>
      <c r="B139" s="19"/>
    </row>
    <row r="140" spans="1:2">
      <c r="A140" s="20"/>
      <c r="B140" s="19"/>
    </row>
    <row r="141" spans="1:2">
      <c r="A141" s="20"/>
      <c r="B141" s="19"/>
    </row>
    <row r="142" spans="1:2">
      <c r="A142" s="20"/>
      <c r="B142" s="19"/>
    </row>
    <row r="143" spans="1:2">
      <c r="A143" s="20"/>
      <c r="B143" s="19"/>
    </row>
    <row r="144" spans="1:2">
      <c r="A144" s="20"/>
      <c r="B144" s="19"/>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2"/>
  <sheetViews>
    <sheetView workbookViewId="0"/>
  </sheetViews>
  <sheetFormatPr baseColWidth="10" defaultRowHeight="15"/>
  <cols>
    <col min="1" max="1" width="4.7109375" style="5" customWidth="1"/>
    <col min="2" max="2" width="50.7109375" style="15" customWidth="1"/>
    <col min="3" max="8" width="11.7109375" style="20" customWidth="1"/>
    <col min="9" max="16384" width="11.42578125" style="20"/>
  </cols>
  <sheetData>
    <row r="1" spans="1:10" s="2" customFormat="1" ht="20.100000000000001" customHeight="1">
      <c r="A1" s="123" t="s">
        <v>203</v>
      </c>
      <c r="B1" s="23"/>
      <c r="C1" s="93"/>
      <c r="J1" s="197"/>
    </row>
    <row r="2" spans="1:10" s="4" customFormat="1" ht="20.100000000000001" customHeight="1">
      <c r="A2" s="423" t="s">
        <v>210</v>
      </c>
      <c r="B2" s="25"/>
      <c r="H2" s="337"/>
    </row>
    <row r="3" spans="1:10" s="4" customFormat="1" ht="20.100000000000001" customHeight="1">
      <c r="A3" s="453" t="s">
        <v>603</v>
      </c>
      <c r="B3" s="25"/>
    </row>
    <row r="4" spans="1:10" s="4" customFormat="1" ht="20.100000000000001" customHeight="1">
      <c r="B4" s="25"/>
    </row>
    <row r="5" spans="1:10" s="5" customFormat="1" ht="15" customHeight="1">
      <c r="B5" s="6"/>
    </row>
    <row r="6" spans="1:10" s="8" customFormat="1" ht="50.25" customHeight="1">
      <c r="A6" s="483" t="s">
        <v>320</v>
      </c>
      <c r="B6" s="342" t="s">
        <v>324</v>
      </c>
      <c r="C6" s="342" t="s">
        <v>55</v>
      </c>
      <c r="D6" s="342" t="s">
        <v>56</v>
      </c>
      <c r="E6" s="342" t="s">
        <v>59</v>
      </c>
      <c r="F6" s="342" t="s">
        <v>90</v>
      </c>
      <c r="G6" s="342" t="s">
        <v>91</v>
      </c>
      <c r="H6" s="344" t="s">
        <v>58</v>
      </c>
    </row>
    <row r="7" spans="1:10" s="8" customFormat="1" ht="21" customHeight="1">
      <c r="A7" s="29"/>
      <c r="B7" s="381"/>
      <c r="C7" s="693" t="s">
        <v>145</v>
      </c>
      <c r="D7" s="685"/>
      <c r="E7" s="685"/>
      <c r="F7" s="685"/>
      <c r="G7" s="685"/>
      <c r="H7" s="685"/>
    </row>
    <row r="8" spans="1:10" ht="15" customHeight="1">
      <c r="A8" s="13" t="s">
        <v>1</v>
      </c>
      <c r="B8" s="236" t="s">
        <v>242</v>
      </c>
      <c r="C8" s="567">
        <v>6212.1355578408611</v>
      </c>
      <c r="D8" s="567">
        <v>1032.1376774966177</v>
      </c>
      <c r="E8" s="567">
        <v>1912.2569884190693</v>
      </c>
      <c r="F8" s="567">
        <v>2557.4011318183871</v>
      </c>
      <c r="G8" s="567">
        <v>37.184141557310092</v>
      </c>
      <c r="H8" s="567">
        <v>673.15561854947714</v>
      </c>
    </row>
    <row r="9" spans="1:10" ht="15" customHeight="1">
      <c r="A9" s="13" t="s">
        <v>6</v>
      </c>
      <c r="B9" s="236" t="s">
        <v>245</v>
      </c>
      <c r="C9" s="567">
        <v>1995.3377669856195</v>
      </c>
      <c r="D9" s="567">
        <v>280.84154975132839</v>
      </c>
      <c r="E9" s="567">
        <v>316.49541966918753</v>
      </c>
      <c r="F9" s="567">
        <v>1318.8854609368909</v>
      </c>
      <c r="G9" s="567">
        <v>22.932401751927909</v>
      </c>
      <c r="H9" s="567">
        <v>56.182934876284577</v>
      </c>
    </row>
    <row r="10" spans="1:10" ht="15" customHeight="1">
      <c r="A10" s="13" t="s">
        <v>10</v>
      </c>
      <c r="B10" s="236" t="s">
        <v>11</v>
      </c>
      <c r="C10" s="567">
        <v>56370.417893972975</v>
      </c>
      <c r="D10" s="567">
        <v>24118.855567125895</v>
      </c>
      <c r="E10" s="567">
        <v>13693.395629926608</v>
      </c>
      <c r="F10" s="567">
        <v>17240.244840555308</v>
      </c>
      <c r="G10" s="567">
        <v>595.40441154725488</v>
      </c>
      <c r="H10" s="567">
        <v>722.51744481790706</v>
      </c>
    </row>
    <row r="11" spans="1:10" ht="15" customHeight="1">
      <c r="A11" s="13" t="s">
        <v>323</v>
      </c>
      <c r="B11" s="236" t="s">
        <v>22</v>
      </c>
      <c r="C11" s="567">
        <v>6610.9225252971673</v>
      </c>
      <c r="D11" s="567">
        <v>1451.3791512664338</v>
      </c>
      <c r="E11" s="567">
        <v>3838.8320427824037</v>
      </c>
      <c r="F11" s="567">
        <v>771.2582834643423</v>
      </c>
      <c r="G11" s="567">
        <v>335.58450278842093</v>
      </c>
      <c r="H11" s="567">
        <v>213.8685449955664</v>
      </c>
    </row>
    <row r="12" spans="1:10" ht="15" customHeight="1">
      <c r="A12" s="13" t="s">
        <v>26</v>
      </c>
      <c r="B12" s="236" t="s">
        <v>27</v>
      </c>
      <c r="C12" s="567">
        <v>29860.054745350775</v>
      </c>
      <c r="D12" s="567">
        <v>726.71674619582666</v>
      </c>
      <c r="E12" s="567">
        <v>1542.1524913894596</v>
      </c>
      <c r="F12" s="567">
        <v>26345.466807103632</v>
      </c>
      <c r="G12" s="567">
        <v>139.89643193055366</v>
      </c>
      <c r="H12" s="567">
        <v>1105.8222687313018</v>
      </c>
    </row>
    <row r="13" spans="1:10" ht="15" customHeight="1">
      <c r="A13" s="13" t="s">
        <v>33</v>
      </c>
      <c r="B13" s="236" t="s">
        <v>285</v>
      </c>
      <c r="C13" s="567">
        <v>52342.379011509023</v>
      </c>
      <c r="D13" s="567">
        <v>9178.7781588263788</v>
      </c>
      <c r="E13" s="567">
        <v>25146.191150888731</v>
      </c>
      <c r="F13" s="567">
        <v>17133.935668936378</v>
      </c>
      <c r="G13" s="567">
        <v>36.459606359826012</v>
      </c>
      <c r="H13" s="567">
        <v>847.01442649770854</v>
      </c>
    </row>
    <row r="14" spans="1:10" ht="15" customHeight="1">
      <c r="A14" s="13" t="s">
        <v>36</v>
      </c>
      <c r="B14" s="236" t="s">
        <v>287</v>
      </c>
      <c r="C14" s="567">
        <v>123274.6153183451</v>
      </c>
      <c r="D14" s="567">
        <v>15173.050306667359</v>
      </c>
      <c r="E14" s="567">
        <v>30662.134321777594</v>
      </c>
      <c r="F14" s="567">
        <v>76233.790212774315</v>
      </c>
      <c r="G14" s="567">
        <v>542.73039667648641</v>
      </c>
      <c r="H14" s="567">
        <v>662.91008044934154</v>
      </c>
    </row>
    <row r="15" spans="1:10" ht="15" customHeight="1">
      <c r="A15" s="13" t="s">
        <v>37</v>
      </c>
      <c r="B15" s="236" t="s">
        <v>293</v>
      </c>
      <c r="C15" s="567">
        <v>343816.65704190132</v>
      </c>
      <c r="D15" s="567">
        <v>22262.441826226233</v>
      </c>
      <c r="E15" s="567">
        <v>35049.298217344214</v>
      </c>
      <c r="F15" s="567">
        <v>233989.93147142138</v>
      </c>
      <c r="G15" s="567">
        <v>51871.862917760707</v>
      </c>
      <c r="H15" s="567">
        <v>643.12260914880221</v>
      </c>
    </row>
    <row r="16" spans="1:10" ht="15" customHeight="1">
      <c r="A16" s="13" t="s">
        <v>41</v>
      </c>
      <c r="B16" s="236" t="s">
        <v>42</v>
      </c>
      <c r="C16" s="567">
        <v>2545.9801543335275</v>
      </c>
      <c r="D16" s="567">
        <v>1364.8742833581889</v>
      </c>
      <c r="E16" s="567">
        <v>942.16933594880754</v>
      </c>
      <c r="F16" s="567">
        <v>164.70537720895211</v>
      </c>
      <c r="G16" s="567">
        <v>48.869802000243638</v>
      </c>
      <c r="H16" s="567">
        <v>25.361355817335795</v>
      </c>
    </row>
    <row r="17" spans="1:9" ht="15" customHeight="1">
      <c r="A17" s="13" t="s">
        <v>43</v>
      </c>
      <c r="B17" s="236" t="s">
        <v>301</v>
      </c>
      <c r="C17" s="567">
        <v>4729.7699522723951</v>
      </c>
      <c r="D17" s="567">
        <v>3033.7296886121503</v>
      </c>
      <c r="E17" s="567">
        <v>1405.0027807273002</v>
      </c>
      <c r="F17" s="567">
        <v>245.94312399989053</v>
      </c>
      <c r="G17" s="567">
        <v>22.975668450261985</v>
      </c>
      <c r="H17" s="567">
        <v>22.118690482792797</v>
      </c>
    </row>
    <row r="18" spans="1:9" ht="15" customHeight="1">
      <c r="A18" s="13" t="s">
        <v>44</v>
      </c>
      <c r="B18" s="236" t="s">
        <v>302</v>
      </c>
      <c r="C18" s="567">
        <v>3315.8497869524963</v>
      </c>
      <c r="D18" s="567">
        <v>2921.9999786260969</v>
      </c>
      <c r="E18" s="567">
        <v>230.2785156600543</v>
      </c>
      <c r="F18" s="567">
        <v>138.80089745858427</v>
      </c>
      <c r="G18" s="567">
        <v>13.891701056455741</v>
      </c>
      <c r="H18" s="567">
        <v>10.878694151305234</v>
      </c>
    </row>
    <row r="19" spans="1:9" ht="15" customHeight="1">
      <c r="A19" s="13" t="s">
        <v>45</v>
      </c>
      <c r="B19" s="236" t="s">
        <v>303</v>
      </c>
      <c r="C19" s="567">
        <v>2459.6287169630559</v>
      </c>
      <c r="D19" s="567">
        <v>1027.0131340818637</v>
      </c>
      <c r="E19" s="567">
        <v>1148.5433296335791</v>
      </c>
      <c r="F19" s="567">
        <v>248.27237320461751</v>
      </c>
      <c r="G19" s="567">
        <v>9.0502024326900763</v>
      </c>
      <c r="H19" s="567">
        <v>26.749677610305465</v>
      </c>
    </row>
    <row r="20" spans="1:9" ht="15" customHeight="1">
      <c r="A20" s="13" t="s">
        <v>46</v>
      </c>
      <c r="B20" s="236" t="s">
        <v>47</v>
      </c>
      <c r="C20" s="567">
        <v>17129.697499443046</v>
      </c>
      <c r="D20" s="567">
        <v>15973.318175598179</v>
      </c>
      <c r="E20" s="567">
        <v>823.07893877607967</v>
      </c>
      <c r="F20" s="567">
        <v>242.8890415349359</v>
      </c>
      <c r="G20" s="567">
        <v>59.779431728666566</v>
      </c>
      <c r="H20" s="567">
        <v>30.63191180518352</v>
      </c>
    </row>
    <row r="21" spans="1:9" ht="15" customHeight="1">
      <c r="A21" s="13" t="s">
        <v>48</v>
      </c>
      <c r="B21" s="236" t="s">
        <v>304</v>
      </c>
      <c r="C21" s="567">
        <v>4648.4322327768959</v>
      </c>
      <c r="D21" s="567">
        <v>1483.5916387815405</v>
      </c>
      <c r="E21" s="567">
        <v>1087.2309623525789</v>
      </c>
      <c r="F21" s="567">
        <v>1802.4634426584448</v>
      </c>
      <c r="G21" s="567">
        <v>209.78358748930685</v>
      </c>
      <c r="H21" s="567">
        <v>65.362601495024393</v>
      </c>
    </row>
    <row r="22" spans="1:9" ht="15" customHeight="1">
      <c r="A22" s="13" t="s">
        <v>49</v>
      </c>
      <c r="B22" s="236" t="s">
        <v>305</v>
      </c>
      <c r="C22" s="567">
        <v>18008.937175776955</v>
      </c>
      <c r="D22" s="567">
        <v>4295.5164485808637</v>
      </c>
      <c r="E22" s="567">
        <v>3806.0390897034913</v>
      </c>
      <c r="F22" s="567">
        <v>3341.0280638280074</v>
      </c>
      <c r="G22" s="567">
        <v>791.11583079130753</v>
      </c>
      <c r="H22" s="567">
        <v>5775.2377428732834</v>
      </c>
    </row>
    <row r="23" spans="1:9" ht="15" customHeight="1">
      <c r="A23" s="13" t="s">
        <v>50</v>
      </c>
      <c r="B23" s="236" t="s">
        <v>306</v>
      </c>
      <c r="C23" s="567">
        <v>859.65862263515896</v>
      </c>
      <c r="D23" s="567">
        <v>539.80408552817528</v>
      </c>
      <c r="E23" s="567">
        <v>86.987201500634896</v>
      </c>
      <c r="F23" s="567">
        <v>142.36975054170838</v>
      </c>
      <c r="G23" s="567">
        <v>86.773123323828813</v>
      </c>
      <c r="H23" s="567">
        <v>3.7244617408115652</v>
      </c>
    </row>
    <row r="24" spans="1:9" ht="15" customHeight="1">
      <c r="A24" s="13" t="s">
        <v>51</v>
      </c>
      <c r="B24" s="236" t="s">
        <v>307</v>
      </c>
      <c r="C24" s="567">
        <v>7196.479027864174</v>
      </c>
      <c r="D24" s="567">
        <v>5154.3803123622383</v>
      </c>
      <c r="E24" s="567">
        <v>1142.3028364566128</v>
      </c>
      <c r="F24" s="567">
        <v>331.40114494064488</v>
      </c>
      <c r="G24" s="567">
        <v>229.20444664934351</v>
      </c>
      <c r="H24" s="567">
        <v>339.19028745533433</v>
      </c>
    </row>
    <row r="25" spans="1:9" ht="15" customHeight="1">
      <c r="A25" s="13" t="s">
        <v>52</v>
      </c>
      <c r="B25" s="236" t="s">
        <v>308</v>
      </c>
      <c r="C25" s="567">
        <v>21424.319654384512</v>
      </c>
      <c r="D25" s="567">
        <v>9875.7510382456694</v>
      </c>
      <c r="E25" s="567">
        <v>4372.2503873104042</v>
      </c>
      <c r="F25" s="567">
        <v>5486.8718722451231</v>
      </c>
      <c r="G25" s="567">
        <v>1317.6139052824092</v>
      </c>
      <c r="H25" s="567">
        <v>371.83245130090518</v>
      </c>
    </row>
    <row r="26" spans="1:9" s="28" customFormat="1" ht="8.25" customHeight="1">
      <c r="A26" s="587"/>
      <c r="B26" s="34"/>
      <c r="C26" s="181"/>
      <c r="D26" s="181"/>
      <c r="E26" s="181"/>
      <c r="F26" s="181"/>
      <c r="G26" s="181"/>
      <c r="H26" s="181"/>
    </row>
    <row r="27" spans="1:9" ht="15" customHeight="1">
      <c r="A27" s="68"/>
      <c r="B27" s="35" t="s">
        <v>53</v>
      </c>
      <c r="C27" s="564">
        <f t="shared" ref="C27:C29" si="0">SUM(D27:H27)</f>
        <v>702801.27268460509</v>
      </c>
      <c r="D27" s="564">
        <f>'2.3.10'!P26</f>
        <v>119894.17976733111</v>
      </c>
      <c r="E27" s="564">
        <f>'2.3.11'!P26</f>
        <v>127204.63964026683</v>
      </c>
      <c r="F27" s="564">
        <f>'2.3.12'!P26</f>
        <v>387735.65896463161</v>
      </c>
      <c r="G27" s="564">
        <f>'2.3.13'!P26</f>
        <v>56371.112509577004</v>
      </c>
      <c r="H27" s="564">
        <f>'2.3.14'!P26</f>
        <v>11595.681802798666</v>
      </c>
      <c r="I27" s="372"/>
    </row>
    <row r="28" spans="1:9" ht="15" customHeight="1">
      <c r="A28" s="68"/>
      <c r="B28" s="323" t="s">
        <v>92</v>
      </c>
      <c r="C28" s="567">
        <f t="shared" si="0"/>
        <v>687980.15592876822</v>
      </c>
      <c r="D28" s="567">
        <f>'2.3.10'!P27</f>
        <v>638893.05394300178</v>
      </c>
      <c r="E28" s="567">
        <f>'2.3.11'!P27</f>
        <v>44992.215590092681</v>
      </c>
      <c r="F28" s="641">
        <f>'2.3.12'!P27</f>
        <v>0</v>
      </c>
      <c r="G28" s="641">
        <f>'2.3.13'!P27</f>
        <v>0</v>
      </c>
      <c r="H28" s="567">
        <f>'2.3.14'!P27</f>
        <v>4094.8863956736786</v>
      </c>
    </row>
    <row r="29" spans="1:9" ht="15" customHeight="1">
      <c r="A29" s="68"/>
      <c r="B29" s="37" t="s">
        <v>399</v>
      </c>
      <c r="C29" s="564">
        <f t="shared" si="0"/>
        <v>1390781.4286133733</v>
      </c>
      <c r="D29" s="564">
        <f>'2.3.10'!P28</f>
        <v>758787.23371033289</v>
      </c>
      <c r="E29" s="564">
        <f>'2.3.11'!P28</f>
        <v>172196.85523035951</v>
      </c>
      <c r="F29" s="564">
        <f>'2.3.12'!P28</f>
        <v>387735.65896463161</v>
      </c>
      <c r="G29" s="564">
        <f>'2.3.13'!P28</f>
        <v>56371.112509577004</v>
      </c>
      <c r="H29" s="564">
        <f>'2.3.14'!P28</f>
        <v>15690.568198472345</v>
      </c>
    </row>
    <row r="30" spans="1:9" s="8" customFormat="1" ht="21" customHeight="1">
      <c r="A30" s="29"/>
      <c r="B30" s="381"/>
      <c r="C30" s="687" t="s">
        <v>438</v>
      </c>
      <c r="D30" s="686"/>
      <c r="E30" s="686"/>
      <c r="F30" s="686"/>
      <c r="G30" s="686"/>
      <c r="H30" s="686"/>
    </row>
    <row r="31" spans="1:9" ht="15" customHeight="1">
      <c r="A31" s="13" t="s">
        <v>1</v>
      </c>
      <c r="B31" s="236" t="s">
        <v>242</v>
      </c>
      <c r="C31" s="607">
        <f t="shared" ref="C31:H40" si="1">C8/C$29*100</f>
        <v>0.44666512149464344</v>
      </c>
      <c r="D31" s="607">
        <f t="shared" si="1"/>
        <v>0.13602464981515969</v>
      </c>
      <c r="E31" s="607">
        <f t="shared" si="1"/>
        <v>1.1105063364025507</v>
      </c>
      <c r="F31" s="607">
        <f t="shared" si="1"/>
        <v>0.65957336465967586</v>
      </c>
      <c r="G31" s="607">
        <f t="shared" si="1"/>
        <v>6.5963114620086305E-2</v>
      </c>
      <c r="H31" s="607">
        <f t="shared" si="1"/>
        <v>4.290192745314453</v>
      </c>
    </row>
    <row r="32" spans="1:9" ht="15" customHeight="1">
      <c r="A32" s="13" t="s">
        <v>6</v>
      </c>
      <c r="B32" s="236" t="s">
        <v>245</v>
      </c>
      <c r="C32" s="607">
        <f t="shared" si="1"/>
        <v>0.14346882449925985</v>
      </c>
      <c r="D32" s="607">
        <f t="shared" si="1"/>
        <v>3.7011897047616871E-2</v>
      </c>
      <c r="E32" s="607">
        <f t="shared" si="1"/>
        <v>0.18379860610450172</v>
      </c>
      <c r="F32" s="607">
        <f t="shared" si="1"/>
        <v>0.34015067493629642</v>
      </c>
      <c r="G32" s="607">
        <f t="shared" si="1"/>
        <v>4.0681123240262247E-2</v>
      </c>
      <c r="H32" s="607">
        <f t="shared" si="1"/>
        <v>0.35806819845921589</v>
      </c>
    </row>
    <row r="33" spans="1:8" ht="15" customHeight="1">
      <c r="A33" s="13" t="s">
        <v>10</v>
      </c>
      <c r="B33" s="236" t="s">
        <v>11</v>
      </c>
      <c r="C33" s="607">
        <f t="shared" si="1"/>
        <v>4.0531471541272301</v>
      </c>
      <c r="D33" s="607">
        <f t="shared" si="1"/>
        <v>3.1786058720557322</v>
      </c>
      <c r="E33" s="607">
        <f t="shared" si="1"/>
        <v>7.9521752076180574</v>
      </c>
      <c r="F33" s="607">
        <f t="shared" si="1"/>
        <v>4.4463913601838527</v>
      </c>
      <c r="G33" s="607">
        <f t="shared" si="1"/>
        <v>1.0562225669151029</v>
      </c>
      <c r="H33" s="607">
        <f t="shared" si="1"/>
        <v>4.6047882758525747</v>
      </c>
    </row>
    <row r="34" spans="1:8" ht="15" customHeight="1">
      <c r="A34" s="13" t="s">
        <v>323</v>
      </c>
      <c r="B34" s="236" t="s">
        <v>22</v>
      </c>
      <c r="C34" s="607">
        <f t="shared" si="1"/>
        <v>0.47533871169737585</v>
      </c>
      <c r="D34" s="607">
        <f t="shared" si="1"/>
        <v>0.19127616896892838</v>
      </c>
      <c r="E34" s="607">
        <f t="shared" si="1"/>
        <v>2.2293276132406343</v>
      </c>
      <c r="F34" s="607">
        <f t="shared" si="1"/>
        <v>0.19891342610164589</v>
      </c>
      <c r="G34" s="607">
        <f t="shared" si="1"/>
        <v>0.59531289671000864</v>
      </c>
      <c r="H34" s="607">
        <f t="shared" si="1"/>
        <v>1.363038879728963</v>
      </c>
    </row>
    <row r="35" spans="1:8" ht="15" customHeight="1">
      <c r="A35" s="13" t="s">
        <v>26</v>
      </c>
      <c r="B35" s="236" t="s">
        <v>27</v>
      </c>
      <c r="C35" s="607">
        <f t="shared" si="1"/>
        <v>2.1469983802646566</v>
      </c>
      <c r="D35" s="607">
        <f t="shared" si="1"/>
        <v>9.5773454521936627E-2</v>
      </c>
      <c r="E35" s="607">
        <f t="shared" si="1"/>
        <v>0.8955752933620168</v>
      </c>
      <c r="F35" s="607">
        <f t="shared" si="1"/>
        <v>6.79469793349773</v>
      </c>
      <c r="G35" s="607">
        <f t="shared" si="1"/>
        <v>0.24817042932545702</v>
      </c>
      <c r="H35" s="607">
        <f t="shared" si="1"/>
        <v>7.0476878513485968</v>
      </c>
    </row>
    <row r="36" spans="1:8" ht="15" customHeight="1">
      <c r="A36" s="13" t="s">
        <v>33</v>
      </c>
      <c r="B36" s="236" t="s">
        <v>285</v>
      </c>
      <c r="C36" s="607">
        <f t="shared" si="1"/>
        <v>3.7635230047395036</v>
      </c>
      <c r="D36" s="607">
        <f t="shared" si="1"/>
        <v>1.2096642841424474</v>
      </c>
      <c r="E36" s="607">
        <f t="shared" si="1"/>
        <v>14.603165149124791</v>
      </c>
      <c r="F36" s="607">
        <f t="shared" si="1"/>
        <v>4.4189734095360302</v>
      </c>
      <c r="G36" s="607">
        <f t="shared" si="1"/>
        <v>6.467781943035418E-2</v>
      </c>
      <c r="H36" s="607">
        <f t="shared" si="1"/>
        <v>5.3982393485289784</v>
      </c>
    </row>
    <row r="37" spans="1:8" ht="15" customHeight="1">
      <c r="A37" s="13" t="s">
        <v>36</v>
      </c>
      <c r="B37" s="236" t="s">
        <v>287</v>
      </c>
      <c r="C37" s="607">
        <f t="shared" si="1"/>
        <v>8.8636943794433201</v>
      </c>
      <c r="D37" s="607">
        <f t="shared" si="1"/>
        <v>1.9996449113243349</v>
      </c>
      <c r="E37" s="607">
        <f t="shared" si="1"/>
        <v>17.806442679083055</v>
      </c>
      <c r="F37" s="607">
        <f t="shared" si="1"/>
        <v>19.661279134434263</v>
      </c>
      <c r="G37" s="607">
        <f t="shared" si="1"/>
        <v>0.96278106376609263</v>
      </c>
      <c r="H37" s="607">
        <f t="shared" si="1"/>
        <v>4.2248953133123841</v>
      </c>
    </row>
    <row r="38" spans="1:8" ht="15" customHeight="1">
      <c r="A38" s="13" t="s">
        <v>37</v>
      </c>
      <c r="B38" s="236" t="s">
        <v>293</v>
      </c>
      <c r="C38" s="607">
        <f t="shared" si="1"/>
        <v>24.72111361054705</v>
      </c>
      <c r="D38" s="607">
        <f t="shared" si="1"/>
        <v>2.9339504985299905</v>
      </c>
      <c r="E38" s="607">
        <f t="shared" si="1"/>
        <v>20.354203432145361</v>
      </c>
      <c r="F38" s="607">
        <f t="shared" si="1"/>
        <v>60.347797800244471</v>
      </c>
      <c r="G38" s="607">
        <f t="shared" si="1"/>
        <v>92.018519075613582</v>
      </c>
      <c r="H38" s="607">
        <f t="shared" si="1"/>
        <v>4.0987847031021953</v>
      </c>
    </row>
    <row r="39" spans="1:8" ht="15" customHeight="1">
      <c r="A39" s="13" t="s">
        <v>41</v>
      </c>
      <c r="B39" s="236" t="s">
        <v>42</v>
      </c>
      <c r="C39" s="607">
        <f t="shared" si="1"/>
        <v>0.18306112678481062</v>
      </c>
      <c r="D39" s="607">
        <f t="shared" si="1"/>
        <v>0.17987575735614311</v>
      </c>
      <c r="E39" s="607">
        <f t="shared" si="1"/>
        <v>0.54714665647546423</v>
      </c>
      <c r="F39" s="607">
        <f t="shared" si="1"/>
        <v>4.2478779911232299E-2</v>
      </c>
      <c r="G39" s="607">
        <f t="shared" si="1"/>
        <v>8.6692988349202874E-2</v>
      </c>
      <c r="H39" s="607">
        <f t="shared" si="1"/>
        <v>0.16163440033870163</v>
      </c>
    </row>
    <row r="40" spans="1:8" ht="15" customHeight="1">
      <c r="A40" s="13" t="s">
        <v>43</v>
      </c>
      <c r="B40" s="236" t="s">
        <v>301</v>
      </c>
      <c r="C40" s="607">
        <f t="shared" si="1"/>
        <v>0.34008003378273721</v>
      </c>
      <c r="D40" s="607">
        <f t="shared" si="1"/>
        <v>0.39981295860471433</v>
      </c>
      <c r="E40" s="607">
        <f t="shared" si="1"/>
        <v>0.81592824610399062</v>
      </c>
      <c r="F40" s="607">
        <f t="shared" si="1"/>
        <v>6.3430617822624588E-2</v>
      </c>
      <c r="G40" s="607">
        <f t="shared" si="1"/>
        <v>4.0757876556646991E-2</v>
      </c>
      <c r="H40" s="607">
        <f t="shared" si="1"/>
        <v>0.14096806567493395</v>
      </c>
    </row>
    <row r="41" spans="1:8" ht="15" customHeight="1">
      <c r="A41" s="13" t="s">
        <v>44</v>
      </c>
      <c r="B41" s="236" t="s">
        <v>302</v>
      </c>
      <c r="C41" s="607">
        <f t="shared" ref="C41:H48" si="2">C18/C$29*100</f>
        <v>0.23841631177506017</v>
      </c>
      <c r="D41" s="607">
        <f t="shared" si="2"/>
        <v>0.38508818398776207</v>
      </c>
      <c r="E41" s="607">
        <f t="shared" si="2"/>
        <v>0.13372980322549735</v>
      </c>
      <c r="F41" s="607">
        <f t="shared" si="2"/>
        <v>3.5797815921605851E-2</v>
      </c>
      <c r="G41" s="607">
        <f t="shared" si="2"/>
        <v>2.4643297671472515E-2</v>
      </c>
      <c r="H41" s="607">
        <f t="shared" si="2"/>
        <v>6.9332697284757341E-2</v>
      </c>
    </row>
    <row r="42" spans="1:8" ht="15" customHeight="1">
      <c r="A42" s="13" t="s">
        <v>45</v>
      </c>
      <c r="B42" s="236" t="s">
        <v>303</v>
      </c>
      <c r="C42" s="607">
        <f t="shared" si="2"/>
        <v>0.17685228364138689</v>
      </c>
      <c r="D42" s="607">
        <f t="shared" si="2"/>
        <v>0.13534929008491017</v>
      </c>
      <c r="E42" s="607">
        <f t="shared" si="2"/>
        <v>0.66699436995936667</v>
      </c>
      <c r="F42" s="607">
        <f t="shared" si="2"/>
        <v>6.4031349055585413E-2</v>
      </c>
      <c r="G42" s="607">
        <f t="shared" si="2"/>
        <v>1.6054681253900246E-2</v>
      </c>
      <c r="H42" s="607">
        <f t="shared" si="2"/>
        <v>0.17048252983540679</v>
      </c>
    </row>
    <row r="43" spans="1:8" ht="15" customHeight="1">
      <c r="A43" s="13" t="s">
        <v>46</v>
      </c>
      <c r="B43" s="236" t="s">
        <v>47</v>
      </c>
      <c r="C43" s="607">
        <f t="shared" si="2"/>
        <v>1.231659924918725</v>
      </c>
      <c r="D43" s="607">
        <f t="shared" si="2"/>
        <v>2.1051116131054988</v>
      </c>
      <c r="E43" s="607">
        <f t="shared" si="2"/>
        <v>0.47798720695275809</v>
      </c>
      <c r="F43" s="607">
        <f t="shared" si="2"/>
        <v>6.2642946533089369E-2</v>
      </c>
      <c r="G43" s="607">
        <f t="shared" si="2"/>
        <v>0.10604621599140963</v>
      </c>
      <c r="H43" s="607">
        <f t="shared" si="2"/>
        <v>0.19522500025311948</v>
      </c>
    </row>
    <row r="44" spans="1:8" ht="15" customHeight="1">
      <c r="A44" s="13" t="s">
        <v>48</v>
      </c>
      <c r="B44" s="236" t="s">
        <v>304</v>
      </c>
      <c r="C44" s="607">
        <f t="shared" si="2"/>
        <v>0.33423168710351858</v>
      </c>
      <c r="D44" s="607">
        <f t="shared" si="2"/>
        <v>0.19552142852048851</v>
      </c>
      <c r="E44" s="607">
        <f t="shared" si="2"/>
        <v>0.63138839608778907</v>
      </c>
      <c r="F44" s="607">
        <f t="shared" si="2"/>
        <v>0.4648691449921199</v>
      </c>
      <c r="G44" s="607">
        <f t="shared" si="2"/>
        <v>0.37214732537639078</v>
      </c>
      <c r="H44" s="607">
        <f t="shared" si="2"/>
        <v>0.41657255918487507</v>
      </c>
    </row>
    <row r="45" spans="1:8" ht="15" customHeight="1">
      <c r="A45" s="13" t="s">
        <v>49</v>
      </c>
      <c r="B45" s="236" t="s">
        <v>305</v>
      </c>
      <c r="C45" s="607">
        <f t="shared" si="2"/>
        <v>1.2948790374438701</v>
      </c>
      <c r="D45" s="607">
        <f t="shared" si="2"/>
        <v>0.56610288862881386</v>
      </c>
      <c r="E45" s="607">
        <f t="shared" si="2"/>
        <v>2.210283738696559</v>
      </c>
      <c r="F45" s="607">
        <f t="shared" si="2"/>
        <v>0.86167676007657801</v>
      </c>
      <c r="G45" s="607">
        <f t="shared" si="2"/>
        <v>1.4034064533619117</v>
      </c>
      <c r="H45" s="607">
        <f t="shared" si="2"/>
        <v>36.807065683163522</v>
      </c>
    </row>
    <row r="46" spans="1:8" ht="15" customHeight="1">
      <c r="A46" s="13" t="s">
        <v>50</v>
      </c>
      <c r="B46" s="236" t="s">
        <v>306</v>
      </c>
      <c r="C46" s="607">
        <f t="shared" si="2"/>
        <v>6.181119512735006E-2</v>
      </c>
      <c r="D46" s="607">
        <f t="shared" si="2"/>
        <v>7.1140375265491815E-2</v>
      </c>
      <c r="E46" s="607">
        <f t="shared" si="2"/>
        <v>5.0516138279218963E-2</v>
      </c>
      <c r="F46" s="607">
        <f t="shared" si="2"/>
        <v>3.671825050135382E-2</v>
      </c>
      <c r="G46" s="607">
        <f t="shared" si="2"/>
        <v>0.15393189784765512</v>
      </c>
      <c r="H46" s="607">
        <f t="shared" si="2"/>
        <v>2.373694625777914E-2</v>
      </c>
    </row>
    <row r="47" spans="1:8" ht="15" customHeight="1">
      <c r="A47" s="13" t="s">
        <v>51</v>
      </c>
      <c r="B47" s="236" t="s">
        <v>307</v>
      </c>
      <c r="C47" s="607">
        <f t="shared" si="2"/>
        <v>0.51744140954191153</v>
      </c>
      <c r="D47" s="607">
        <f t="shared" si="2"/>
        <v>0.67929191259033805</v>
      </c>
      <c r="E47" s="607">
        <f t="shared" si="2"/>
        <v>0.66337032399835416</v>
      </c>
      <c r="F47" s="607">
        <f t="shared" si="2"/>
        <v>8.5470896802626706E-2</v>
      </c>
      <c r="G47" s="607">
        <f t="shared" si="2"/>
        <v>0.4065991186716485</v>
      </c>
      <c r="H47" s="607">
        <f t="shared" si="2"/>
        <v>2.1617463635788434</v>
      </c>
    </row>
    <row r="48" spans="1:8" ht="15" customHeight="1">
      <c r="A48" s="13" t="s">
        <v>52</v>
      </c>
      <c r="B48" s="236" t="s">
        <v>308</v>
      </c>
      <c r="C48" s="607">
        <f t="shared" si="2"/>
        <v>1.5404519512275072</v>
      </c>
      <c r="D48" s="607">
        <f t="shared" si="2"/>
        <v>1.3015178167870625</v>
      </c>
      <c r="E48" s="607">
        <f t="shared" si="2"/>
        <v>2.5391000209971</v>
      </c>
      <c r="F48" s="607">
        <f t="shared" si="2"/>
        <v>1.415106334789193</v>
      </c>
      <c r="G48" s="607">
        <f t="shared" si="2"/>
        <v>2.3373920552988148</v>
      </c>
      <c r="H48" s="607">
        <f t="shared" si="2"/>
        <v>2.3697832136959023</v>
      </c>
    </row>
    <row r="49" spans="1:8" s="28" customFormat="1" ht="8.25" customHeight="1">
      <c r="A49" s="587"/>
      <c r="B49" s="34"/>
      <c r="C49" s="608"/>
      <c r="D49" s="608"/>
      <c r="E49" s="608"/>
      <c r="F49" s="608"/>
      <c r="G49" s="608"/>
      <c r="H49" s="608"/>
    </row>
    <row r="50" spans="1:8" ht="15" customHeight="1">
      <c r="A50" s="68"/>
      <c r="B50" s="35" t="s">
        <v>53</v>
      </c>
      <c r="C50" s="609">
        <f t="shared" ref="C50:H52" si="3">C27/C$29*100</f>
        <v>50.532834148159921</v>
      </c>
      <c r="D50" s="609">
        <f t="shared" si="3"/>
        <v>15.800763961337378</v>
      </c>
      <c r="E50" s="609">
        <f t="shared" si="3"/>
        <v>73.87163921785708</v>
      </c>
      <c r="F50" s="609">
        <f t="shared" si="3"/>
        <v>100</v>
      </c>
      <c r="G50" s="609">
        <f t="shared" si="3"/>
        <v>100</v>
      </c>
      <c r="H50" s="609">
        <f t="shared" si="3"/>
        <v>73.902242774915166</v>
      </c>
    </row>
    <row r="51" spans="1:8" ht="15" customHeight="1">
      <c r="A51" s="68"/>
      <c r="B51" s="323" t="s">
        <v>92</v>
      </c>
      <c r="C51" s="607">
        <f t="shared" si="3"/>
        <v>49.467165851840079</v>
      </c>
      <c r="D51" s="607">
        <f t="shared" si="3"/>
        <v>84.199236038662619</v>
      </c>
      <c r="E51" s="607">
        <f t="shared" si="3"/>
        <v>26.128360782142924</v>
      </c>
      <c r="F51" s="607">
        <f t="shared" si="3"/>
        <v>0</v>
      </c>
      <c r="G51" s="607">
        <f t="shared" si="3"/>
        <v>0</v>
      </c>
      <c r="H51" s="607">
        <f t="shared" si="3"/>
        <v>26.097757225084827</v>
      </c>
    </row>
    <row r="52" spans="1:8" ht="15" customHeight="1">
      <c r="A52" s="68"/>
      <c r="B52" s="37" t="s">
        <v>399</v>
      </c>
      <c r="C52" s="610">
        <f t="shared" si="3"/>
        <v>100</v>
      </c>
      <c r="D52" s="610">
        <f t="shared" si="3"/>
        <v>100</v>
      </c>
      <c r="E52" s="610">
        <f t="shared" si="3"/>
        <v>100</v>
      </c>
      <c r="F52" s="610">
        <f t="shared" si="3"/>
        <v>100</v>
      </c>
      <c r="G52" s="610">
        <f t="shared" si="3"/>
        <v>100</v>
      </c>
      <c r="H52" s="610">
        <f t="shared" si="3"/>
        <v>100</v>
      </c>
    </row>
    <row r="53" spans="1:8" ht="21" customHeight="1">
      <c r="A53" s="68"/>
      <c r="B53" s="45"/>
      <c r="C53" s="687" t="s">
        <v>439</v>
      </c>
      <c r="D53" s="686"/>
      <c r="E53" s="686"/>
      <c r="F53" s="686"/>
      <c r="G53" s="686"/>
      <c r="H53" s="686"/>
    </row>
    <row r="54" spans="1:8" ht="15" customHeight="1">
      <c r="A54" s="68"/>
      <c r="B54" s="35" t="s">
        <v>53</v>
      </c>
      <c r="C54" s="610">
        <f>C27/$C27*100</f>
        <v>100</v>
      </c>
      <c r="D54" s="642">
        <f>D27/$C27*100</f>
        <v>17.059471066316039</v>
      </c>
      <c r="E54" s="642">
        <f t="shared" ref="E54:H56" si="4">E27/$C27*100</f>
        <v>18.099659830489838</v>
      </c>
      <c r="F54" s="642">
        <f t="shared" si="4"/>
        <v>55.170028005716929</v>
      </c>
      <c r="G54" s="642">
        <f t="shared" si="4"/>
        <v>8.0209178185245786</v>
      </c>
      <c r="H54" s="642">
        <f t="shared" si="4"/>
        <v>1.6499232789526321</v>
      </c>
    </row>
    <row r="55" spans="1:8" ht="15" customHeight="1">
      <c r="A55" s="68"/>
      <c r="B55" s="323" t="s">
        <v>92</v>
      </c>
      <c r="C55" s="611">
        <f t="shared" ref="C55:G56" si="5">C28/$C28*100</f>
        <v>100</v>
      </c>
      <c r="D55" s="643">
        <f t="shared" si="5"/>
        <v>92.865041009867625</v>
      </c>
      <c r="E55" s="643">
        <f t="shared" si="5"/>
        <v>6.5397548464684307</v>
      </c>
      <c r="F55" s="643">
        <f t="shared" si="5"/>
        <v>0</v>
      </c>
      <c r="G55" s="643">
        <f t="shared" si="5"/>
        <v>0</v>
      </c>
      <c r="H55" s="643">
        <f t="shared" si="4"/>
        <v>0.59520414366394214</v>
      </c>
    </row>
    <row r="56" spans="1:8" ht="15" customHeight="1">
      <c r="A56" s="68"/>
      <c r="B56" s="37" t="s">
        <v>399</v>
      </c>
      <c r="C56" s="610">
        <f t="shared" si="5"/>
        <v>100</v>
      </c>
      <c r="D56" s="642">
        <f t="shared" si="5"/>
        <v>54.558338075225329</v>
      </c>
      <c r="E56" s="642">
        <f t="shared" si="5"/>
        <v>12.381302459728841</v>
      </c>
      <c r="F56" s="642">
        <f t="shared" si="5"/>
        <v>27.878978751622313</v>
      </c>
      <c r="G56" s="642">
        <f t="shared" si="5"/>
        <v>4.0531970983952323</v>
      </c>
      <c r="H56" s="642">
        <f t="shared" si="4"/>
        <v>1.1281836150282825</v>
      </c>
    </row>
    <row r="57" spans="1:8" ht="20.100000000000001" customHeight="1">
      <c r="A57" s="14" t="s">
        <v>54</v>
      </c>
      <c r="C57" s="69"/>
      <c r="D57" s="69"/>
      <c r="E57" s="69"/>
      <c r="F57" s="69"/>
      <c r="G57" s="69"/>
      <c r="H57" s="69"/>
    </row>
    <row r="58" spans="1:8" ht="15" customHeight="1">
      <c r="A58" s="18" t="s">
        <v>604</v>
      </c>
      <c r="B58" s="19"/>
      <c r="C58" s="69"/>
      <c r="D58" s="69"/>
      <c r="E58" s="69"/>
      <c r="F58" s="69"/>
      <c r="G58" s="69"/>
      <c r="H58" s="69"/>
    </row>
    <row r="59" spans="1:8" ht="12.95" customHeight="1">
      <c r="A59" s="347"/>
      <c r="B59" s="19"/>
      <c r="C59" s="69"/>
      <c r="D59" s="69"/>
      <c r="E59" s="69"/>
      <c r="F59" s="69"/>
      <c r="G59" s="69"/>
      <c r="H59" s="69"/>
    </row>
    <row r="60" spans="1:8" ht="12" customHeight="1">
      <c r="A60" s="347"/>
      <c r="B60" s="19"/>
    </row>
    <row r="61" spans="1:8">
      <c r="B61" s="19"/>
    </row>
    <row r="62" spans="1:8">
      <c r="A62" s="18"/>
      <c r="B62" s="19"/>
    </row>
    <row r="63" spans="1:8">
      <c r="A63" s="18"/>
      <c r="B63" s="19"/>
    </row>
    <row r="64" spans="1:8">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A144" s="18"/>
      <c r="B144" s="19"/>
    </row>
    <row r="145" spans="1:2">
      <c r="A145" s="18"/>
      <c r="B145" s="19"/>
    </row>
    <row r="146" spans="1:2">
      <c r="A146" s="18"/>
      <c r="B146" s="19"/>
    </row>
    <row r="147" spans="1:2">
      <c r="A147" s="18"/>
      <c r="B147" s="19"/>
    </row>
    <row r="148" spans="1:2">
      <c r="A148" s="18"/>
      <c r="B148" s="19"/>
    </row>
    <row r="149" spans="1:2">
      <c r="A149" s="18"/>
      <c r="B149" s="19"/>
    </row>
    <row r="150" spans="1:2">
      <c r="A150" s="18"/>
      <c r="B150" s="19"/>
    </row>
    <row r="151" spans="1:2">
      <c r="A151" s="18"/>
      <c r="B151" s="19"/>
    </row>
    <row r="152" spans="1:2">
      <c r="A152" s="18"/>
      <c r="B152" s="19"/>
    </row>
    <row r="153" spans="1:2">
      <c r="A153" s="18"/>
      <c r="B153" s="19"/>
    </row>
    <row r="154" spans="1:2">
      <c r="A154" s="18"/>
      <c r="B154" s="19"/>
    </row>
    <row r="155" spans="1:2">
      <c r="A155" s="18"/>
      <c r="B155" s="19"/>
    </row>
    <row r="156" spans="1:2">
      <c r="A156" s="18"/>
      <c r="B156" s="19"/>
    </row>
    <row r="157" spans="1:2">
      <c r="A157" s="18"/>
      <c r="B157" s="19"/>
    </row>
    <row r="158" spans="1:2">
      <c r="A158" s="18"/>
      <c r="B158" s="19"/>
    </row>
    <row r="159" spans="1:2">
      <c r="A159" s="18"/>
      <c r="B159" s="19"/>
    </row>
    <row r="160" spans="1:2">
      <c r="A160" s="18"/>
      <c r="B160" s="19"/>
    </row>
    <row r="161" spans="1:2">
      <c r="A161" s="18"/>
      <c r="B161" s="19"/>
    </row>
    <row r="162" spans="1:2">
      <c r="A162" s="18"/>
      <c r="B162" s="19"/>
    </row>
    <row r="163" spans="1:2">
      <c r="A163" s="18"/>
      <c r="B163" s="19"/>
    </row>
    <row r="164" spans="1:2">
      <c r="A164" s="18"/>
      <c r="B164" s="19"/>
    </row>
    <row r="165" spans="1:2">
      <c r="A165" s="18"/>
      <c r="B165" s="19"/>
    </row>
    <row r="166" spans="1:2">
      <c r="B166" s="19"/>
    </row>
    <row r="167" spans="1:2">
      <c r="B167" s="19"/>
    </row>
    <row r="168" spans="1:2">
      <c r="A168" s="20"/>
      <c r="B168" s="19"/>
    </row>
    <row r="169" spans="1:2">
      <c r="A169" s="20"/>
      <c r="B169" s="19"/>
    </row>
    <row r="170" spans="1:2">
      <c r="A170" s="20"/>
      <c r="B170" s="19"/>
    </row>
    <row r="171" spans="1:2">
      <c r="A171" s="20"/>
      <c r="B171" s="19"/>
    </row>
    <row r="172" spans="1:2">
      <c r="A172" s="20"/>
      <c r="B172" s="19"/>
    </row>
    <row r="173" spans="1:2">
      <c r="A173" s="20"/>
      <c r="B173" s="19"/>
    </row>
    <row r="174" spans="1:2">
      <c r="A174" s="20"/>
      <c r="B174" s="19"/>
    </row>
    <row r="175" spans="1:2">
      <c r="A175" s="20"/>
      <c r="B175" s="19"/>
    </row>
    <row r="176" spans="1:2">
      <c r="A176" s="20"/>
      <c r="B176" s="19"/>
    </row>
    <row r="177" spans="1:2">
      <c r="A177" s="20"/>
      <c r="B177" s="19"/>
    </row>
    <row r="178" spans="1:2">
      <c r="A178" s="20"/>
      <c r="B178" s="19"/>
    </row>
    <row r="179" spans="1:2">
      <c r="A179" s="20"/>
      <c r="B179" s="19"/>
    </row>
    <row r="180" spans="1:2">
      <c r="A180" s="20"/>
      <c r="B180" s="19"/>
    </row>
    <row r="181" spans="1:2">
      <c r="A181" s="20"/>
      <c r="B181" s="19"/>
    </row>
    <row r="182" spans="1:2">
      <c r="A182" s="20"/>
      <c r="B182" s="19"/>
    </row>
    <row r="183" spans="1:2">
      <c r="A183" s="20"/>
      <c r="B183" s="19"/>
    </row>
    <row r="184" spans="1:2">
      <c r="A184" s="20"/>
      <c r="B184" s="19"/>
    </row>
    <row r="185" spans="1:2">
      <c r="A185" s="20"/>
      <c r="B185" s="19"/>
    </row>
    <row r="186" spans="1:2">
      <c r="A186" s="20"/>
      <c r="B186" s="19"/>
    </row>
    <row r="187" spans="1:2">
      <c r="A187" s="20"/>
      <c r="B187" s="19"/>
    </row>
    <row r="188" spans="1:2">
      <c r="A188" s="20"/>
      <c r="B188" s="19"/>
    </row>
    <row r="189" spans="1:2">
      <c r="A189" s="20"/>
      <c r="B189" s="19"/>
    </row>
    <row r="190" spans="1:2">
      <c r="A190" s="20"/>
      <c r="B190" s="19"/>
    </row>
    <row r="191" spans="1:2">
      <c r="A191" s="20"/>
      <c r="B191" s="19"/>
    </row>
    <row r="192" spans="1:2">
      <c r="A192" s="20"/>
      <c r="B192" s="19"/>
    </row>
  </sheetData>
  <pageMargins left="0.59055118110236227" right="0.19685039370078741" top="0.59055118110236227" bottom="0.59055118110236227" header="0.31496062992125984" footer="0.11811023622047245"/>
  <pageSetup paperSize="9" scale="75" orientation="portrait" horizontalDpi="1200" verticalDpi="1200" r:id="rId1"/>
  <headerFooter>
    <oddFooter>&amp;L&amp;"MetaNormalLF-Roman,Standard"&amp;10Statistisches Bundesamt, Verkehr und Umwelt, 2020</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6" width="10.7109375" style="20" customWidth="1"/>
  </cols>
  <sheetData>
    <row r="1" spans="1:17" s="20" customFormat="1" ht="20.100000000000001" customHeight="1">
      <c r="A1" s="123" t="s">
        <v>203</v>
      </c>
      <c r="C1" s="91"/>
      <c r="Q1" s="197"/>
    </row>
    <row r="2" spans="1:17" s="20" customFormat="1" ht="20.100000000000001" customHeight="1">
      <c r="A2" s="423" t="s">
        <v>210</v>
      </c>
      <c r="C2" s="93"/>
    </row>
    <row r="3" spans="1:17" s="20" customFormat="1" ht="20.100000000000001" customHeight="1">
      <c r="A3" s="453" t="s">
        <v>605</v>
      </c>
    </row>
    <row r="4" spans="1:17" s="20" customFormat="1" ht="20.100000000000001" customHeight="1">
      <c r="A4" s="104" t="s">
        <v>145</v>
      </c>
    </row>
    <row r="5" spans="1:17" s="20" customFormat="1"/>
    <row r="6" spans="1:17" s="8" customFormat="1" ht="30" customHeight="1">
      <c r="A6" s="483" t="s">
        <v>320</v>
      </c>
      <c r="B6" s="588" t="s">
        <v>324</v>
      </c>
      <c r="C6" s="79">
        <v>2005</v>
      </c>
      <c r="D6" s="79">
        <v>2006</v>
      </c>
      <c r="E6" s="79">
        <v>2007</v>
      </c>
      <c r="F6" s="79">
        <v>2008</v>
      </c>
      <c r="G6" s="79">
        <v>2009</v>
      </c>
      <c r="H6" s="79">
        <v>2010</v>
      </c>
      <c r="I6" s="79">
        <v>2011</v>
      </c>
      <c r="J6" s="79">
        <v>2012</v>
      </c>
      <c r="K6" s="79">
        <v>2013</v>
      </c>
      <c r="L6" s="79">
        <v>2014</v>
      </c>
      <c r="M6" s="79">
        <v>2015</v>
      </c>
      <c r="N6" s="205">
        <v>2016</v>
      </c>
      <c r="O6" s="89">
        <v>2017</v>
      </c>
      <c r="P6" s="206">
        <v>2018</v>
      </c>
      <c r="Q6" s="157"/>
    </row>
    <row r="7" spans="1:17" s="20" customFormat="1" ht="18" customHeight="1">
      <c r="A7" s="13" t="s">
        <v>1</v>
      </c>
      <c r="B7" s="236" t="s">
        <v>242</v>
      </c>
      <c r="C7" s="618">
        <v>1071.1159561674178</v>
      </c>
      <c r="D7" s="618">
        <v>1089.6349187463229</v>
      </c>
      <c r="E7" s="618">
        <v>1000.5512321475614</v>
      </c>
      <c r="F7" s="618">
        <v>950.7760173777815</v>
      </c>
      <c r="G7" s="618">
        <v>889.54802421228851</v>
      </c>
      <c r="H7" s="618">
        <v>928.67419457855499</v>
      </c>
      <c r="I7" s="618">
        <v>954.42285670946524</v>
      </c>
      <c r="J7" s="618">
        <v>947.77160432284973</v>
      </c>
      <c r="K7" s="618">
        <v>937.78057182164105</v>
      </c>
      <c r="L7" s="618">
        <v>1234.4872633168682</v>
      </c>
      <c r="M7" s="618">
        <v>1680.4221067537237</v>
      </c>
      <c r="N7" s="619">
        <v>1284.6792286950315</v>
      </c>
      <c r="O7" s="618">
        <v>1020.4531000493585</v>
      </c>
      <c r="P7" s="618">
        <v>1032.1376774966177</v>
      </c>
      <c r="Q7" s="30"/>
    </row>
    <row r="8" spans="1:17" s="20" customFormat="1" ht="15" customHeight="1">
      <c r="A8" s="13" t="s">
        <v>6</v>
      </c>
      <c r="B8" s="236" t="s">
        <v>245</v>
      </c>
      <c r="C8" s="620">
        <v>479.54704658149603</v>
      </c>
      <c r="D8" s="620">
        <v>480.27978844833723</v>
      </c>
      <c r="E8" s="620">
        <v>425.72374005451655</v>
      </c>
      <c r="F8" s="620">
        <v>400.34877412834152</v>
      </c>
      <c r="G8" s="620">
        <v>404.06145338724832</v>
      </c>
      <c r="H8" s="620">
        <v>389.27291778354981</v>
      </c>
      <c r="I8" s="620">
        <v>382.4824947218147</v>
      </c>
      <c r="J8" s="620">
        <v>383.64791098738124</v>
      </c>
      <c r="K8" s="620">
        <v>378.03248007559489</v>
      </c>
      <c r="L8" s="620">
        <v>495.72931396887407</v>
      </c>
      <c r="M8" s="620">
        <v>403.77373812475736</v>
      </c>
      <c r="N8" s="621">
        <v>512.2657629370849</v>
      </c>
      <c r="O8" s="620">
        <v>273.58234838474829</v>
      </c>
      <c r="P8" s="620">
        <v>280.84154975132839</v>
      </c>
      <c r="Q8" s="30"/>
    </row>
    <row r="9" spans="1:17" s="20" customFormat="1" ht="15" customHeight="1">
      <c r="A9" s="13" t="s">
        <v>10</v>
      </c>
      <c r="B9" s="236" t="s">
        <v>11</v>
      </c>
      <c r="C9" s="620">
        <v>22646.275599730747</v>
      </c>
      <c r="D9" s="620">
        <v>25092.345963318196</v>
      </c>
      <c r="E9" s="620">
        <v>25448.778925194369</v>
      </c>
      <c r="F9" s="620">
        <v>23866.831088866013</v>
      </c>
      <c r="G9" s="620">
        <v>25559.642315739799</v>
      </c>
      <c r="H9" s="620">
        <v>26762.776534282344</v>
      </c>
      <c r="I9" s="620">
        <v>29067.764513078164</v>
      </c>
      <c r="J9" s="620">
        <v>30863.448102675131</v>
      </c>
      <c r="K9" s="620">
        <v>30364.020314623584</v>
      </c>
      <c r="L9" s="620">
        <v>41695.400988655172</v>
      </c>
      <c r="M9" s="620">
        <v>40028.308877255899</v>
      </c>
      <c r="N9" s="621">
        <v>42055.144576405037</v>
      </c>
      <c r="O9" s="620">
        <v>24217.111306223196</v>
      </c>
      <c r="P9" s="620">
        <v>24118.855567125895</v>
      </c>
      <c r="Q9" s="30"/>
    </row>
    <row r="10" spans="1:17" s="20" customFormat="1" ht="15" customHeight="1">
      <c r="A10" s="13" t="s">
        <v>323</v>
      </c>
      <c r="B10" s="236" t="s">
        <v>22</v>
      </c>
      <c r="C10" s="620">
        <v>790.88550474829128</v>
      </c>
      <c r="D10" s="620">
        <v>875.21525470517577</v>
      </c>
      <c r="E10" s="620">
        <v>932.88401256883731</v>
      </c>
      <c r="F10" s="620">
        <v>1028.4276289816153</v>
      </c>
      <c r="G10" s="620">
        <v>1714.4661602248664</v>
      </c>
      <c r="H10" s="620">
        <v>1947.9649223857116</v>
      </c>
      <c r="I10" s="620">
        <v>1572.1695910893311</v>
      </c>
      <c r="J10" s="620">
        <v>1726.9913349350149</v>
      </c>
      <c r="K10" s="620">
        <v>1698.1427125980749</v>
      </c>
      <c r="L10" s="620">
        <v>2395.0879862008123</v>
      </c>
      <c r="M10" s="620">
        <v>2095.3802704698232</v>
      </c>
      <c r="N10" s="621">
        <v>2647.7475344864738</v>
      </c>
      <c r="O10" s="620">
        <v>1414.2380735462486</v>
      </c>
      <c r="P10" s="620">
        <v>1451.3791512664338</v>
      </c>
      <c r="Q10" s="30"/>
    </row>
    <row r="11" spans="1:17" s="20" customFormat="1" ht="15" customHeight="1">
      <c r="A11" s="13" t="s">
        <v>26</v>
      </c>
      <c r="B11" s="236" t="s">
        <v>27</v>
      </c>
      <c r="C11" s="620">
        <v>5438.6541236377989</v>
      </c>
      <c r="D11" s="620">
        <v>6815.4676329633976</v>
      </c>
      <c r="E11" s="620">
        <v>7002.427012828005</v>
      </c>
      <c r="F11" s="620">
        <v>7524.79349894801</v>
      </c>
      <c r="G11" s="620">
        <v>7162.4668328469534</v>
      </c>
      <c r="H11" s="620">
        <v>6978.523401290483</v>
      </c>
      <c r="I11" s="620">
        <v>6877.5442486461707</v>
      </c>
      <c r="J11" s="620">
        <v>6657.159679403987</v>
      </c>
      <c r="K11" s="620">
        <v>6563.8865203225996</v>
      </c>
      <c r="L11" s="620">
        <v>1372.467838253126</v>
      </c>
      <c r="M11" s="620">
        <v>1164.0902924953598</v>
      </c>
      <c r="N11" s="621">
        <v>1420.0590138710318</v>
      </c>
      <c r="O11" s="620">
        <v>727.35327760318569</v>
      </c>
      <c r="P11" s="620">
        <v>726.71674619582666</v>
      </c>
      <c r="Q11" s="30"/>
    </row>
    <row r="12" spans="1:17" s="20" customFormat="1" ht="15" customHeight="1">
      <c r="A12" s="13" t="s">
        <v>33</v>
      </c>
      <c r="B12" s="236" t="s">
        <v>285</v>
      </c>
      <c r="C12" s="620">
        <v>7374.3586799241475</v>
      </c>
      <c r="D12" s="620">
        <v>7675.384258791375</v>
      </c>
      <c r="E12" s="620">
        <v>7237.6243969207362</v>
      </c>
      <c r="F12" s="620">
        <v>7500.2827629945077</v>
      </c>
      <c r="G12" s="620">
        <v>6406.6188470165471</v>
      </c>
      <c r="H12" s="620">
        <v>6870.6065018218706</v>
      </c>
      <c r="I12" s="620">
        <v>8096.837830706856</v>
      </c>
      <c r="J12" s="620">
        <v>8027.9828854947154</v>
      </c>
      <c r="K12" s="620">
        <v>7700.6673393106958</v>
      </c>
      <c r="L12" s="620">
        <v>11055.874163757897</v>
      </c>
      <c r="M12" s="620">
        <v>10773.796469617602</v>
      </c>
      <c r="N12" s="621">
        <v>11892.734506974561</v>
      </c>
      <c r="O12" s="620">
        <v>8763.8564376829781</v>
      </c>
      <c r="P12" s="620">
        <v>9178.7781588263788</v>
      </c>
      <c r="Q12" s="30"/>
    </row>
    <row r="13" spans="1:17" s="20" customFormat="1" ht="15" customHeight="1">
      <c r="A13" s="13" t="s">
        <v>36</v>
      </c>
      <c r="B13" s="236" t="s">
        <v>287</v>
      </c>
      <c r="C13" s="620">
        <v>23757.523864521019</v>
      </c>
      <c r="D13" s="620">
        <v>25576.768667056043</v>
      </c>
      <c r="E13" s="620">
        <v>25542.671686239068</v>
      </c>
      <c r="F13" s="620">
        <v>23008.26013475921</v>
      </c>
      <c r="G13" s="620">
        <v>19875.36621077044</v>
      </c>
      <c r="H13" s="620">
        <v>20837.083133260006</v>
      </c>
      <c r="I13" s="620">
        <v>22720.861604621845</v>
      </c>
      <c r="J13" s="620">
        <v>23978.215592674071</v>
      </c>
      <c r="K13" s="620">
        <v>23665.094607879248</v>
      </c>
      <c r="L13" s="620">
        <v>24657.082874828029</v>
      </c>
      <c r="M13" s="620">
        <v>23486.557966481734</v>
      </c>
      <c r="N13" s="621">
        <v>26852.917938544837</v>
      </c>
      <c r="O13" s="620">
        <v>15068.911137241488</v>
      </c>
      <c r="P13" s="620">
        <v>15173.050306667359</v>
      </c>
      <c r="Q13" s="30"/>
    </row>
    <row r="14" spans="1:17" s="20" customFormat="1" ht="15" customHeight="1">
      <c r="A14" s="13" t="s">
        <v>37</v>
      </c>
      <c r="B14" s="236" t="s">
        <v>293</v>
      </c>
      <c r="C14" s="620">
        <v>8672.9230204285104</v>
      </c>
      <c r="D14" s="620">
        <v>9899.7815302574527</v>
      </c>
      <c r="E14" s="620">
        <v>10209.738622818015</v>
      </c>
      <c r="F14" s="620">
        <v>10063.897735354936</v>
      </c>
      <c r="G14" s="620">
        <v>13244.216947985526</v>
      </c>
      <c r="H14" s="620">
        <v>14355.791923939589</v>
      </c>
      <c r="I14" s="620">
        <v>10962.424291760597</v>
      </c>
      <c r="J14" s="620">
        <v>13187.728305342351</v>
      </c>
      <c r="K14" s="620">
        <v>13225.627027862862</v>
      </c>
      <c r="L14" s="620">
        <v>19886.900305694806</v>
      </c>
      <c r="M14" s="620">
        <v>18311.322388371835</v>
      </c>
      <c r="N14" s="621">
        <v>21260.832352653048</v>
      </c>
      <c r="O14" s="620">
        <v>21704.46944457469</v>
      </c>
      <c r="P14" s="620">
        <v>22262.441826226233</v>
      </c>
      <c r="Q14" s="30"/>
    </row>
    <row r="15" spans="1:17" s="20" customFormat="1" ht="15" customHeight="1">
      <c r="A15" s="13" t="s">
        <v>41</v>
      </c>
      <c r="B15" s="236" t="s">
        <v>42</v>
      </c>
      <c r="C15" s="620">
        <v>1042.8476635497027</v>
      </c>
      <c r="D15" s="620">
        <v>1132.3343429940821</v>
      </c>
      <c r="E15" s="620">
        <v>1095.1927806783344</v>
      </c>
      <c r="F15" s="620">
        <v>1155.2543387478502</v>
      </c>
      <c r="G15" s="620">
        <v>1159.1132786265061</v>
      </c>
      <c r="H15" s="620">
        <v>1272.5102734556742</v>
      </c>
      <c r="I15" s="620">
        <v>1377.3457674850845</v>
      </c>
      <c r="J15" s="620">
        <v>1517.0162557713113</v>
      </c>
      <c r="K15" s="620">
        <v>1510.8015326451014</v>
      </c>
      <c r="L15" s="620">
        <v>2014.8545505735981</v>
      </c>
      <c r="M15" s="620">
        <v>3667.4536160492007</v>
      </c>
      <c r="N15" s="621">
        <v>2272.6729525609367</v>
      </c>
      <c r="O15" s="620">
        <v>1321.6196697092387</v>
      </c>
      <c r="P15" s="620">
        <v>1364.8742833581889</v>
      </c>
      <c r="Q15" s="30"/>
    </row>
    <row r="16" spans="1:17" s="20" customFormat="1" ht="15" customHeight="1">
      <c r="A16" s="13" t="s">
        <v>43</v>
      </c>
      <c r="B16" s="236" t="s">
        <v>301</v>
      </c>
      <c r="C16" s="620">
        <v>7620.5826754885165</v>
      </c>
      <c r="D16" s="620">
        <v>8284.903666592194</v>
      </c>
      <c r="E16" s="620">
        <v>8134.0594841318871</v>
      </c>
      <c r="F16" s="620">
        <v>8467.2223733485171</v>
      </c>
      <c r="G16" s="620">
        <v>5545.2894555957482</v>
      </c>
      <c r="H16" s="620">
        <v>5364.0610992291304</v>
      </c>
      <c r="I16" s="620">
        <v>8948.4496188887315</v>
      </c>
      <c r="J16" s="620">
        <v>8746.6040751681394</v>
      </c>
      <c r="K16" s="620">
        <v>8597.2637704170484</v>
      </c>
      <c r="L16" s="620">
        <v>4670.2073723347748</v>
      </c>
      <c r="M16" s="620">
        <v>3666.6060835001426</v>
      </c>
      <c r="N16" s="621">
        <v>5026.614112541467</v>
      </c>
      <c r="O16" s="620">
        <v>2858.9279786843235</v>
      </c>
      <c r="P16" s="620">
        <v>3033.7296886121503</v>
      </c>
      <c r="Q16" s="30"/>
    </row>
    <row r="17" spans="1:17" s="20" customFormat="1" ht="15" customHeight="1">
      <c r="A17" s="13" t="s">
        <v>44</v>
      </c>
      <c r="B17" s="236" t="s">
        <v>302</v>
      </c>
      <c r="C17" s="620">
        <v>1691.857149337585</v>
      </c>
      <c r="D17" s="620">
        <v>2018.3249086315614</v>
      </c>
      <c r="E17" s="620">
        <v>2119.2620041452292</v>
      </c>
      <c r="F17" s="620">
        <v>2243.1536666817183</v>
      </c>
      <c r="G17" s="620">
        <v>2488.0198781823624</v>
      </c>
      <c r="H17" s="620">
        <v>2742.4748173339776</v>
      </c>
      <c r="I17" s="620">
        <v>3001.9727045993091</v>
      </c>
      <c r="J17" s="620">
        <v>3207.5051471248353</v>
      </c>
      <c r="K17" s="620">
        <v>3187.5808293986047</v>
      </c>
      <c r="L17" s="620">
        <v>4399.9077233023827</v>
      </c>
      <c r="M17" s="620">
        <v>4390.4289706401296</v>
      </c>
      <c r="N17" s="621">
        <v>4573.1473850422753</v>
      </c>
      <c r="O17" s="620">
        <v>2834.6583128973721</v>
      </c>
      <c r="P17" s="620">
        <v>2921.9999786260969</v>
      </c>
      <c r="Q17" s="30"/>
    </row>
    <row r="18" spans="1:17" s="20" customFormat="1" ht="15" customHeight="1">
      <c r="A18" s="13" t="s">
        <v>45</v>
      </c>
      <c r="B18" s="236" t="s">
        <v>303</v>
      </c>
      <c r="C18" s="620">
        <v>3733.5752815711467</v>
      </c>
      <c r="D18" s="620">
        <v>4244.0866240697778</v>
      </c>
      <c r="E18" s="620">
        <v>4216.5673872007392</v>
      </c>
      <c r="F18" s="620">
        <v>4094.4282477471411</v>
      </c>
      <c r="G18" s="620">
        <v>4104.7290205774661</v>
      </c>
      <c r="H18" s="620">
        <v>4164.2818698418523</v>
      </c>
      <c r="I18" s="620">
        <v>4234.4730213563398</v>
      </c>
      <c r="J18" s="620">
        <v>4385.2350001799023</v>
      </c>
      <c r="K18" s="620">
        <v>4346.3297890765471</v>
      </c>
      <c r="L18" s="620">
        <v>1043.2140373388174</v>
      </c>
      <c r="M18" s="620">
        <v>1696.3258606033282</v>
      </c>
      <c r="N18" s="621">
        <v>1468.9149895339847</v>
      </c>
      <c r="O18" s="620">
        <v>938.35240622750007</v>
      </c>
      <c r="P18" s="620">
        <v>1027.0131340818637</v>
      </c>
      <c r="Q18" s="30"/>
    </row>
    <row r="19" spans="1:17" s="20" customFormat="1" ht="15" customHeight="1">
      <c r="A19" s="13" t="s">
        <v>46</v>
      </c>
      <c r="B19" s="236" t="s">
        <v>47</v>
      </c>
      <c r="C19" s="620">
        <v>24292.79558566866</v>
      </c>
      <c r="D19" s="620">
        <v>28576.345943247219</v>
      </c>
      <c r="E19" s="620">
        <v>30016.012457997611</v>
      </c>
      <c r="F19" s="620">
        <v>32021.655569988903</v>
      </c>
      <c r="G19" s="620">
        <v>33908.323594805566</v>
      </c>
      <c r="H19" s="620">
        <v>33352.70789968552</v>
      </c>
      <c r="I19" s="620">
        <v>33094.301297080892</v>
      </c>
      <c r="J19" s="620">
        <v>33264.843249942016</v>
      </c>
      <c r="K19" s="620">
        <v>32899.852073115806</v>
      </c>
      <c r="L19" s="620">
        <v>18228.533755087545</v>
      </c>
      <c r="M19" s="620">
        <v>25389.878650617764</v>
      </c>
      <c r="N19" s="621">
        <v>24129.610844178529</v>
      </c>
      <c r="O19" s="620">
        <v>14678.252675887781</v>
      </c>
      <c r="P19" s="620">
        <v>15973.318175598179</v>
      </c>
      <c r="Q19" s="30"/>
    </row>
    <row r="20" spans="1:17" s="20" customFormat="1" ht="15" customHeight="1">
      <c r="A20" s="13" t="s">
        <v>48</v>
      </c>
      <c r="B20" s="236" t="s">
        <v>304</v>
      </c>
      <c r="C20" s="620">
        <v>1971.2698102682311</v>
      </c>
      <c r="D20" s="620">
        <v>1310.9213835430048</v>
      </c>
      <c r="E20" s="620">
        <v>1903.7514679032427</v>
      </c>
      <c r="F20" s="620">
        <v>2038.1010219611244</v>
      </c>
      <c r="G20" s="620">
        <v>1235.5050904431084</v>
      </c>
      <c r="H20" s="620">
        <v>1520.1823593765753</v>
      </c>
      <c r="I20" s="620">
        <v>1761.4754692355461</v>
      </c>
      <c r="J20" s="620">
        <v>2069.764580628027</v>
      </c>
      <c r="K20" s="620">
        <v>2045.8747462090114</v>
      </c>
      <c r="L20" s="620">
        <v>2611.8146472707117</v>
      </c>
      <c r="M20" s="620">
        <v>2539.4917030279667</v>
      </c>
      <c r="N20" s="621">
        <v>2698.2163459201111</v>
      </c>
      <c r="O20" s="620">
        <v>1567.8312266351777</v>
      </c>
      <c r="P20" s="620">
        <v>1483.5916387815405</v>
      </c>
      <c r="Q20" s="30"/>
    </row>
    <row r="21" spans="1:17" s="20" customFormat="1" ht="15" customHeight="1">
      <c r="A21" s="13" t="s">
        <v>49</v>
      </c>
      <c r="B21" s="236" t="s">
        <v>305</v>
      </c>
      <c r="C21" s="620">
        <v>3884.5962572182593</v>
      </c>
      <c r="D21" s="620">
        <v>4720.331725964993</v>
      </c>
      <c r="E21" s="620">
        <v>4747.256873860928</v>
      </c>
      <c r="F21" s="620">
        <v>5043.736187045587</v>
      </c>
      <c r="G21" s="620">
        <v>5186.3086387697849</v>
      </c>
      <c r="H21" s="620">
        <v>5583.7842504658502</v>
      </c>
      <c r="I21" s="620">
        <v>5655.8199110065671</v>
      </c>
      <c r="J21" s="620">
        <v>5919.7867973545608</v>
      </c>
      <c r="K21" s="620">
        <v>5865.3140063933461</v>
      </c>
      <c r="L21" s="620">
        <v>7858.7851789036504</v>
      </c>
      <c r="M21" s="620">
        <v>7012.5557185114367</v>
      </c>
      <c r="N21" s="621">
        <v>8227.081155108488</v>
      </c>
      <c r="O21" s="620">
        <v>4411.2666365291798</v>
      </c>
      <c r="P21" s="620">
        <v>4295.5164485808637</v>
      </c>
      <c r="Q21" s="30"/>
    </row>
    <row r="22" spans="1:17" s="20" customFormat="1" ht="15" customHeight="1">
      <c r="A22" s="13" t="s">
        <v>50</v>
      </c>
      <c r="B22" s="236" t="s">
        <v>306</v>
      </c>
      <c r="C22" s="620">
        <v>506.80016026760876</v>
      </c>
      <c r="D22" s="620">
        <v>575.77760039801956</v>
      </c>
      <c r="E22" s="620">
        <v>614.76155568002457</v>
      </c>
      <c r="F22" s="620">
        <v>658.91656396913356</v>
      </c>
      <c r="G22" s="620">
        <v>654.87883949464822</v>
      </c>
      <c r="H22" s="620">
        <v>717.47727310915354</v>
      </c>
      <c r="I22" s="620">
        <v>768.1585619843504</v>
      </c>
      <c r="J22" s="620">
        <v>833.25605185125494</v>
      </c>
      <c r="K22" s="620">
        <v>822.55294935451047</v>
      </c>
      <c r="L22" s="620">
        <v>769.36593653612215</v>
      </c>
      <c r="M22" s="620">
        <v>755.78757127437063</v>
      </c>
      <c r="N22" s="621">
        <v>947.65386382646284</v>
      </c>
      <c r="O22" s="620">
        <v>512.59022740785497</v>
      </c>
      <c r="P22" s="620">
        <v>539.80408552817528</v>
      </c>
      <c r="Q22" s="30"/>
    </row>
    <row r="23" spans="1:17" s="20" customFormat="1" ht="15" customHeight="1">
      <c r="A23" s="13" t="s">
        <v>51</v>
      </c>
      <c r="B23" s="236" t="s">
        <v>307</v>
      </c>
      <c r="C23" s="620">
        <v>2435.8375595168727</v>
      </c>
      <c r="D23" s="620">
        <v>3142.4050155893551</v>
      </c>
      <c r="E23" s="620">
        <v>3488.5558204440836</v>
      </c>
      <c r="F23" s="620">
        <v>3879.2987608548306</v>
      </c>
      <c r="G23" s="620">
        <v>4344.1978611106279</v>
      </c>
      <c r="H23" s="620">
        <v>4921.5186212399476</v>
      </c>
      <c r="I23" s="620">
        <v>5334.8437030718796</v>
      </c>
      <c r="J23" s="620">
        <v>5813.9439565013945</v>
      </c>
      <c r="K23" s="620">
        <v>5787.3437002176615</v>
      </c>
      <c r="L23" s="620">
        <v>7696.0022462083507</v>
      </c>
      <c r="M23" s="620">
        <v>9348.8986058908231</v>
      </c>
      <c r="N23" s="621">
        <v>8785.1034225178755</v>
      </c>
      <c r="O23" s="620">
        <v>5012.8966288093179</v>
      </c>
      <c r="P23" s="620">
        <v>5154.3803123622383</v>
      </c>
      <c r="Q23" s="30"/>
    </row>
    <row r="24" spans="1:17" s="20" customFormat="1" ht="15" customHeight="1">
      <c r="A24" s="13" t="s">
        <v>52</v>
      </c>
      <c r="B24" s="236" t="s">
        <v>308</v>
      </c>
      <c r="C24" s="620">
        <v>15958.935808879727</v>
      </c>
      <c r="D24" s="620">
        <v>18042.957952308341</v>
      </c>
      <c r="E24" s="620">
        <v>18435.854061443839</v>
      </c>
      <c r="F24" s="620">
        <v>19840.514737314857</v>
      </c>
      <c r="G24" s="620">
        <v>19231.689777279273</v>
      </c>
      <c r="H24" s="620">
        <v>18652.838923733289</v>
      </c>
      <c r="I24" s="620">
        <v>18206.984025532303</v>
      </c>
      <c r="J24" s="620">
        <v>17713.473358915766</v>
      </c>
      <c r="K24" s="620">
        <v>17501.667864821535</v>
      </c>
      <c r="L24" s="620">
        <v>10310.598060147357</v>
      </c>
      <c r="M24" s="620">
        <v>11481.908909994905</v>
      </c>
      <c r="N24" s="621">
        <v>10724.158315960511</v>
      </c>
      <c r="O24" s="620">
        <v>9971.4322967966546</v>
      </c>
      <c r="P24" s="620">
        <v>9875.7510382456694</v>
      </c>
      <c r="Q24" s="30"/>
    </row>
    <row r="25" spans="1:17" s="28" customFormat="1" ht="12.95" customHeight="1">
      <c r="A25" s="587"/>
      <c r="B25" s="34"/>
      <c r="C25" s="620"/>
      <c r="D25" s="620"/>
      <c r="E25" s="620"/>
      <c r="F25" s="620"/>
      <c r="G25" s="620"/>
      <c r="H25" s="620"/>
      <c r="I25" s="620"/>
      <c r="J25" s="620"/>
      <c r="K25" s="620"/>
      <c r="L25" s="620"/>
      <c r="M25" s="620"/>
      <c r="N25" s="621"/>
      <c r="O25" s="620"/>
      <c r="P25" s="620"/>
      <c r="Q25" s="30"/>
    </row>
    <row r="26" spans="1:17" s="20" customFormat="1" ht="15" customHeight="1">
      <c r="A26" s="68"/>
      <c r="B26" s="35" t="s">
        <v>53</v>
      </c>
      <c r="C26" s="622">
        <v>133370.38174750577</v>
      </c>
      <c r="D26" s="622">
        <v>149553.26717762489</v>
      </c>
      <c r="E26" s="622">
        <v>152571.6735222571</v>
      </c>
      <c r="F26" s="622">
        <v>153785.89910907007</v>
      </c>
      <c r="G26" s="622">
        <v>153114.44222706874</v>
      </c>
      <c r="H26" s="622">
        <v>157362.53091681312</v>
      </c>
      <c r="I26" s="622">
        <v>163018.33151157523</v>
      </c>
      <c r="J26" s="622">
        <v>169244.37388927271</v>
      </c>
      <c r="K26" s="622">
        <v>167097.83283614347</v>
      </c>
      <c r="L26" s="622">
        <v>162396.3142423789</v>
      </c>
      <c r="M26" s="622">
        <v>167892.98779968082</v>
      </c>
      <c r="N26" s="623">
        <v>176779.55430175771</v>
      </c>
      <c r="O26" s="622">
        <v>117297.8031848903</v>
      </c>
      <c r="P26" s="622">
        <v>119894.17976733111</v>
      </c>
      <c r="Q26" s="30"/>
    </row>
    <row r="27" spans="1:17" s="20" customFormat="1" ht="15" customHeight="1">
      <c r="A27" s="68"/>
      <c r="B27" s="323" t="s">
        <v>92</v>
      </c>
      <c r="C27" s="620">
        <v>323470.71845536231</v>
      </c>
      <c r="D27" s="620">
        <v>354556.17705793708</v>
      </c>
      <c r="E27" s="620">
        <v>380079.63313085132</v>
      </c>
      <c r="F27" s="620">
        <v>373943.56764991482</v>
      </c>
      <c r="G27" s="620">
        <v>395681.10527607956</v>
      </c>
      <c r="H27" s="620">
        <v>421739.19252635812</v>
      </c>
      <c r="I27" s="620">
        <v>432719.62724296417</v>
      </c>
      <c r="J27" s="620">
        <v>458256.04439319391</v>
      </c>
      <c r="K27" s="620">
        <v>495362.30131893279</v>
      </c>
      <c r="L27" s="620">
        <v>524453.55192748399</v>
      </c>
      <c r="M27" s="620">
        <v>545571.88115648425</v>
      </c>
      <c r="N27" s="621">
        <v>565590.72700955765</v>
      </c>
      <c r="O27" s="620">
        <v>657451.91170041391</v>
      </c>
      <c r="P27" s="620">
        <v>638893.05394300178</v>
      </c>
      <c r="Q27" s="30"/>
    </row>
    <row r="28" spans="1:17" s="20" customFormat="1" ht="15" customHeight="1">
      <c r="A28" s="68"/>
      <c r="B28" s="37" t="s">
        <v>399</v>
      </c>
      <c r="C28" s="622">
        <v>456841.10020286811</v>
      </c>
      <c r="D28" s="622">
        <v>504109.444235562</v>
      </c>
      <c r="E28" s="622">
        <v>532651.30665310845</v>
      </c>
      <c r="F28" s="622">
        <v>527729.46675898484</v>
      </c>
      <c r="G28" s="622">
        <v>548795.54750314832</v>
      </c>
      <c r="H28" s="622">
        <v>579101.72344317124</v>
      </c>
      <c r="I28" s="622">
        <v>595737.95875453937</v>
      </c>
      <c r="J28" s="622">
        <v>627500.41828246659</v>
      </c>
      <c r="K28" s="622">
        <v>662460.13415507623</v>
      </c>
      <c r="L28" s="622">
        <v>686849.86616986291</v>
      </c>
      <c r="M28" s="622">
        <v>713464.86895616504</v>
      </c>
      <c r="N28" s="623">
        <v>742370.28131131537</v>
      </c>
      <c r="O28" s="622">
        <v>774749.71488530422</v>
      </c>
      <c r="P28" s="622">
        <v>758787.23371033289</v>
      </c>
      <c r="Q28" s="30"/>
    </row>
    <row r="29" spans="1:17" s="20" customFormat="1" ht="20.100000000000001" customHeight="1">
      <c r="A29" s="18" t="s">
        <v>54</v>
      </c>
      <c r="B29" s="19"/>
    </row>
    <row r="30" spans="1:17" s="20" customFormat="1" ht="15" customHeight="1">
      <c r="A30" s="18" t="s">
        <v>606</v>
      </c>
      <c r="B30" s="18"/>
      <c r="C30" s="18"/>
      <c r="D30" s="18"/>
      <c r="E30" s="18"/>
      <c r="F30" s="18"/>
      <c r="G30" s="18"/>
      <c r="H30" s="18"/>
      <c r="I30" s="18"/>
      <c r="J30" s="18"/>
      <c r="K30" s="18"/>
      <c r="L30" s="18"/>
      <c r="M30" s="18"/>
      <c r="N30" s="18"/>
      <c r="O30" s="18"/>
      <c r="P30" s="18"/>
    </row>
    <row r="31" spans="1:17" s="20" customFormat="1" ht="15" customHeight="1">
      <c r="A31" s="15" t="s">
        <v>570</v>
      </c>
      <c r="B31" s="19"/>
    </row>
    <row r="32" spans="1:17" s="20" customFormat="1" ht="12" customHeight="1">
      <c r="A32" s="18"/>
      <c r="B32" s="18"/>
      <c r="C32" s="18"/>
      <c r="D32" s="18"/>
      <c r="E32" s="18"/>
      <c r="F32" s="18"/>
      <c r="G32" s="18"/>
      <c r="H32" s="18"/>
      <c r="I32" s="18"/>
      <c r="J32" s="18"/>
      <c r="K32" s="18"/>
      <c r="L32" s="18"/>
      <c r="M32" s="18"/>
      <c r="N32" s="18"/>
      <c r="O32" s="18"/>
      <c r="P32" s="18"/>
    </row>
    <row r="33" spans="1:16" s="2" customFormat="1" ht="16.5" customHeight="1">
      <c r="B33" s="1"/>
      <c r="N33" s="20"/>
      <c r="O33" s="20"/>
      <c r="P33" s="20"/>
    </row>
    <row r="34" spans="1:16">
      <c r="A34" s="18"/>
      <c r="B34" s="19"/>
      <c r="N34" s="4"/>
      <c r="O34" s="4"/>
      <c r="P34" s="4"/>
    </row>
    <row r="35" spans="1:16">
      <c r="A35" s="18"/>
      <c r="B35" s="19"/>
      <c r="N35" s="5"/>
      <c r="O35" s="5"/>
      <c r="P35" s="5"/>
    </row>
    <row r="36" spans="1:16">
      <c r="A36" s="18"/>
      <c r="B36" s="19"/>
    </row>
    <row r="37" spans="1:16">
      <c r="A37" s="18"/>
      <c r="B37" s="19"/>
    </row>
    <row r="38" spans="1:16">
      <c r="A38" s="18"/>
      <c r="B38" s="19"/>
    </row>
    <row r="39" spans="1:16">
      <c r="A39" s="18"/>
      <c r="B39" s="19"/>
    </row>
    <row r="40" spans="1:16">
      <c r="A40" s="18"/>
      <c r="B40" s="19"/>
    </row>
    <row r="41" spans="1:16">
      <c r="A41" s="18"/>
      <c r="B41" s="19"/>
      <c r="C41"/>
      <c r="D41"/>
      <c r="E41"/>
      <c r="F41"/>
      <c r="G41"/>
      <c r="H41"/>
      <c r="I41"/>
      <c r="J41"/>
      <c r="K41"/>
      <c r="L41"/>
      <c r="M41"/>
      <c r="N41"/>
      <c r="O41"/>
      <c r="P41"/>
    </row>
    <row r="42" spans="1:16">
      <c r="A42" s="18"/>
      <c r="B42" s="19"/>
      <c r="C42"/>
      <c r="D42"/>
      <c r="E42"/>
      <c r="F42"/>
      <c r="G42"/>
      <c r="H42"/>
      <c r="I42"/>
      <c r="J42"/>
      <c r="K42"/>
      <c r="L42"/>
      <c r="M42"/>
      <c r="N42"/>
      <c r="O42"/>
      <c r="P42"/>
    </row>
    <row r="43" spans="1:16">
      <c r="A43" s="18"/>
      <c r="B43" s="19"/>
      <c r="C43"/>
      <c r="D43"/>
      <c r="E43"/>
      <c r="F43"/>
      <c r="G43"/>
      <c r="H43"/>
      <c r="I43"/>
      <c r="J43"/>
      <c r="K43"/>
      <c r="L43"/>
      <c r="M43"/>
      <c r="N43"/>
      <c r="O43"/>
      <c r="P43"/>
    </row>
    <row r="44" spans="1:16">
      <c r="A44" s="18"/>
      <c r="B44" s="19"/>
      <c r="C44"/>
      <c r="D44"/>
      <c r="E44"/>
      <c r="F44"/>
      <c r="G44"/>
      <c r="H44"/>
      <c r="I44"/>
      <c r="J44"/>
      <c r="K44"/>
      <c r="L44"/>
      <c r="M44"/>
      <c r="N44"/>
      <c r="O44"/>
      <c r="P44"/>
    </row>
    <row r="45" spans="1:16">
      <c r="A45" s="18"/>
      <c r="B45" s="19"/>
      <c r="C45"/>
      <c r="D45"/>
      <c r="E45"/>
      <c r="F45"/>
      <c r="G45"/>
      <c r="H45"/>
      <c r="I45"/>
      <c r="J45"/>
      <c r="K45"/>
      <c r="L45"/>
      <c r="M45"/>
      <c r="N45"/>
      <c r="O45"/>
      <c r="P45"/>
    </row>
    <row r="46" spans="1:16">
      <c r="A46" s="18"/>
      <c r="B46" s="19"/>
      <c r="C46"/>
      <c r="D46"/>
      <c r="E46"/>
      <c r="F46"/>
      <c r="G46"/>
      <c r="H46"/>
      <c r="I46"/>
      <c r="J46"/>
      <c r="K46"/>
      <c r="L46"/>
      <c r="M46"/>
      <c r="N46"/>
      <c r="O46"/>
      <c r="P46"/>
    </row>
    <row r="47" spans="1:16">
      <c r="A47" s="18"/>
      <c r="B47" s="19"/>
      <c r="C47"/>
      <c r="D47"/>
      <c r="E47"/>
      <c r="F47"/>
      <c r="G47"/>
      <c r="H47"/>
      <c r="I47"/>
      <c r="J47"/>
      <c r="K47"/>
      <c r="L47"/>
      <c r="M47"/>
      <c r="N47"/>
      <c r="O47"/>
      <c r="P47"/>
    </row>
    <row r="48" spans="1:16">
      <c r="A48" s="18"/>
      <c r="B48" s="19"/>
      <c r="C48"/>
      <c r="D48"/>
      <c r="E48"/>
      <c r="F48"/>
      <c r="G48"/>
      <c r="H48"/>
      <c r="I48"/>
      <c r="J48"/>
      <c r="K48"/>
      <c r="L48"/>
      <c r="M48"/>
      <c r="N48"/>
      <c r="O48"/>
      <c r="P48"/>
    </row>
    <row r="49" spans="1:16">
      <c r="A49" s="18"/>
      <c r="B49" s="19"/>
      <c r="C49"/>
      <c r="D49"/>
      <c r="E49"/>
      <c r="F49"/>
      <c r="G49"/>
      <c r="H49"/>
      <c r="I49"/>
      <c r="J49"/>
      <c r="K49"/>
      <c r="L49"/>
      <c r="M49"/>
      <c r="N49"/>
      <c r="O49"/>
      <c r="P49"/>
    </row>
    <row r="50" spans="1:16">
      <c r="A50" s="18"/>
      <c r="B50" s="19"/>
      <c r="C50"/>
      <c r="D50"/>
      <c r="E50"/>
      <c r="F50"/>
      <c r="G50"/>
      <c r="H50"/>
      <c r="I50"/>
      <c r="J50"/>
      <c r="K50"/>
      <c r="L50"/>
      <c r="M50"/>
      <c r="N50"/>
      <c r="O50"/>
      <c r="P50"/>
    </row>
    <row r="51" spans="1:16">
      <c r="A51" s="18"/>
      <c r="B51" s="19"/>
      <c r="C51"/>
      <c r="D51"/>
      <c r="E51"/>
      <c r="F51"/>
      <c r="G51"/>
      <c r="H51"/>
      <c r="I51"/>
      <c r="J51"/>
      <c r="K51"/>
      <c r="L51"/>
      <c r="M51"/>
      <c r="N51"/>
      <c r="O51"/>
      <c r="P51"/>
    </row>
    <row r="52" spans="1:16">
      <c r="A52" s="18"/>
      <c r="B52" s="19"/>
      <c r="C52"/>
      <c r="D52"/>
      <c r="E52"/>
      <c r="F52"/>
      <c r="G52"/>
      <c r="H52"/>
      <c r="I52"/>
      <c r="J52"/>
      <c r="K52"/>
      <c r="L52"/>
      <c r="M52"/>
      <c r="N52"/>
      <c r="O52"/>
      <c r="P52"/>
    </row>
    <row r="53" spans="1:16">
      <c r="A53" s="18"/>
      <c r="B53" s="19"/>
      <c r="C53"/>
      <c r="D53"/>
      <c r="E53"/>
      <c r="F53"/>
      <c r="G53"/>
      <c r="H53"/>
      <c r="I53"/>
      <c r="J53"/>
      <c r="K53"/>
      <c r="L53"/>
      <c r="M53"/>
      <c r="N53"/>
      <c r="O53"/>
      <c r="P53"/>
    </row>
    <row r="54" spans="1:16">
      <c r="A54" s="18"/>
      <c r="B54" s="19"/>
      <c r="C54"/>
      <c r="D54"/>
      <c r="E54"/>
      <c r="F54"/>
      <c r="G54"/>
      <c r="H54"/>
      <c r="I54"/>
      <c r="J54"/>
      <c r="K54"/>
      <c r="L54"/>
      <c r="M54"/>
      <c r="N54"/>
      <c r="O54"/>
      <c r="P54"/>
    </row>
    <row r="55" spans="1:16">
      <c r="A55" s="18"/>
      <c r="B55" s="19"/>
      <c r="C55"/>
      <c r="D55"/>
      <c r="E55"/>
      <c r="F55"/>
      <c r="G55"/>
      <c r="H55"/>
      <c r="I55"/>
      <c r="J55"/>
      <c r="K55"/>
      <c r="L55"/>
      <c r="M55"/>
      <c r="N55"/>
      <c r="O55"/>
      <c r="P55"/>
    </row>
    <row r="56" spans="1:16">
      <c r="A56" s="18"/>
      <c r="B56" s="19"/>
      <c r="C56"/>
      <c r="D56"/>
      <c r="E56"/>
      <c r="F56"/>
      <c r="G56"/>
      <c r="H56"/>
      <c r="I56"/>
      <c r="J56"/>
      <c r="K56"/>
      <c r="L56"/>
      <c r="M56"/>
      <c r="N56"/>
      <c r="O56"/>
      <c r="P56"/>
    </row>
    <row r="57" spans="1:16">
      <c r="A57" s="18"/>
      <c r="B57" s="19"/>
      <c r="C57"/>
      <c r="D57"/>
      <c r="E57"/>
      <c r="F57"/>
      <c r="G57"/>
      <c r="H57"/>
      <c r="I57"/>
      <c r="J57"/>
      <c r="K57"/>
      <c r="L57"/>
      <c r="M57"/>
      <c r="N57"/>
      <c r="O57"/>
      <c r="P57"/>
    </row>
    <row r="58" spans="1:16">
      <c r="A58" s="18"/>
      <c r="B58" s="19"/>
      <c r="C58"/>
      <c r="D58"/>
      <c r="E58"/>
      <c r="F58"/>
      <c r="G58"/>
      <c r="H58"/>
      <c r="I58"/>
      <c r="J58"/>
      <c r="K58"/>
      <c r="L58"/>
      <c r="M58"/>
      <c r="N58"/>
      <c r="O58"/>
      <c r="P58"/>
    </row>
    <row r="59" spans="1:16">
      <c r="A59" s="18"/>
      <c r="B59" s="19"/>
      <c r="C59"/>
      <c r="D59"/>
      <c r="E59"/>
      <c r="F59"/>
      <c r="G59"/>
      <c r="H59"/>
      <c r="I59"/>
      <c r="J59"/>
      <c r="K59"/>
      <c r="L59"/>
      <c r="M59"/>
      <c r="N59"/>
      <c r="O59"/>
      <c r="P59"/>
    </row>
    <row r="60" spans="1:16">
      <c r="A60" s="18"/>
      <c r="B60" s="19"/>
      <c r="C60"/>
      <c r="D60"/>
      <c r="E60"/>
      <c r="F60"/>
      <c r="G60"/>
      <c r="H60"/>
      <c r="I60"/>
      <c r="J60"/>
      <c r="K60"/>
      <c r="L60"/>
      <c r="M60"/>
      <c r="N60"/>
      <c r="O60"/>
      <c r="P60"/>
    </row>
    <row r="61" spans="1:16">
      <c r="A61" s="18"/>
      <c r="B61" s="19"/>
      <c r="C61"/>
      <c r="D61"/>
      <c r="E61"/>
      <c r="F61"/>
      <c r="G61"/>
      <c r="H61"/>
      <c r="I61"/>
      <c r="J61"/>
      <c r="K61"/>
      <c r="L61"/>
      <c r="M61"/>
      <c r="N61"/>
      <c r="O61"/>
      <c r="P61"/>
    </row>
    <row r="62" spans="1:16">
      <c r="A62" s="18"/>
      <c r="B62" s="19"/>
      <c r="C62"/>
      <c r="D62"/>
      <c r="E62"/>
      <c r="F62"/>
      <c r="G62"/>
      <c r="H62"/>
      <c r="I62"/>
      <c r="J62"/>
      <c r="K62"/>
      <c r="L62"/>
      <c r="M62"/>
      <c r="N62"/>
      <c r="O62"/>
      <c r="P62"/>
    </row>
    <row r="63" spans="1:16">
      <c r="A63" s="18"/>
      <c r="B63" s="19"/>
      <c r="C63"/>
      <c r="D63"/>
      <c r="E63"/>
      <c r="F63"/>
      <c r="G63"/>
      <c r="H63"/>
      <c r="I63"/>
      <c r="J63"/>
      <c r="K63"/>
      <c r="L63"/>
      <c r="M63"/>
      <c r="N63"/>
      <c r="O63"/>
      <c r="P63"/>
    </row>
    <row r="64" spans="1:16">
      <c r="A64" s="18"/>
      <c r="B64" s="19"/>
      <c r="C64"/>
      <c r="D64"/>
      <c r="E64"/>
      <c r="F64"/>
      <c r="G64"/>
      <c r="H64"/>
      <c r="I64"/>
      <c r="J64"/>
      <c r="K64"/>
      <c r="L64"/>
      <c r="M64"/>
      <c r="N64"/>
      <c r="O64"/>
      <c r="P64"/>
    </row>
    <row r="65" spans="1:16">
      <c r="A65" s="18"/>
      <c r="B65" s="19"/>
      <c r="C65"/>
      <c r="D65"/>
      <c r="E65"/>
      <c r="F65"/>
      <c r="G65"/>
      <c r="H65"/>
      <c r="I65"/>
      <c r="J65"/>
      <c r="K65"/>
      <c r="L65"/>
      <c r="M65"/>
      <c r="N65"/>
      <c r="O65"/>
      <c r="P65"/>
    </row>
    <row r="66" spans="1:16">
      <c r="A66" s="18"/>
      <c r="B66" s="19"/>
      <c r="C66"/>
      <c r="D66"/>
      <c r="E66"/>
      <c r="F66"/>
      <c r="G66"/>
      <c r="H66"/>
      <c r="I66"/>
      <c r="J66"/>
      <c r="K66"/>
      <c r="L66"/>
      <c r="M66"/>
      <c r="N66"/>
      <c r="O66"/>
      <c r="P66"/>
    </row>
    <row r="67" spans="1:16">
      <c r="A67" s="18"/>
      <c r="B67" s="19"/>
      <c r="C67"/>
      <c r="D67"/>
      <c r="E67"/>
      <c r="F67"/>
      <c r="G67"/>
      <c r="H67"/>
      <c r="I67"/>
      <c r="J67"/>
      <c r="K67"/>
      <c r="L67"/>
      <c r="M67"/>
      <c r="N67"/>
      <c r="O67"/>
      <c r="P67"/>
    </row>
    <row r="68" spans="1:16">
      <c r="A68" s="18"/>
      <c r="B68" s="19"/>
      <c r="C68"/>
      <c r="D68"/>
      <c r="E68"/>
      <c r="F68"/>
      <c r="G68"/>
      <c r="H68"/>
      <c r="I68"/>
      <c r="J68"/>
      <c r="K68"/>
      <c r="L68"/>
      <c r="M68"/>
      <c r="N68"/>
      <c r="O68"/>
      <c r="P68"/>
    </row>
    <row r="69" spans="1:16">
      <c r="A69" s="18"/>
      <c r="B69" s="19"/>
      <c r="C69"/>
      <c r="D69"/>
      <c r="E69"/>
      <c r="F69"/>
      <c r="G69"/>
      <c r="H69"/>
      <c r="I69"/>
      <c r="J69"/>
      <c r="K69"/>
      <c r="L69"/>
      <c r="M69"/>
      <c r="N69"/>
      <c r="O69"/>
      <c r="P69"/>
    </row>
    <row r="70" spans="1:16">
      <c r="A70" s="18"/>
      <c r="B70" s="19"/>
      <c r="C70"/>
      <c r="D70"/>
      <c r="E70"/>
      <c r="F70"/>
      <c r="G70"/>
      <c r="H70"/>
      <c r="I70"/>
      <c r="J70"/>
      <c r="K70"/>
      <c r="L70"/>
      <c r="M70"/>
      <c r="N70"/>
      <c r="O70"/>
      <c r="P70"/>
    </row>
    <row r="71" spans="1:16">
      <c r="A71" s="18"/>
      <c r="B71" s="19"/>
      <c r="C71"/>
      <c r="D71"/>
      <c r="E71"/>
      <c r="F71"/>
      <c r="G71"/>
      <c r="H71"/>
      <c r="I71"/>
      <c r="J71"/>
      <c r="K71"/>
      <c r="L71"/>
      <c r="M71"/>
      <c r="N71"/>
      <c r="O71"/>
      <c r="P71"/>
    </row>
    <row r="72" spans="1:16">
      <c r="A72" s="18"/>
      <c r="B72" s="19"/>
      <c r="C72"/>
      <c r="D72"/>
      <c r="E72"/>
      <c r="F72"/>
      <c r="G72"/>
      <c r="H72"/>
      <c r="I72"/>
      <c r="J72"/>
      <c r="K72"/>
      <c r="L72"/>
      <c r="M72"/>
      <c r="N72"/>
      <c r="O72"/>
      <c r="P72"/>
    </row>
    <row r="73" spans="1:16">
      <c r="A73" s="18"/>
      <c r="B73" s="19"/>
      <c r="C73"/>
      <c r="D73"/>
      <c r="E73"/>
      <c r="F73"/>
      <c r="G73"/>
      <c r="H73"/>
      <c r="I73"/>
      <c r="J73"/>
      <c r="K73"/>
      <c r="L73"/>
      <c r="M73"/>
      <c r="N73"/>
      <c r="O73"/>
      <c r="P73"/>
    </row>
    <row r="74" spans="1:16">
      <c r="A74" s="18"/>
      <c r="B74" s="19"/>
      <c r="C74"/>
      <c r="D74"/>
      <c r="E74"/>
      <c r="F74"/>
      <c r="G74"/>
      <c r="H74"/>
      <c r="I74"/>
      <c r="J74"/>
      <c r="K74"/>
      <c r="L74"/>
      <c r="M74"/>
      <c r="N74"/>
      <c r="O74"/>
      <c r="P74"/>
    </row>
    <row r="75" spans="1:16">
      <c r="A75" s="18"/>
      <c r="B75" s="19"/>
      <c r="C75"/>
      <c r="D75"/>
      <c r="E75"/>
      <c r="F75"/>
      <c r="G75"/>
      <c r="H75"/>
      <c r="I75"/>
      <c r="J75"/>
      <c r="K75"/>
      <c r="L75"/>
      <c r="M75"/>
      <c r="N75"/>
      <c r="O75"/>
      <c r="P75"/>
    </row>
    <row r="76" spans="1:16">
      <c r="A76" s="18"/>
      <c r="B76" s="19"/>
      <c r="C76"/>
      <c r="D76"/>
      <c r="E76"/>
      <c r="F76"/>
      <c r="G76"/>
      <c r="H76"/>
      <c r="I76"/>
      <c r="J76"/>
      <c r="K76"/>
      <c r="L76"/>
      <c r="M76"/>
      <c r="N76"/>
      <c r="O76"/>
      <c r="P76"/>
    </row>
    <row r="77" spans="1:16">
      <c r="A77" s="18"/>
      <c r="B77" s="19"/>
      <c r="C77"/>
      <c r="D77"/>
      <c r="E77"/>
      <c r="F77"/>
      <c r="G77"/>
      <c r="H77"/>
      <c r="I77"/>
      <c r="J77"/>
      <c r="K77"/>
      <c r="L77"/>
      <c r="M77"/>
      <c r="N77"/>
      <c r="O77"/>
      <c r="P77"/>
    </row>
    <row r="78" spans="1:16">
      <c r="A78" s="18"/>
      <c r="B78" s="19"/>
      <c r="C78"/>
      <c r="D78"/>
      <c r="E78"/>
      <c r="F78"/>
      <c r="G78"/>
      <c r="H78"/>
      <c r="I78"/>
      <c r="J78"/>
      <c r="K78"/>
      <c r="L78"/>
      <c r="M78"/>
      <c r="N78"/>
      <c r="O78"/>
      <c r="P78"/>
    </row>
    <row r="79" spans="1:16">
      <c r="A79" s="18"/>
      <c r="B79" s="19"/>
      <c r="C79"/>
      <c r="D79"/>
      <c r="E79"/>
      <c r="F79"/>
      <c r="G79"/>
      <c r="H79"/>
      <c r="I79"/>
      <c r="J79"/>
      <c r="K79"/>
      <c r="L79"/>
      <c r="M79"/>
      <c r="N79"/>
      <c r="O79"/>
      <c r="P79"/>
    </row>
    <row r="80" spans="1:16">
      <c r="A80" s="18"/>
      <c r="B80" s="19"/>
      <c r="C80"/>
      <c r="D80"/>
      <c r="E80"/>
      <c r="F80"/>
      <c r="G80"/>
      <c r="H80"/>
      <c r="I80"/>
      <c r="J80"/>
      <c r="K80"/>
      <c r="L80"/>
      <c r="M80"/>
      <c r="N80"/>
      <c r="O80"/>
      <c r="P80"/>
    </row>
    <row r="81" spans="1:16">
      <c r="A81" s="18"/>
      <c r="B81" s="19"/>
      <c r="C81"/>
      <c r="D81"/>
      <c r="E81"/>
      <c r="F81"/>
      <c r="G81"/>
      <c r="H81"/>
      <c r="I81"/>
      <c r="J81"/>
      <c r="K81"/>
      <c r="L81"/>
      <c r="M81"/>
      <c r="N81"/>
      <c r="O81"/>
      <c r="P81"/>
    </row>
    <row r="82" spans="1:16">
      <c r="A82" s="18"/>
      <c r="B82" s="19"/>
      <c r="C82"/>
      <c r="D82"/>
      <c r="E82"/>
      <c r="F82"/>
      <c r="G82"/>
      <c r="H82"/>
      <c r="I82"/>
      <c r="J82"/>
      <c r="K82"/>
      <c r="L82"/>
      <c r="M82"/>
      <c r="N82"/>
      <c r="O82"/>
      <c r="P82"/>
    </row>
    <row r="83" spans="1:16">
      <c r="A83" s="18"/>
      <c r="B83" s="19"/>
      <c r="C83"/>
      <c r="D83"/>
      <c r="E83"/>
      <c r="F83"/>
      <c r="G83"/>
      <c r="H83"/>
      <c r="I83"/>
      <c r="J83"/>
      <c r="K83"/>
      <c r="L83"/>
      <c r="M83"/>
      <c r="N83"/>
      <c r="O83"/>
      <c r="P83"/>
    </row>
    <row r="84" spans="1:16">
      <c r="A84" s="18"/>
      <c r="B84" s="19"/>
      <c r="C84"/>
      <c r="D84"/>
      <c r="E84"/>
      <c r="F84"/>
      <c r="G84"/>
      <c r="H84"/>
      <c r="I84"/>
      <c r="J84"/>
      <c r="K84"/>
      <c r="L84"/>
      <c r="M84"/>
      <c r="N84"/>
      <c r="O84"/>
      <c r="P84"/>
    </row>
    <row r="85" spans="1:16">
      <c r="A85" s="18"/>
      <c r="B85" s="19"/>
      <c r="C85"/>
      <c r="D85"/>
      <c r="E85"/>
      <c r="F85"/>
      <c r="G85"/>
      <c r="H85"/>
      <c r="I85"/>
      <c r="J85"/>
      <c r="K85"/>
      <c r="L85"/>
      <c r="M85"/>
      <c r="N85"/>
      <c r="O85"/>
      <c r="P85"/>
    </row>
    <row r="86" spans="1:16">
      <c r="A86" s="18"/>
      <c r="B86" s="19"/>
      <c r="C86"/>
      <c r="D86"/>
      <c r="E86"/>
      <c r="F86"/>
      <c r="G86"/>
      <c r="H86"/>
      <c r="I86"/>
      <c r="J86"/>
      <c r="K86"/>
      <c r="L86"/>
      <c r="M86"/>
      <c r="N86"/>
      <c r="O86"/>
      <c r="P86"/>
    </row>
    <row r="87" spans="1:16">
      <c r="A87" s="18"/>
      <c r="B87" s="19"/>
      <c r="C87"/>
      <c r="D87"/>
      <c r="E87"/>
      <c r="F87"/>
      <c r="G87"/>
      <c r="H87"/>
      <c r="I87"/>
      <c r="J87"/>
      <c r="K87"/>
      <c r="L87"/>
      <c r="M87"/>
      <c r="N87"/>
      <c r="O87"/>
      <c r="P87"/>
    </row>
    <row r="88" spans="1:16">
      <c r="A88" s="18"/>
      <c r="B88" s="19"/>
      <c r="C88"/>
      <c r="D88"/>
      <c r="E88"/>
      <c r="F88"/>
      <c r="G88"/>
      <c r="H88"/>
      <c r="I88"/>
      <c r="J88"/>
      <c r="K88"/>
      <c r="L88"/>
      <c r="M88"/>
      <c r="N88"/>
      <c r="O88"/>
      <c r="P88"/>
    </row>
    <row r="89" spans="1:16">
      <c r="A89" s="18"/>
      <c r="B89" s="19"/>
      <c r="C89"/>
      <c r="D89"/>
      <c r="E89"/>
      <c r="F89"/>
      <c r="G89"/>
      <c r="H89"/>
      <c r="I89"/>
      <c r="J89"/>
      <c r="K89"/>
      <c r="L89"/>
      <c r="M89"/>
      <c r="N89"/>
      <c r="O89"/>
      <c r="P89"/>
    </row>
    <row r="90" spans="1:16">
      <c r="A90" s="18"/>
      <c r="B90" s="19"/>
      <c r="C90"/>
      <c r="D90"/>
      <c r="E90"/>
      <c r="F90"/>
      <c r="G90"/>
      <c r="H90"/>
      <c r="I90"/>
      <c r="J90"/>
      <c r="K90"/>
      <c r="L90"/>
      <c r="M90"/>
      <c r="N90"/>
      <c r="O90"/>
      <c r="P90"/>
    </row>
    <row r="91" spans="1:16">
      <c r="A91" s="18"/>
      <c r="B91" s="19"/>
      <c r="C91"/>
      <c r="D91"/>
      <c r="E91"/>
      <c r="F91"/>
      <c r="G91"/>
      <c r="H91"/>
      <c r="I91"/>
      <c r="J91"/>
      <c r="K91"/>
      <c r="L91"/>
      <c r="M91"/>
      <c r="N91"/>
      <c r="O91"/>
      <c r="P91"/>
    </row>
    <row r="92" spans="1:16">
      <c r="A92" s="18"/>
      <c r="B92" s="19"/>
      <c r="C92"/>
      <c r="D92"/>
      <c r="E92"/>
      <c r="F92"/>
      <c r="G92"/>
      <c r="H92"/>
      <c r="I92"/>
      <c r="J92"/>
      <c r="K92"/>
      <c r="L92"/>
      <c r="M92"/>
      <c r="N92"/>
      <c r="O92"/>
      <c r="P92"/>
    </row>
    <row r="93" spans="1:16">
      <c r="A93" s="18"/>
      <c r="B93" s="19"/>
      <c r="C93"/>
      <c r="D93"/>
      <c r="E93"/>
      <c r="F93"/>
      <c r="G93"/>
      <c r="H93"/>
      <c r="I93"/>
      <c r="J93"/>
      <c r="K93"/>
      <c r="L93"/>
      <c r="M93"/>
      <c r="N93"/>
      <c r="O93"/>
      <c r="P93"/>
    </row>
    <row r="94" spans="1:16">
      <c r="A94" s="18"/>
      <c r="B94" s="19"/>
      <c r="C94"/>
      <c r="D94"/>
      <c r="E94"/>
      <c r="F94"/>
      <c r="G94"/>
      <c r="H94"/>
      <c r="I94"/>
      <c r="J94"/>
      <c r="K94"/>
      <c r="L94"/>
      <c r="M94"/>
      <c r="N94"/>
      <c r="O94"/>
      <c r="P94"/>
    </row>
    <row r="95" spans="1:16">
      <c r="A95" s="18"/>
      <c r="B95" s="19"/>
      <c r="C95"/>
      <c r="D95"/>
      <c r="E95"/>
      <c r="F95"/>
      <c r="G95"/>
      <c r="H95"/>
      <c r="I95"/>
      <c r="J95"/>
      <c r="K95"/>
      <c r="L95"/>
      <c r="M95"/>
      <c r="N95"/>
      <c r="O95"/>
      <c r="P95"/>
    </row>
    <row r="96" spans="1:16">
      <c r="A96" s="18"/>
      <c r="B96" s="19"/>
      <c r="C96"/>
      <c r="D96"/>
      <c r="E96"/>
      <c r="F96"/>
      <c r="G96"/>
      <c r="H96"/>
      <c r="I96"/>
      <c r="J96"/>
      <c r="K96"/>
      <c r="L96"/>
      <c r="M96"/>
      <c r="N96"/>
      <c r="O96"/>
      <c r="P96"/>
    </row>
    <row r="97" spans="1:16">
      <c r="A97" s="18"/>
      <c r="B97" s="19"/>
      <c r="C97"/>
      <c r="D97"/>
      <c r="E97"/>
      <c r="F97"/>
      <c r="G97"/>
      <c r="H97"/>
      <c r="I97"/>
      <c r="J97"/>
      <c r="K97"/>
      <c r="L97"/>
      <c r="M97"/>
      <c r="N97"/>
      <c r="O97"/>
      <c r="P97"/>
    </row>
    <row r="98" spans="1:16">
      <c r="A98" s="18"/>
      <c r="B98" s="19"/>
      <c r="C98"/>
      <c r="D98"/>
      <c r="E98"/>
      <c r="F98"/>
      <c r="G98"/>
      <c r="H98"/>
      <c r="I98"/>
      <c r="J98"/>
      <c r="K98"/>
      <c r="L98"/>
      <c r="M98"/>
      <c r="N98"/>
      <c r="O98"/>
      <c r="P98"/>
    </row>
    <row r="99" spans="1:16">
      <c r="A99" s="18"/>
      <c r="B99" s="19"/>
      <c r="C99"/>
      <c r="D99"/>
      <c r="E99"/>
      <c r="F99"/>
      <c r="G99"/>
      <c r="H99"/>
      <c r="I99"/>
      <c r="J99"/>
      <c r="K99"/>
      <c r="L99"/>
      <c r="M99"/>
      <c r="N99"/>
      <c r="O99"/>
      <c r="P99"/>
    </row>
    <row r="100" spans="1:16">
      <c r="A100" s="18"/>
      <c r="B100" s="19"/>
      <c r="C100"/>
      <c r="D100"/>
      <c r="E100"/>
      <c r="F100"/>
      <c r="G100"/>
      <c r="H100"/>
      <c r="I100"/>
      <c r="J100"/>
      <c r="K100"/>
      <c r="L100"/>
      <c r="M100"/>
      <c r="N100"/>
      <c r="O100"/>
      <c r="P100"/>
    </row>
    <row r="101" spans="1:16">
      <c r="A101" s="18"/>
      <c r="B101" s="19"/>
      <c r="C101"/>
      <c r="D101"/>
      <c r="E101"/>
      <c r="F101"/>
      <c r="G101"/>
      <c r="H101"/>
      <c r="I101"/>
      <c r="J101"/>
      <c r="K101"/>
      <c r="L101"/>
      <c r="M101"/>
      <c r="N101"/>
      <c r="O101"/>
      <c r="P101"/>
    </row>
    <row r="102" spans="1:16">
      <c r="A102" s="18"/>
      <c r="B102" s="19"/>
      <c r="C102"/>
      <c r="D102"/>
      <c r="E102"/>
      <c r="F102"/>
      <c r="G102"/>
      <c r="H102"/>
      <c r="I102"/>
      <c r="J102"/>
      <c r="K102"/>
      <c r="L102"/>
      <c r="M102"/>
      <c r="N102"/>
      <c r="O102"/>
      <c r="P102"/>
    </row>
    <row r="103" spans="1:16">
      <c r="A103" s="18"/>
      <c r="B103" s="19"/>
      <c r="C103"/>
      <c r="D103"/>
      <c r="E103"/>
      <c r="F103"/>
      <c r="G103"/>
      <c r="H103"/>
      <c r="I103"/>
      <c r="J103"/>
      <c r="K103"/>
      <c r="L103"/>
      <c r="M103"/>
      <c r="N103"/>
      <c r="O103"/>
      <c r="P103"/>
    </row>
    <row r="104" spans="1:16">
      <c r="A104" s="18"/>
      <c r="B104" s="19"/>
      <c r="C104"/>
      <c r="D104"/>
      <c r="E104"/>
      <c r="F104"/>
      <c r="G104"/>
      <c r="H104"/>
      <c r="I104"/>
      <c r="J104"/>
      <c r="K104"/>
      <c r="L104"/>
      <c r="M104"/>
      <c r="N104"/>
      <c r="O104"/>
      <c r="P104"/>
    </row>
    <row r="105" spans="1:16">
      <c r="A105"/>
      <c r="B105" s="19"/>
      <c r="C105"/>
      <c r="D105"/>
      <c r="E105"/>
      <c r="F105"/>
      <c r="G105"/>
      <c r="H105"/>
      <c r="I105"/>
      <c r="J105"/>
      <c r="K105"/>
      <c r="L105"/>
      <c r="M105"/>
      <c r="N105"/>
      <c r="O105"/>
      <c r="P105"/>
    </row>
    <row r="106" spans="1:16">
      <c r="A106"/>
      <c r="B106" s="19"/>
      <c r="C106"/>
      <c r="D106"/>
      <c r="E106"/>
      <c r="F106"/>
      <c r="G106"/>
      <c r="H106"/>
      <c r="I106"/>
      <c r="J106"/>
      <c r="K106"/>
      <c r="L106"/>
      <c r="M106"/>
      <c r="N106"/>
      <c r="O106"/>
      <c r="P106"/>
    </row>
    <row r="107" spans="1:16">
      <c r="A107"/>
      <c r="B107" s="19"/>
      <c r="C107"/>
      <c r="D107"/>
      <c r="E107"/>
      <c r="F107"/>
      <c r="G107"/>
      <c r="H107"/>
      <c r="I107"/>
      <c r="J107"/>
      <c r="K107"/>
      <c r="L107"/>
      <c r="M107"/>
      <c r="N107"/>
      <c r="O107"/>
      <c r="P107"/>
    </row>
    <row r="108" spans="1:16">
      <c r="A108"/>
      <c r="B108" s="19"/>
      <c r="C108"/>
      <c r="D108"/>
      <c r="E108"/>
      <c r="F108"/>
      <c r="G108"/>
      <c r="H108"/>
      <c r="I108"/>
      <c r="J108"/>
      <c r="K108"/>
      <c r="L108"/>
      <c r="M108"/>
      <c r="N108"/>
      <c r="O108"/>
      <c r="P108"/>
    </row>
    <row r="109" spans="1:16">
      <c r="A109"/>
      <c r="B109" s="19"/>
      <c r="C109"/>
      <c r="D109"/>
      <c r="E109"/>
      <c r="F109"/>
      <c r="G109"/>
      <c r="H109"/>
      <c r="I109"/>
      <c r="J109"/>
      <c r="K109"/>
      <c r="L109"/>
      <c r="M109"/>
      <c r="N109"/>
      <c r="O109"/>
      <c r="P109"/>
    </row>
    <row r="110" spans="1:16">
      <c r="A110"/>
      <c r="B110" s="19"/>
      <c r="C110"/>
      <c r="D110"/>
      <c r="E110"/>
      <c r="F110"/>
      <c r="G110"/>
      <c r="H110"/>
      <c r="I110"/>
      <c r="J110"/>
      <c r="K110"/>
      <c r="L110"/>
      <c r="M110"/>
      <c r="N110"/>
      <c r="O110"/>
      <c r="P110"/>
    </row>
    <row r="111" spans="1:16">
      <c r="A111"/>
      <c r="B111" s="19"/>
      <c r="C111"/>
      <c r="D111"/>
      <c r="E111"/>
      <c r="F111"/>
      <c r="G111"/>
      <c r="H111"/>
      <c r="I111"/>
      <c r="J111"/>
      <c r="K111"/>
      <c r="L111"/>
      <c r="M111"/>
      <c r="N111"/>
      <c r="O111"/>
      <c r="P111"/>
    </row>
    <row r="112" spans="1:16">
      <c r="A112"/>
      <c r="B112" s="19"/>
      <c r="C112"/>
      <c r="D112"/>
      <c r="E112"/>
      <c r="F112"/>
      <c r="G112"/>
      <c r="H112"/>
      <c r="I112"/>
      <c r="J112"/>
      <c r="K112"/>
      <c r="L112"/>
      <c r="M112"/>
      <c r="N112"/>
      <c r="O112"/>
      <c r="P112"/>
    </row>
    <row r="113" spans="1:16">
      <c r="A113"/>
      <c r="B113" s="19"/>
      <c r="C113"/>
      <c r="D113"/>
      <c r="E113"/>
      <c r="F113"/>
      <c r="G113"/>
      <c r="H113"/>
      <c r="I113"/>
      <c r="J113"/>
      <c r="K113"/>
      <c r="L113"/>
      <c r="M113"/>
      <c r="N113"/>
      <c r="O113"/>
      <c r="P113"/>
    </row>
    <row r="114" spans="1:16">
      <c r="A114"/>
      <c r="B114" s="19"/>
      <c r="C114"/>
      <c r="D114"/>
      <c r="E114"/>
      <c r="F114"/>
      <c r="G114"/>
      <c r="H114"/>
      <c r="I114"/>
      <c r="J114"/>
      <c r="K114"/>
      <c r="L114"/>
      <c r="M114"/>
      <c r="N114"/>
      <c r="O114"/>
      <c r="P114"/>
    </row>
    <row r="115" spans="1:16">
      <c r="A115"/>
      <c r="B115" s="19"/>
      <c r="C115"/>
      <c r="D115"/>
      <c r="E115"/>
      <c r="F115"/>
      <c r="G115"/>
      <c r="H115"/>
      <c r="I115"/>
      <c r="J115"/>
      <c r="K115"/>
      <c r="L115"/>
      <c r="M115"/>
      <c r="N115"/>
      <c r="O115"/>
      <c r="P115"/>
    </row>
    <row r="116" spans="1:16">
      <c r="A116"/>
      <c r="B116" s="19"/>
      <c r="C116"/>
      <c r="D116"/>
      <c r="E116"/>
      <c r="F116"/>
      <c r="G116"/>
      <c r="H116"/>
      <c r="I116"/>
      <c r="J116"/>
      <c r="K116"/>
      <c r="L116"/>
      <c r="M116"/>
      <c r="N116"/>
      <c r="O116"/>
      <c r="P116"/>
    </row>
    <row r="117" spans="1:16">
      <c r="A117"/>
      <c r="B117" s="19"/>
      <c r="C117"/>
      <c r="D117"/>
      <c r="E117"/>
      <c r="F117"/>
      <c r="G117"/>
      <c r="H117"/>
      <c r="I117"/>
      <c r="J117"/>
      <c r="K117"/>
      <c r="L117"/>
      <c r="M117"/>
      <c r="N117"/>
      <c r="O117"/>
      <c r="P117"/>
    </row>
    <row r="118" spans="1:16">
      <c r="A118"/>
      <c r="B118" s="19"/>
      <c r="C118"/>
      <c r="D118"/>
      <c r="E118"/>
      <c r="F118"/>
      <c r="G118"/>
      <c r="H118"/>
      <c r="I118"/>
      <c r="J118"/>
      <c r="K118"/>
      <c r="L118"/>
      <c r="M118"/>
      <c r="N118"/>
      <c r="O118"/>
      <c r="P118"/>
    </row>
    <row r="119" spans="1:16">
      <c r="A119"/>
      <c r="B119" s="19"/>
      <c r="C119"/>
      <c r="D119"/>
      <c r="E119"/>
      <c r="F119"/>
      <c r="G119"/>
      <c r="H119"/>
      <c r="I119"/>
      <c r="J119"/>
      <c r="K119"/>
      <c r="L119"/>
      <c r="M119"/>
      <c r="N119"/>
      <c r="O119"/>
      <c r="P119"/>
    </row>
    <row r="120" spans="1:16">
      <c r="A120"/>
      <c r="B120" s="19"/>
      <c r="C120"/>
      <c r="D120"/>
      <c r="E120"/>
      <c r="F120"/>
      <c r="G120"/>
      <c r="H120"/>
      <c r="I120"/>
      <c r="J120"/>
      <c r="K120"/>
      <c r="L120"/>
      <c r="M120"/>
      <c r="N120"/>
      <c r="O120"/>
      <c r="P120"/>
    </row>
    <row r="121" spans="1:16">
      <c r="A121"/>
      <c r="B121" s="19"/>
      <c r="C121"/>
      <c r="D121"/>
      <c r="E121"/>
      <c r="F121"/>
      <c r="G121"/>
      <c r="H121"/>
      <c r="I121"/>
      <c r="J121"/>
      <c r="K121"/>
      <c r="L121"/>
      <c r="M121"/>
      <c r="N121"/>
      <c r="O121"/>
      <c r="P121"/>
    </row>
    <row r="122" spans="1:16">
      <c r="A122"/>
      <c r="B122" s="19"/>
      <c r="C122"/>
      <c r="D122"/>
      <c r="E122"/>
      <c r="F122"/>
      <c r="G122"/>
      <c r="H122"/>
      <c r="I122"/>
      <c r="J122"/>
      <c r="K122"/>
      <c r="L122"/>
      <c r="M122"/>
      <c r="N122"/>
      <c r="O122"/>
      <c r="P122"/>
    </row>
    <row r="123" spans="1:16">
      <c r="A123"/>
      <c r="B123" s="19"/>
      <c r="C123"/>
      <c r="D123"/>
      <c r="E123"/>
      <c r="F123"/>
      <c r="G123"/>
      <c r="H123"/>
      <c r="I123"/>
      <c r="J123"/>
      <c r="K123"/>
      <c r="L123"/>
      <c r="M123"/>
      <c r="N123"/>
      <c r="O123"/>
      <c r="P123"/>
    </row>
    <row r="124" spans="1:16">
      <c r="A124"/>
      <c r="B124" s="19"/>
      <c r="C124"/>
      <c r="D124"/>
      <c r="E124"/>
      <c r="F124"/>
      <c r="G124"/>
      <c r="H124"/>
      <c r="I124"/>
      <c r="J124"/>
      <c r="K124"/>
      <c r="L124"/>
      <c r="M124"/>
      <c r="N124"/>
      <c r="O124"/>
      <c r="P124"/>
    </row>
    <row r="125" spans="1:16">
      <c r="A125"/>
      <c r="B125" s="19"/>
      <c r="C125"/>
      <c r="D125"/>
      <c r="E125"/>
      <c r="F125"/>
      <c r="G125"/>
      <c r="H125"/>
      <c r="I125"/>
      <c r="J125"/>
      <c r="K125"/>
      <c r="L125"/>
      <c r="M125"/>
      <c r="N125"/>
      <c r="O125"/>
      <c r="P125"/>
    </row>
    <row r="126" spans="1:16">
      <c r="A126"/>
      <c r="B126" s="19"/>
      <c r="C126"/>
      <c r="D126"/>
      <c r="E126"/>
      <c r="F126"/>
      <c r="G126"/>
      <c r="H126"/>
      <c r="I126"/>
      <c r="J126"/>
      <c r="K126"/>
      <c r="L126"/>
      <c r="M126"/>
      <c r="N126"/>
      <c r="O126"/>
      <c r="P126"/>
    </row>
    <row r="127" spans="1:16">
      <c r="A127"/>
      <c r="B127" s="19"/>
      <c r="C127"/>
      <c r="D127"/>
      <c r="E127"/>
      <c r="F127"/>
      <c r="G127"/>
      <c r="H127"/>
      <c r="I127"/>
      <c r="J127"/>
      <c r="K127"/>
      <c r="L127"/>
      <c r="M127"/>
      <c r="N127"/>
      <c r="O127"/>
      <c r="P127"/>
    </row>
    <row r="128" spans="1:16">
      <c r="A128"/>
      <c r="B128" s="19"/>
      <c r="C128"/>
      <c r="D128"/>
      <c r="E128"/>
      <c r="F128"/>
      <c r="G128"/>
      <c r="H128"/>
      <c r="I128"/>
      <c r="J128"/>
      <c r="K128"/>
      <c r="L128"/>
      <c r="M128"/>
      <c r="N128"/>
      <c r="O128"/>
      <c r="P128"/>
    </row>
    <row r="129" spans="1:16">
      <c r="A129"/>
      <c r="B129" s="19"/>
      <c r="C129"/>
      <c r="D129"/>
      <c r="E129"/>
      <c r="F129"/>
      <c r="G129"/>
      <c r="H129"/>
      <c r="I129"/>
      <c r="J129"/>
      <c r="K129"/>
      <c r="L129"/>
      <c r="M129"/>
      <c r="N129"/>
      <c r="O129"/>
      <c r="P129"/>
    </row>
    <row r="130" spans="1:16">
      <c r="A130"/>
      <c r="B130" s="19"/>
      <c r="C130"/>
      <c r="D130"/>
      <c r="E130"/>
      <c r="F130"/>
      <c r="G130"/>
      <c r="H130"/>
      <c r="I130"/>
      <c r="J130"/>
      <c r="K130"/>
      <c r="L130"/>
      <c r="M130"/>
      <c r="N130"/>
      <c r="O130"/>
      <c r="P130"/>
    </row>
    <row r="131" spans="1:16">
      <c r="A131"/>
      <c r="B131" s="19"/>
      <c r="C131"/>
      <c r="D131"/>
      <c r="E131"/>
      <c r="F131"/>
      <c r="G131"/>
      <c r="H131"/>
      <c r="I131"/>
      <c r="J131"/>
      <c r="K131"/>
      <c r="L131"/>
      <c r="M131"/>
      <c r="N131"/>
      <c r="O131"/>
      <c r="P131"/>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7"/>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6" width="10.7109375" style="20" customWidth="1"/>
    <col min="17" max="16384" width="11.42578125" style="20"/>
  </cols>
  <sheetData>
    <row r="1" spans="1:17" ht="20.100000000000001" customHeight="1">
      <c r="A1" s="123" t="s">
        <v>203</v>
      </c>
      <c r="B1" s="20"/>
      <c r="C1" s="91"/>
      <c r="Q1" s="197"/>
    </row>
    <row r="2" spans="1:17" ht="20.100000000000001" customHeight="1">
      <c r="A2" s="423" t="s">
        <v>210</v>
      </c>
      <c r="B2" s="20"/>
      <c r="C2" s="93"/>
    </row>
    <row r="3" spans="1:17" ht="20.100000000000001" customHeight="1">
      <c r="A3" s="453" t="s">
        <v>642</v>
      </c>
      <c r="B3" s="20"/>
    </row>
    <row r="4" spans="1:17" ht="20.100000000000001" customHeight="1">
      <c r="A4" s="104" t="s">
        <v>145</v>
      </c>
      <c r="B4" s="20"/>
    </row>
    <row r="5" spans="1:17">
      <c r="A5" s="20"/>
      <c r="B5" s="20"/>
    </row>
    <row r="6" spans="1:17" s="8" customFormat="1" ht="30" customHeight="1">
      <c r="A6" s="483" t="s">
        <v>320</v>
      </c>
      <c r="B6" s="588" t="s">
        <v>324</v>
      </c>
      <c r="C6" s="302">
        <v>2005</v>
      </c>
      <c r="D6" s="302">
        <v>2006</v>
      </c>
      <c r="E6" s="302">
        <v>2007</v>
      </c>
      <c r="F6" s="302">
        <v>2008</v>
      </c>
      <c r="G6" s="302">
        <v>2009</v>
      </c>
      <c r="H6" s="302">
        <v>2010</v>
      </c>
      <c r="I6" s="302">
        <v>2011</v>
      </c>
      <c r="J6" s="302">
        <v>2012</v>
      </c>
      <c r="K6" s="302">
        <v>2013</v>
      </c>
      <c r="L6" s="302">
        <v>2014</v>
      </c>
      <c r="M6" s="302">
        <v>2015</v>
      </c>
      <c r="N6" s="298">
        <v>2016</v>
      </c>
      <c r="O6" s="300">
        <v>2017</v>
      </c>
      <c r="P6" s="299">
        <v>2018</v>
      </c>
      <c r="Q6" s="157"/>
    </row>
    <row r="7" spans="1:17" ht="18" customHeight="1">
      <c r="A7" s="13" t="s">
        <v>1</v>
      </c>
      <c r="B7" s="236" t="s">
        <v>242</v>
      </c>
      <c r="C7" s="618">
        <v>2381.1506625463112</v>
      </c>
      <c r="D7" s="618">
        <v>2502.4466942366012</v>
      </c>
      <c r="E7" s="618">
        <v>2451.8844140306014</v>
      </c>
      <c r="F7" s="618">
        <v>2379.1127165300641</v>
      </c>
      <c r="G7" s="618">
        <v>2591.9069771716377</v>
      </c>
      <c r="H7" s="618">
        <v>2603.4095863799448</v>
      </c>
      <c r="I7" s="618">
        <v>2473.8909083364751</v>
      </c>
      <c r="J7" s="618">
        <v>2531.8238055937518</v>
      </c>
      <c r="K7" s="618">
        <v>2596.9878408608774</v>
      </c>
      <c r="L7" s="618">
        <v>4373.3754045438664</v>
      </c>
      <c r="M7" s="618">
        <v>4598.2624217942184</v>
      </c>
      <c r="N7" s="619">
        <v>4695.3126259841138</v>
      </c>
      <c r="O7" s="618">
        <v>1822.2220401119491</v>
      </c>
      <c r="P7" s="618">
        <v>1912.2569884190693</v>
      </c>
      <c r="Q7" s="30"/>
    </row>
    <row r="8" spans="1:17" ht="15" customHeight="1">
      <c r="A8" s="13" t="s">
        <v>6</v>
      </c>
      <c r="B8" s="236" t="s">
        <v>245</v>
      </c>
      <c r="C8" s="620">
        <v>527.67373683014193</v>
      </c>
      <c r="D8" s="620">
        <v>532.724329513675</v>
      </c>
      <c r="E8" s="620">
        <v>484.65200540495096</v>
      </c>
      <c r="F8" s="620">
        <v>461.63073989887494</v>
      </c>
      <c r="G8" s="620">
        <v>532.07105755900295</v>
      </c>
      <c r="H8" s="620">
        <v>503.46014060432651</v>
      </c>
      <c r="I8" s="620">
        <v>437.83871308675901</v>
      </c>
      <c r="J8" s="620">
        <v>436.30266963443069</v>
      </c>
      <c r="K8" s="620">
        <v>424.79703116314744</v>
      </c>
      <c r="L8" s="620">
        <v>715.36603244022899</v>
      </c>
      <c r="M8" s="620">
        <v>745.69833584458934</v>
      </c>
      <c r="N8" s="621">
        <v>746.09533133948389</v>
      </c>
      <c r="O8" s="620">
        <v>311.75123000136142</v>
      </c>
      <c r="P8" s="620">
        <v>316.49541966918753</v>
      </c>
      <c r="Q8" s="30"/>
    </row>
    <row r="9" spans="1:17" ht="15" customHeight="1">
      <c r="A9" s="13" t="s">
        <v>10</v>
      </c>
      <c r="B9" s="236" t="s">
        <v>11</v>
      </c>
      <c r="C9" s="620">
        <v>13559.876951561006</v>
      </c>
      <c r="D9" s="620">
        <v>14293.527189553137</v>
      </c>
      <c r="E9" s="620">
        <v>14004.660797227067</v>
      </c>
      <c r="F9" s="620">
        <v>13979.870215434166</v>
      </c>
      <c r="G9" s="620">
        <v>14488.265635927663</v>
      </c>
      <c r="H9" s="620">
        <v>15311.274007877424</v>
      </c>
      <c r="I9" s="620">
        <v>15432.942662584315</v>
      </c>
      <c r="J9" s="620">
        <v>16106.9700446223</v>
      </c>
      <c r="K9" s="620">
        <v>16448.852591741419</v>
      </c>
      <c r="L9" s="620">
        <v>27699.623858073723</v>
      </c>
      <c r="M9" s="620">
        <v>29120.362611720862</v>
      </c>
      <c r="N9" s="621">
        <v>29793.559208064311</v>
      </c>
      <c r="O9" s="620">
        <v>13272.971693752013</v>
      </c>
      <c r="P9" s="620">
        <v>13693.395629926608</v>
      </c>
      <c r="Q9" s="30"/>
    </row>
    <row r="10" spans="1:17" ht="15" customHeight="1">
      <c r="A10" s="13" t="s">
        <v>323</v>
      </c>
      <c r="B10" s="236" t="s">
        <v>22</v>
      </c>
      <c r="C10" s="620">
        <v>1630.355481512488</v>
      </c>
      <c r="D10" s="620">
        <v>1854.9815864219454</v>
      </c>
      <c r="E10" s="620">
        <v>1954.3461956949432</v>
      </c>
      <c r="F10" s="620">
        <v>2167.6630805361788</v>
      </c>
      <c r="G10" s="620">
        <v>2446.2494157034594</v>
      </c>
      <c r="H10" s="620">
        <v>2904.8331065260622</v>
      </c>
      <c r="I10" s="620">
        <v>3166.4117666668144</v>
      </c>
      <c r="J10" s="620">
        <v>3504.4997281014403</v>
      </c>
      <c r="K10" s="620">
        <v>3973.7853615057215</v>
      </c>
      <c r="L10" s="620">
        <v>6691.9278132563923</v>
      </c>
      <c r="M10" s="620">
        <v>7428.3350607976254</v>
      </c>
      <c r="N10" s="621">
        <v>7928.0448567711501</v>
      </c>
      <c r="O10" s="620">
        <v>3622.2299755381996</v>
      </c>
      <c r="P10" s="620">
        <v>3838.8320427824037</v>
      </c>
      <c r="Q10" s="30"/>
    </row>
    <row r="11" spans="1:17" ht="15" customHeight="1">
      <c r="A11" s="13" t="s">
        <v>26</v>
      </c>
      <c r="B11" s="236" t="s">
        <v>27</v>
      </c>
      <c r="C11" s="620">
        <v>4212.6841210706871</v>
      </c>
      <c r="D11" s="620">
        <v>5026.226990531246</v>
      </c>
      <c r="E11" s="620">
        <v>5105.501395535096</v>
      </c>
      <c r="F11" s="620">
        <v>5460.9870140271414</v>
      </c>
      <c r="G11" s="620">
        <v>6618.8451119317842</v>
      </c>
      <c r="H11" s="620">
        <v>6549.143123337969</v>
      </c>
      <c r="I11" s="620">
        <v>6216.7445882436941</v>
      </c>
      <c r="J11" s="620">
        <v>6227.6948906520629</v>
      </c>
      <c r="K11" s="620">
        <v>6167.2220300151639</v>
      </c>
      <c r="L11" s="620">
        <v>3259.1186351208366</v>
      </c>
      <c r="M11" s="620">
        <v>3434.4253298333842</v>
      </c>
      <c r="N11" s="621">
        <v>3493.5945168422895</v>
      </c>
      <c r="O11" s="620">
        <v>1488.8697281079114</v>
      </c>
      <c r="P11" s="620">
        <v>1542.1524913894596</v>
      </c>
      <c r="Q11" s="30"/>
    </row>
    <row r="12" spans="1:17" ht="15" customHeight="1">
      <c r="A12" s="13" t="s">
        <v>33</v>
      </c>
      <c r="B12" s="236" t="s">
        <v>285</v>
      </c>
      <c r="C12" s="620">
        <v>19421.536308333223</v>
      </c>
      <c r="D12" s="620">
        <v>20304.161306357222</v>
      </c>
      <c r="E12" s="620">
        <v>20147.02564736054</v>
      </c>
      <c r="F12" s="620">
        <v>20147.882007536413</v>
      </c>
      <c r="G12" s="620">
        <v>20897.020257584765</v>
      </c>
      <c r="H12" s="620">
        <v>22045.702872699607</v>
      </c>
      <c r="I12" s="620">
        <v>23667.430389057619</v>
      </c>
      <c r="J12" s="620">
        <v>25159.571009509418</v>
      </c>
      <c r="K12" s="620">
        <v>27328.812920454708</v>
      </c>
      <c r="L12" s="620">
        <v>46022.224817994429</v>
      </c>
      <c r="M12" s="620">
        <v>49942.619420072828</v>
      </c>
      <c r="N12" s="621">
        <v>52804.490455681618</v>
      </c>
      <c r="O12" s="620">
        <v>23522.578278719953</v>
      </c>
      <c r="P12" s="620">
        <v>25146.191150888731</v>
      </c>
      <c r="Q12" s="30"/>
    </row>
    <row r="13" spans="1:17" ht="15" customHeight="1">
      <c r="A13" s="13" t="s">
        <v>36</v>
      </c>
      <c r="B13" s="236" t="s">
        <v>287</v>
      </c>
      <c r="C13" s="620">
        <v>32034.069032658186</v>
      </c>
      <c r="D13" s="620">
        <v>34500.463515341165</v>
      </c>
      <c r="E13" s="620">
        <v>35481.574926328001</v>
      </c>
      <c r="F13" s="620">
        <v>34768.342003661062</v>
      </c>
      <c r="G13" s="620">
        <v>38279.152752601585</v>
      </c>
      <c r="H13" s="620">
        <v>39880.069057975168</v>
      </c>
      <c r="I13" s="620">
        <v>40876.449294527236</v>
      </c>
      <c r="J13" s="620">
        <v>41926.064916590563</v>
      </c>
      <c r="K13" s="620">
        <v>43220.914375206092</v>
      </c>
      <c r="L13" s="620">
        <v>41019.277855638255</v>
      </c>
      <c r="M13" s="620">
        <v>37821.945983586018</v>
      </c>
      <c r="N13" s="621">
        <v>39684.952469594238</v>
      </c>
      <c r="O13" s="620">
        <v>29276.527953966615</v>
      </c>
      <c r="P13" s="620">
        <v>30662.134321777594</v>
      </c>
      <c r="Q13" s="30"/>
    </row>
    <row r="14" spans="1:17" ht="15" customHeight="1">
      <c r="A14" s="13" t="s">
        <v>37</v>
      </c>
      <c r="B14" s="236" t="s">
        <v>293</v>
      </c>
      <c r="C14" s="620">
        <v>41382.579999564237</v>
      </c>
      <c r="D14" s="620">
        <v>45896.000679016368</v>
      </c>
      <c r="E14" s="620">
        <v>47231.017859871514</v>
      </c>
      <c r="F14" s="620">
        <v>47087.833206217292</v>
      </c>
      <c r="G14" s="620">
        <v>24545.80897300383</v>
      </c>
      <c r="H14" s="620">
        <v>25472.72270717498</v>
      </c>
      <c r="I14" s="620">
        <v>25063.675971713994</v>
      </c>
      <c r="J14" s="620">
        <v>25585.370971572353</v>
      </c>
      <c r="K14" s="620">
        <v>36860.274656376365</v>
      </c>
      <c r="L14" s="620">
        <v>42299.311596191706</v>
      </c>
      <c r="M14" s="620">
        <v>44438.53291886572</v>
      </c>
      <c r="N14" s="621">
        <v>45496.25607995403</v>
      </c>
      <c r="O14" s="620">
        <v>34421.368309670783</v>
      </c>
      <c r="P14" s="620">
        <v>35049.298217344214</v>
      </c>
      <c r="Q14" s="30"/>
    </row>
    <row r="15" spans="1:17" ht="15" customHeight="1">
      <c r="A15" s="13" t="s">
        <v>41</v>
      </c>
      <c r="B15" s="236" t="s">
        <v>42</v>
      </c>
      <c r="C15" s="620">
        <v>683.75290715014989</v>
      </c>
      <c r="D15" s="620">
        <v>732.03246819409264</v>
      </c>
      <c r="E15" s="620">
        <v>747.03143526415693</v>
      </c>
      <c r="F15" s="620">
        <v>762.2024533340167</v>
      </c>
      <c r="G15" s="620">
        <v>711.07908043431451</v>
      </c>
      <c r="H15" s="620">
        <v>775.11559936162837</v>
      </c>
      <c r="I15" s="620">
        <v>874.65563221065497</v>
      </c>
      <c r="J15" s="620">
        <v>942.36303354180825</v>
      </c>
      <c r="K15" s="620">
        <v>1040.4590878489071</v>
      </c>
      <c r="L15" s="620">
        <v>1752.1522868294094</v>
      </c>
      <c r="M15" s="620">
        <v>1961.3551426692009</v>
      </c>
      <c r="N15" s="621">
        <v>2100.0352380994809</v>
      </c>
      <c r="O15" s="620">
        <v>870.36437957006626</v>
      </c>
      <c r="P15" s="620">
        <v>942.16933594880754</v>
      </c>
      <c r="Q15" s="30"/>
    </row>
    <row r="16" spans="1:17" ht="15" customHeight="1">
      <c r="A16" s="13" t="s">
        <v>43</v>
      </c>
      <c r="B16" s="236" t="s">
        <v>301</v>
      </c>
      <c r="C16" s="620">
        <v>6409.40137267307</v>
      </c>
      <c r="D16" s="620">
        <v>6703.9689090023139</v>
      </c>
      <c r="E16" s="620">
        <v>6532.8411188973732</v>
      </c>
      <c r="F16" s="620">
        <v>6897.868578009211</v>
      </c>
      <c r="G16" s="620">
        <v>4474.7449083158872</v>
      </c>
      <c r="H16" s="620">
        <v>4387.2244011636349</v>
      </c>
      <c r="I16" s="620">
        <v>5479.6479682834579</v>
      </c>
      <c r="J16" s="620">
        <v>5508.6833109550898</v>
      </c>
      <c r="K16" s="620">
        <v>5705.9648850021849</v>
      </c>
      <c r="L16" s="620">
        <v>2482.3530987442045</v>
      </c>
      <c r="M16" s="620">
        <v>2671.6644049482838</v>
      </c>
      <c r="N16" s="621">
        <v>2945.3875224064309</v>
      </c>
      <c r="O16" s="620">
        <v>1311.826583664764</v>
      </c>
      <c r="P16" s="620">
        <v>1405.0027807273002</v>
      </c>
      <c r="Q16" s="30"/>
    </row>
    <row r="17" spans="1:17" ht="15" customHeight="1">
      <c r="A17" s="13" t="s">
        <v>44</v>
      </c>
      <c r="B17" s="236" t="s">
        <v>302</v>
      </c>
      <c r="C17" s="620">
        <v>94.810648881275029</v>
      </c>
      <c r="D17" s="620">
        <v>102.68815128677568</v>
      </c>
      <c r="E17" s="620">
        <v>106.97886230876628</v>
      </c>
      <c r="F17" s="620">
        <v>117.02449385941024</v>
      </c>
      <c r="G17" s="620">
        <v>116.14838033538676</v>
      </c>
      <c r="H17" s="620">
        <v>145.65810086955412</v>
      </c>
      <c r="I17" s="620">
        <v>252.7662815632136</v>
      </c>
      <c r="J17" s="620">
        <v>302.74839314458904</v>
      </c>
      <c r="K17" s="620">
        <v>307.34163084153977</v>
      </c>
      <c r="L17" s="620">
        <v>517.56897277933638</v>
      </c>
      <c r="M17" s="620">
        <v>569.80621425412812</v>
      </c>
      <c r="N17" s="621">
        <v>609.30423649356408</v>
      </c>
      <c r="O17" s="620">
        <v>257.85799692569253</v>
      </c>
      <c r="P17" s="620">
        <v>230.2785156600543</v>
      </c>
      <c r="Q17" s="30"/>
    </row>
    <row r="18" spans="1:17" ht="15" customHeight="1">
      <c r="A18" s="13" t="s">
        <v>45</v>
      </c>
      <c r="B18" s="236" t="s">
        <v>303</v>
      </c>
      <c r="C18" s="620">
        <v>1900.2182657996441</v>
      </c>
      <c r="D18" s="620">
        <v>2161.6560881114083</v>
      </c>
      <c r="E18" s="620">
        <v>2284.1620533257337</v>
      </c>
      <c r="F18" s="620">
        <v>2459.1857460239239</v>
      </c>
      <c r="G18" s="620">
        <v>3391.923254840774</v>
      </c>
      <c r="H18" s="620">
        <v>3457.2281946264266</v>
      </c>
      <c r="I18" s="620">
        <v>3465.4310205048473</v>
      </c>
      <c r="J18" s="620">
        <v>3570.977701690339</v>
      </c>
      <c r="K18" s="620">
        <v>3883.5510851675531</v>
      </c>
      <c r="L18" s="620">
        <v>1195.0239021178943</v>
      </c>
      <c r="M18" s="620">
        <v>1539.214050852094</v>
      </c>
      <c r="N18" s="621">
        <v>1951.9839006900247</v>
      </c>
      <c r="O18" s="620">
        <v>991.66238821779996</v>
      </c>
      <c r="P18" s="620">
        <v>1148.5433296335791</v>
      </c>
      <c r="Q18" s="30"/>
    </row>
    <row r="19" spans="1:17" ht="15" customHeight="1">
      <c r="A19" s="13" t="s">
        <v>46</v>
      </c>
      <c r="B19" s="236" t="s">
        <v>47</v>
      </c>
      <c r="C19" s="620">
        <v>19850.045604468978</v>
      </c>
      <c r="D19" s="620">
        <v>22366.462066714761</v>
      </c>
      <c r="E19" s="620">
        <v>23383.865309651272</v>
      </c>
      <c r="F19" s="620">
        <v>24984.448521082686</v>
      </c>
      <c r="G19" s="620">
        <v>28019.7760614734</v>
      </c>
      <c r="H19" s="620">
        <v>27581.060309913817</v>
      </c>
      <c r="I19" s="620">
        <v>26766.415992057391</v>
      </c>
      <c r="J19" s="620">
        <v>26859.609623569049</v>
      </c>
      <c r="K19" s="620">
        <v>27038.851858901617</v>
      </c>
      <c r="L19" s="620">
        <v>1017.833139770657</v>
      </c>
      <c r="M19" s="620">
        <v>1231.6526078352811</v>
      </c>
      <c r="N19" s="621">
        <v>1469.0159638323071</v>
      </c>
      <c r="O19" s="620">
        <v>710.01520439663841</v>
      </c>
      <c r="P19" s="620">
        <v>823.07893877607967</v>
      </c>
      <c r="Q19" s="30"/>
    </row>
    <row r="20" spans="1:17" ht="15" customHeight="1">
      <c r="A20" s="13" t="s">
        <v>48</v>
      </c>
      <c r="B20" s="236" t="s">
        <v>304</v>
      </c>
      <c r="C20" s="620">
        <v>1674.3627736458927</v>
      </c>
      <c r="D20" s="620">
        <v>1075.9029493990026</v>
      </c>
      <c r="E20" s="620">
        <v>1537.3762448540529</v>
      </c>
      <c r="F20" s="620">
        <v>1638.0119798886105</v>
      </c>
      <c r="G20" s="620">
        <v>773.8574547652006</v>
      </c>
      <c r="H20" s="620">
        <v>962.90373881956657</v>
      </c>
      <c r="I20" s="620">
        <v>1125.8437813479611</v>
      </c>
      <c r="J20" s="620">
        <v>1269.039192807302</v>
      </c>
      <c r="K20" s="620">
        <v>1437.0826064889063</v>
      </c>
      <c r="L20" s="620">
        <v>1839.5538625670663</v>
      </c>
      <c r="M20" s="620">
        <v>1988.6131552845363</v>
      </c>
      <c r="N20" s="621">
        <v>2057.4756916695233</v>
      </c>
      <c r="O20" s="620">
        <v>997.91027081677726</v>
      </c>
      <c r="P20" s="620">
        <v>1087.2309623525789</v>
      </c>
      <c r="Q20" s="30"/>
    </row>
    <row r="21" spans="1:17" ht="15" customHeight="1">
      <c r="A21" s="13" t="s">
        <v>49</v>
      </c>
      <c r="B21" s="236" t="s">
        <v>305</v>
      </c>
      <c r="C21" s="620">
        <v>4392.1438777037465</v>
      </c>
      <c r="D21" s="620">
        <v>4775.932108694511</v>
      </c>
      <c r="E21" s="620">
        <v>4779.5718504957367</v>
      </c>
      <c r="F21" s="620">
        <v>5060.6678173601331</v>
      </c>
      <c r="G21" s="620">
        <v>5350.7643530559963</v>
      </c>
      <c r="H21" s="620">
        <v>5484.7215355113876</v>
      </c>
      <c r="I21" s="620">
        <v>4918.7884129767135</v>
      </c>
      <c r="J21" s="620">
        <v>5033.7152187358379</v>
      </c>
      <c r="K21" s="620">
        <v>5140.3866553250218</v>
      </c>
      <c r="L21" s="620">
        <v>8656.5059006174524</v>
      </c>
      <c r="M21" s="620">
        <v>9145.5477257143175</v>
      </c>
      <c r="N21" s="621">
        <v>9373.1093190916126</v>
      </c>
      <c r="O21" s="620">
        <v>3731.9481806132753</v>
      </c>
      <c r="P21" s="620">
        <v>3806.0390897034913</v>
      </c>
      <c r="Q21" s="30"/>
    </row>
    <row r="22" spans="1:17" ht="15" customHeight="1">
      <c r="A22" s="13" t="s">
        <v>50</v>
      </c>
      <c r="B22" s="236" t="s">
        <v>306</v>
      </c>
      <c r="C22" s="620">
        <v>290.7764843505168</v>
      </c>
      <c r="D22" s="620">
        <v>314.6652008304286</v>
      </c>
      <c r="E22" s="620">
        <v>330.39628205541169</v>
      </c>
      <c r="F22" s="620">
        <v>356.27119012218435</v>
      </c>
      <c r="G22" s="620">
        <v>336.9327868338184</v>
      </c>
      <c r="H22" s="620">
        <v>344.04982496614372</v>
      </c>
      <c r="I22" s="620">
        <v>339.68403015051285</v>
      </c>
      <c r="J22" s="620">
        <v>348.84281108386034</v>
      </c>
      <c r="K22" s="620">
        <v>353.56407092926133</v>
      </c>
      <c r="L22" s="620">
        <v>149.99610357617703</v>
      </c>
      <c r="M22" s="620">
        <v>173.57497986891005</v>
      </c>
      <c r="N22" s="621">
        <v>191.21560056967763</v>
      </c>
      <c r="O22" s="620">
        <v>79.744000925663386</v>
      </c>
      <c r="P22" s="620">
        <v>86.987201500634896</v>
      </c>
      <c r="Q22" s="30"/>
    </row>
    <row r="23" spans="1:17" ht="15" customHeight="1">
      <c r="A23" s="13" t="s">
        <v>51</v>
      </c>
      <c r="B23" s="236" t="s">
        <v>307</v>
      </c>
      <c r="C23" s="620">
        <v>548.37099484842224</v>
      </c>
      <c r="D23" s="620">
        <v>638.20295223720359</v>
      </c>
      <c r="E23" s="620">
        <v>699.09887681564828</v>
      </c>
      <c r="F23" s="620">
        <v>795.9039572974782</v>
      </c>
      <c r="G23" s="620">
        <v>978.5148936653186</v>
      </c>
      <c r="H23" s="620">
        <v>1082.542777366938</v>
      </c>
      <c r="I23" s="620">
        <v>1149.0073112393479</v>
      </c>
      <c r="J23" s="620">
        <v>1228.6232444037007</v>
      </c>
      <c r="K23" s="620">
        <v>1332.874094899576</v>
      </c>
      <c r="L23" s="620">
        <v>2219.4454033459551</v>
      </c>
      <c r="M23" s="620">
        <v>2429.4313122152726</v>
      </c>
      <c r="N23" s="621">
        <v>2587.5906811867862</v>
      </c>
      <c r="O23" s="620">
        <v>1095.5317324841676</v>
      </c>
      <c r="P23" s="620">
        <v>1142.3028364566128</v>
      </c>
      <c r="Q23" s="30"/>
    </row>
    <row r="24" spans="1:17" ht="15" customHeight="1">
      <c r="A24" s="13" t="s">
        <v>52</v>
      </c>
      <c r="B24" s="236" t="s">
        <v>308</v>
      </c>
      <c r="C24" s="620">
        <v>13404.321599586166</v>
      </c>
      <c r="D24" s="620">
        <v>14476.174132865786</v>
      </c>
      <c r="E24" s="620">
        <v>14659.805024265057</v>
      </c>
      <c r="F24" s="620">
        <v>15664.454659154748</v>
      </c>
      <c r="G24" s="620">
        <v>15652.705045956911</v>
      </c>
      <c r="H24" s="620">
        <v>15371.251553088354</v>
      </c>
      <c r="I24" s="620">
        <v>14853.704230940151</v>
      </c>
      <c r="J24" s="620">
        <v>14856.938438690431</v>
      </c>
      <c r="K24" s="620">
        <v>14851.43780915382</v>
      </c>
      <c r="L24" s="620">
        <v>9688.697494141592</v>
      </c>
      <c r="M24" s="620">
        <v>10300.284770186878</v>
      </c>
      <c r="N24" s="621">
        <v>10538.356753708205</v>
      </c>
      <c r="O24" s="620">
        <v>4233.1922515871338</v>
      </c>
      <c r="P24" s="620">
        <v>4372.2503873104042</v>
      </c>
      <c r="Q24" s="30"/>
    </row>
    <row r="25" spans="1:17" s="28" customFormat="1" ht="12.95" customHeight="1">
      <c r="A25" s="587"/>
      <c r="B25" s="34"/>
      <c r="C25" s="620"/>
      <c r="D25" s="620"/>
      <c r="E25" s="620"/>
      <c r="F25" s="620"/>
      <c r="G25" s="620"/>
      <c r="H25" s="620"/>
      <c r="I25" s="620"/>
      <c r="J25" s="620"/>
      <c r="K25" s="620"/>
      <c r="L25" s="620"/>
      <c r="M25" s="620"/>
      <c r="N25" s="621"/>
      <c r="O25" s="620"/>
      <c r="P25" s="620"/>
      <c r="Q25" s="30"/>
    </row>
    <row r="26" spans="1:17" ht="15" customHeight="1">
      <c r="A26" s="68"/>
      <c r="B26" s="35" t="s">
        <v>53</v>
      </c>
      <c r="C26" s="622">
        <v>164398.13082318418</v>
      </c>
      <c r="D26" s="622">
        <v>178258.21731830764</v>
      </c>
      <c r="E26" s="622">
        <v>181921.79029938596</v>
      </c>
      <c r="F26" s="622">
        <v>185189.3603799736</v>
      </c>
      <c r="G26" s="622">
        <v>170205.76640116077</v>
      </c>
      <c r="H26" s="622">
        <v>174862.37063826289</v>
      </c>
      <c r="I26" s="622">
        <v>176561.32895549113</v>
      </c>
      <c r="J26" s="622">
        <v>181399.8390048983</v>
      </c>
      <c r="K26" s="622">
        <v>198113.16059188187</v>
      </c>
      <c r="L26" s="622">
        <v>201599.3561777492</v>
      </c>
      <c r="M26" s="622">
        <v>209541.32644634412</v>
      </c>
      <c r="N26" s="623">
        <v>218465.78045197888</v>
      </c>
      <c r="O26" s="622">
        <v>122018.57219907078</v>
      </c>
      <c r="P26" s="622">
        <v>127204.63964026683</v>
      </c>
      <c r="Q26" s="30"/>
    </row>
    <row r="27" spans="1:17" ht="15" customHeight="1">
      <c r="A27" s="68"/>
      <c r="B27" s="323" t="s">
        <v>92</v>
      </c>
      <c r="C27" s="620">
        <v>34319.238267134402</v>
      </c>
      <c r="D27" s="620">
        <v>37920.795634961425</v>
      </c>
      <c r="E27" s="620">
        <v>38916.857761867926</v>
      </c>
      <c r="F27" s="620">
        <v>38474.949035279336</v>
      </c>
      <c r="G27" s="620">
        <v>52547.935467382107</v>
      </c>
      <c r="H27" s="620">
        <v>54448.89169984543</v>
      </c>
      <c r="I27" s="620">
        <v>57853.916207440518</v>
      </c>
      <c r="J27" s="620">
        <v>58789.346587026383</v>
      </c>
      <c r="K27" s="620">
        <v>50168.836233570299</v>
      </c>
      <c r="L27" s="620">
        <v>46851.20053657738</v>
      </c>
      <c r="M27" s="620">
        <v>50303.293061494616</v>
      </c>
      <c r="N27" s="621">
        <v>52269.73319541887</v>
      </c>
      <c r="O27" s="620">
        <v>43279.421857668247</v>
      </c>
      <c r="P27" s="620">
        <v>44992.215590092681</v>
      </c>
      <c r="Q27" s="30"/>
    </row>
    <row r="28" spans="1:17" ht="15" customHeight="1">
      <c r="A28" s="68"/>
      <c r="B28" s="37" t="s">
        <v>399</v>
      </c>
      <c r="C28" s="622">
        <v>198717.36909031859</v>
      </c>
      <c r="D28" s="622">
        <v>216179.01295326906</v>
      </c>
      <c r="E28" s="622">
        <v>220838.64806125389</v>
      </c>
      <c r="F28" s="622">
        <v>223664.30941525294</v>
      </c>
      <c r="G28" s="622">
        <v>222753.70186854288</v>
      </c>
      <c r="H28" s="622">
        <v>229311.26233810832</v>
      </c>
      <c r="I28" s="622">
        <v>234415.24516293165</v>
      </c>
      <c r="J28" s="622">
        <v>240189.18559192467</v>
      </c>
      <c r="K28" s="622">
        <v>248281.99682545217</v>
      </c>
      <c r="L28" s="622">
        <v>248450.55671432658</v>
      </c>
      <c r="M28" s="622">
        <v>259844.61950783874</v>
      </c>
      <c r="N28" s="623">
        <v>270735.51364739775</v>
      </c>
      <c r="O28" s="622">
        <v>165297.99405673903</v>
      </c>
      <c r="P28" s="622">
        <v>172196.85523035951</v>
      </c>
      <c r="Q28" s="30"/>
    </row>
    <row r="29" spans="1:17" ht="20.100000000000001" customHeight="1">
      <c r="A29" s="18" t="s">
        <v>54</v>
      </c>
      <c r="B29" s="19"/>
    </row>
    <row r="30" spans="1:17" ht="15" customHeight="1">
      <c r="A30" s="18" t="s">
        <v>607</v>
      </c>
      <c r="B30" s="18"/>
      <c r="C30" s="18"/>
      <c r="D30" s="18"/>
      <c r="E30" s="18"/>
      <c r="F30" s="18"/>
      <c r="G30" s="18"/>
      <c r="H30" s="18"/>
      <c r="I30" s="18"/>
      <c r="J30" s="18"/>
      <c r="K30" s="18"/>
      <c r="L30" s="18"/>
      <c r="M30" s="18"/>
      <c r="N30" s="18"/>
      <c r="O30" s="18"/>
      <c r="P30" s="18"/>
    </row>
    <row r="31" spans="1:17" ht="15" customHeight="1">
      <c r="A31" s="15" t="s">
        <v>570</v>
      </c>
      <c r="B31" s="19"/>
    </row>
    <row r="32" spans="1:17" ht="12" customHeight="1">
      <c r="A32" s="18"/>
      <c r="B32" s="18"/>
      <c r="C32" s="18"/>
      <c r="D32" s="18"/>
      <c r="E32" s="18"/>
      <c r="F32" s="18"/>
      <c r="G32" s="18"/>
      <c r="H32" s="18"/>
      <c r="I32" s="18"/>
      <c r="J32" s="18"/>
      <c r="K32" s="18"/>
      <c r="L32" s="18"/>
      <c r="M32" s="18"/>
      <c r="N32" s="18"/>
      <c r="O32" s="18"/>
      <c r="P32" s="18"/>
    </row>
    <row r="33" spans="1:16" s="2" customFormat="1" ht="16.5" customHeight="1">
      <c r="B33" s="1"/>
      <c r="N33" s="20"/>
      <c r="O33" s="20"/>
      <c r="P33" s="20"/>
    </row>
    <row r="34" spans="1:16">
      <c r="A34" s="18"/>
      <c r="B34" s="19"/>
      <c r="N34" s="4"/>
      <c r="O34" s="4"/>
      <c r="P34" s="4"/>
    </row>
    <row r="35" spans="1:16">
      <c r="A35" s="18"/>
      <c r="B35" s="19"/>
    </row>
    <row r="36" spans="1:16">
      <c r="A36" s="18"/>
      <c r="B36" s="19"/>
    </row>
    <row r="37" spans="1:16">
      <c r="A37" s="18"/>
      <c r="B37" s="19"/>
    </row>
    <row r="38" spans="1:16">
      <c r="A38" s="18"/>
      <c r="B38" s="19"/>
    </row>
    <row r="39" spans="1:16">
      <c r="A39" s="18"/>
      <c r="B39" s="19"/>
    </row>
    <row r="40" spans="1:16">
      <c r="A40" s="18"/>
      <c r="B40" s="19"/>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20"/>
      <c r="B101" s="19"/>
    </row>
    <row r="102" spans="1:2">
      <c r="A102" s="20"/>
      <c r="B102" s="19"/>
    </row>
    <row r="103" spans="1:2">
      <c r="A103" s="20"/>
      <c r="B103" s="19"/>
    </row>
    <row r="104" spans="1:2">
      <c r="A104" s="20"/>
      <c r="B104" s="19"/>
    </row>
    <row r="105" spans="1:2">
      <c r="A105" s="20"/>
      <c r="B105" s="19"/>
    </row>
    <row r="106" spans="1:2">
      <c r="A106" s="20"/>
      <c r="B106" s="19"/>
    </row>
    <row r="107" spans="1:2">
      <c r="A107" s="20"/>
      <c r="B107" s="19"/>
    </row>
    <row r="108" spans="1:2">
      <c r="A108" s="20"/>
      <c r="B108" s="19"/>
    </row>
    <row r="109" spans="1:2">
      <c r="A109" s="20"/>
      <c r="B109" s="19"/>
    </row>
    <row r="110" spans="1:2">
      <c r="A110" s="20"/>
      <c r="B110" s="19"/>
    </row>
    <row r="111" spans="1:2">
      <c r="A111" s="20"/>
      <c r="B111" s="19"/>
    </row>
    <row r="112" spans="1:2">
      <c r="A112" s="20"/>
      <c r="B112" s="19"/>
    </row>
    <row r="113" spans="1:2">
      <c r="A113" s="20"/>
      <c r="B113" s="19"/>
    </row>
    <row r="114" spans="1:2">
      <c r="A114" s="20"/>
      <c r="B114" s="19"/>
    </row>
    <row r="115" spans="1:2">
      <c r="A115" s="20"/>
      <c r="B115" s="19"/>
    </row>
    <row r="116" spans="1:2">
      <c r="A116" s="20"/>
      <c r="B116" s="19"/>
    </row>
    <row r="117" spans="1:2">
      <c r="A117" s="20"/>
      <c r="B117" s="19"/>
    </row>
    <row r="118" spans="1:2">
      <c r="A118" s="20"/>
      <c r="B118" s="19"/>
    </row>
    <row r="119" spans="1:2">
      <c r="A119" s="20"/>
      <c r="B119" s="19"/>
    </row>
    <row r="120" spans="1:2">
      <c r="A120" s="20"/>
      <c r="B120" s="19"/>
    </row>
    <row r="121" spans="1:2">
      <c r="A121" s="20"/>
      <c r="B121" s="19"/>
    </row>
    <row r="122" spans="1:2">
      <c r="A122" s="20"/>
      <c r="B122" s="19"/>
    </row>
    <row r="123" spans="1:2">
      <c r="A123" s="20"/>
      <c r="B123" s="19"/>
    </row>
    <row r="124" spans="1:2">
      <c r="A124" s="20"/>
      <c r="B124" s="19"/>
    </row>
    <row r="125" spans="1:2">
      <c r="A125" s="20"/>
      <c r="B125" s="19"/>
    </row>
    <row r="126" spans="1:2">
      <c r="A126" s="20"/>
      <c r="B126" s="19"/>
    </row>
    <row r="127" spans="1:2">
      <c r="A127" s="20"/>
      <c r="B127" s="19"/>
    </row>
  </sheetData>
  <pageMargins left="0.59055118110236227" right="0.19685039370078741" top="0.59055118110236227" bottom="0.59055118110236227" header="0.31496062992125984" footer="0.11811023622047245"/>
  <pageSetup paperSize="9" scale="75" orientation="portrait" horizontalDpi="1200" verticalDpi="1200" r:id="rId1"/>
  <headerFooter>
    <oddFooter>&amp;L&amp;"MetaNormalLF-Roman,Standard"&amp;10Statistisches Bundesamt, Verkehr und Umwelt, 2020</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6" width="10.7109375" style="20" customWidth="1"/>
    <col min="17" max="16384" width="11.42578125" style="20"/>
  </cols>
  <sheetData>
    <row r="1" spans="1:17" ht="20.100000000000001" customHeight="1">
      <c r="A1" s="123" t="s">
        <v>203</v>
      </c>
      <c r="B1" s="20"/>
      <c r="C1" s="91"/>
      <c r="Q1" s="197"/>
    </row>
    <row r="2" spans="1:17" ht="20.100000000000001" customHeight="1">
      <c r="A2" s="423" t="s">
        <v>210</v>
      </c>
      <c r="B2" s="20"/>
      <c r="C2" s="93"/>
    </row>
    <row r="3" spans="1:17" ht="20.100000000000001" customHeight="1">
      <c r="A3" s="453" t="s">
        <v>610</v>
      </c>
      <c r="B3" s="20"/>
    </row>
    <row r="4" spans="1:17" ht="20.100000000000001" customHeight="1">
      <c r="A4" s="104" t="s">
        <v>145</v>
      </c>
      <c r="B4" s="20"/>
    </row>
    <row r="5" spans="1:17">
      <c r="A5" s="20"/>
      <c r="B5" s="20"/>
    </row>
    <row r="6" spans="1:17" s="8" customFormat="1" ht="30" customHeight="1">
      <c r="A6" s="483" t="s">
        <v>320</v>
      </c>
      <c r="B6" s="588" t="s">
        <v>324</v>
      </c>
      <c r="C6" s="302">
        <v>2005</v>
      </c>
      <c r="D6" s="302">
        <v>2006</v>
      </c>
      <c r="E6" s="302">
        <v>2007</v>
      </c>
      <c r="F6" s="302">
        <v>2008</v>
      </c>
      <c r="G6" s="302">
        <v>2009</v>
      </c>
      <c r="H6" s="302">
        <v>2010</v>
      </c>
      <c r="I6" s="302">
        <v>2011</v>
      </c>
      <c r="J6" s="302">
        <v>2012</v>
      </c>
      <c r="K6" s="302">
        <v>2013</v>
      </c>
      <c r="L6" s="302">
        <v>2014</v>
      </c>
      <c r="M6" s="302">
        <v>2015</v>
      </c>
      <c r="N6" s="298">
        <v>2016</v>
      </c>
      <c r="O6" s="300">
        <v>2017</v>
      </c>
      <c r="P6" s="299">
        <v>2018</v>
      </c>
      <c r="Q6" s="157"/>
    </row>
    <row r="7" spans="1:17" ht="18" customHeight="1">
      <c r="A7" s="13" t="s">
        <v>1</v>
      </c>
      <c r="B7" s="236" t="s">
        <v>242</v>
      </c>
      <c r="C7" s="618">
        <v>2355.4637925705688</v>
      </c>
      <c r="D7" s="618">
        <v>2305.3600153481912</v>
      </c>
      <c r="E7" s="618">
        <v>2546.4871325502381</v>
      </c>
      <c r="F7" s="618">
        <v>2475.0888156114934</v>
      </c>
      <c r="G7" s="618">
        <v>3086.4347485300441</v>
      </c>
      <c r="H7" s="618">
        <v>2917.8593855220515</v>
      </c>
      <c r="I7" s="618">
        <v>2981.6713369077761</v>
      </c>
      <c r="J7" s="618">
        <v>2686.1363376677391</v>
      </c>
      <c r="K7" s="618">
        <v>2956.620718292877</v>
      </c>
      <c r="L7" s="618">
        <v>2850.1085184909753</v>
      </c>
      <c r="M7" s="618">
        <v>3109.0855621277601</v>
      </c>
      <c r="N7" s="619">
        <v>2951.3577948883812</v>
      </c>
      <c r="O7" s="618">
        <v>2548.6283328943196</v>
      </c>
      <c r="P7" s="618">
        <v>2557.4011318183871</v>
      </c>
      <c r="Q7" s="30"/>
    </row>
    <row r="8" spans="1:17" ht="15" customHeight="1">
      <c r="A8" s="13" t="s">
        <v>6</v>
      </c>
      <c r="B8" s="236" t="s">
        <v>245</v>
      </c>
      <c r="C8" s="620">
        <v>1716.6413652778367</v>
      </c>
      <c r="D8" s="620">
        <v>1702.1667789577955</v>
      </c>
      <c r="E8" s="620">
        <v>1656.6108907090834</v>
      </c>
      <c r="F8" s="620">
        <v>1580.4001486248762</v>
      </c>
      <c r="G8" s="620">
        <v>1512.6064775553841</v>
      </c>
      <c r="H8" s="620">
        <v>1645.2842002151333</v>
      </c>
      <c r="I8" s="620">
        <v>1512.7535745678397</v>
      </c>
      <c r="J8" s="620">
        <v>1752.5093040334255</v>
      </c>
      <c r="K8" s="620">
        <v>1813.1441796049185</v>
      </c>
      <c r="L8" s="620">
        <v>1882.8179100497634</v>
      </c>
      <c r="M8" s="620">
        <v>1713.0417708287596</v>
      </c>
      <c r="N8" s="621">
        <v>1671.0449026559108</v>
      </c>
      <c r="O8" s="620">
        <v>1195.9674213775602</v>
      </c>
      <c r="P8" s="620">
        <v>1318.8854609368909</v>
      </c>
      <c r="Q8" s="30"/>
    </row>
    <row r="9" spans="1:17" ht="15" customHeight="1">
      <c r="A9" s="13" t="s">
        <v>10</v>
      </c>
      <c r="B9" s="236" t="s">
        <v>11</v>
      </c>
      <c r="C9" s="620">
        <v>14778.287988943655</v>
      </c>
      <c r="D9" s="620">
        <v>15161.199986745532</v>
      </c>
      <c r="E9" s="620">
        <v>15281.879884719265</v>
      </c>
      <c r="F9" s="620">
        <v>15909.105672635929</v>
      </c>
      <c r="G9" s="620">
        <v>15053.428916002267</v>
      </c>
      <c r="H9" s="620">
        <v>16115.801764152009</v>
      </c>
      <c r="I9" s="620">
        <v>15631.93368005491</v>
      </c>
      <c r="J9" s="620">
        <v>15764.775627224231</v>
      </c>
      <c r="K9" s="620">
        <v>16006.369881129822</v>
      </c>
      <c r="L9" s="620">
        <v>15590.019483133619</v>
      </c>
      <c r="M9" s="620">
        <v>15408.560772276158</v>
      </c>
      <c r="N9" s="621">
        <v>14657.391215170252</v>
      </c>
      <c r="O9" s="620">
        <v>17402.082187332282</v>
      </c>
      <c r="P9" s="620">
        <v>17240.244840555308</v>
      </c>
      <c r="Q9" s="30"/>
    </row>
    <row r="10" spans="1:17" ht="15" customHeight="1">
      <c r="A10" s="13" t="s">
        <v>323</v>
      </c>
      <c r="B10" s="236" t="s">
        <v>22</v>
      </c>
      <c r="C10" s="620">
        <v>205.41473697482871</v>
      </c>
      <c r="D10" s="620">
        <v>209.09333624474453</v>
      </c>
      <c r="E10" s="620">
        <v>251.93698390913423</v>
      </c>
      <c r="F10" s="620">
        <v>195.67933558681563</v>
      </c>
      <c r="G10" s="620">
        <v>455.5683416782677</v>
      </c>
      <c r="H10" s="620">
        <v>469.66661513595341</v>
      </c>
      <c r="I10" s="620">
        <v>217.86518120898057</v>
      </c>
      <c r="J10" s="620">
        <v>224.18619707717824</v>
      </c>
      <c r="K10" s="620">
        <v>271.42152985350691</v>
      </c>
      <c r="L10" s="620">
        <v>297.72586547376477</v>
      </c>
      <c r="M10" s="620">
        <v>308.99473745601023</v>
      </c>
      <c r="N10" s="621">
        <v>270.29215240538412</v>
      </c>
      <c r="O10" s="620">
        <v>759.5533563856128</v>
      </c>
      <c r="P10" s="620">
        <v>771.2582834643423</v>
      </c>
      <c r="Q10" s="30"/>
    </row>
    <row r="11" spans="1:17" ht="15" customHeight="1">
      <c r="A11" s="13" t="s">
        <v>26</v>
      </c>
      <c r="B11" s="236" t="s">
        <v>27</v>
      </c>
      <c r="C11" s="620">
        <v>47810.004599548127</v>
      </c>
      <c r="D11" s="620">
        <v>52617.816971295033</v>
      </c>
      <c r="E11" s="620">
        <v>55383.752869449578</v>
      </c>
      <c r="F11" s="620">
        <v>54727.048583137672</v>
      </c>
      <c r="G11" s="620">
        <v>48234.819853891619</v>
      </c>
      <c r="H11" s="620">
        <v>44576.937936228613</v>
      </c>
      <c r="I11" s="620">
        <v>43214.429947001328</v>
      </c>
      <c r="J11" s="620">
        <v>39400.236400579874</v>
      </c>
      <c r="K11" s="620">
        <v>38935.579399312723</v>
      </c>
      <c r="L11" s="620">
        <v>37616.534037192694</v>
      </c>
      <c r="M11" s="620">
        <v>38467.9077967134</v>
      </c>
      <c r="N11" s="621">
        <v>38186.439336748153</v>
      </c>
      <c r="O11" s="620">
        <v>26300.251353525542</v>
      </c>
      <c r="P11" s="620">
        <v>26345.466807103632</v>
      </c>
      <c r="Q11" s="30"/>
    </row>
    <row r="12" spans="1:17" ht="15" customHeight="1">
      <c r="A12" s="13" t="s">
        <v>33</v>
      </c>
      <c r="B12" s="236" t="s">
        <v>285</v>
      </c>
      <c r="C12" s="620">
        <v>12299.805979943794</v>
      </c>
      <c r="D12" s="620">
        <v>13330.827300863935</v>
      </c>
      <c r="E12" s="620">
        <v>13923.972026962119</v>
      </c>
      <c r="F12" s="620">
        <v>14331.832794579734</v>
      </c>
      <c r="G12" s="620">
        <v>12176.742471475442</v>
      </c>
      <c r="H12" s="620">
        <v>11951.824395885038</v>
      </c>
      <c r="I12" s="620">
        <v>13303.750958463523</v>
      </c>
      <c r="J12" s="620">
        <v>12415.817290817275</v>
      </c>
      <c r="K12" s="620">
        <v>12655.739119614806</v>
      </c>
      <c r="L12" s="620">
        <v>12694.516744780442</v>
      </c>
      <c r="M12" s="620">
        <v>12178.266688886561</v>
      </c>
      <c r="N12" s="621">
        <v>12898.10900340652</v>
      </c>
      <c r="O12" s="620">
        <v>16954.271269472683</v>
      </c>
      <c r="P12" s="620">
        <v>17133.935668936378</v>
      </c>
      <c r="Q12" s="30"/>
    </row>
    <row r="13" spans="1:17" ht="15" customHeight="1">
      <c r="A13" s="13" t="s">
        <v>36</v>
      </c>
      <c r="B13" s="236" t="s">
        <v>287</v>
      </c>
      <c r="C13" s="620">
        <v>57972.900390227122</v>
      </c>
      <c r="D13" s="620">
        <v>60196.95500638715</v>
      </c>
      <c r="E13" s="620">
        <v>61658.112147292188</v>
      </c>
      <c r="F13" s="620">
        <v>61682.150281774542</v>
      </c>
      <c r="G13" s="620">
        <v>48757.949068094524</v>
      </c>
      <c r="H13" s="620">
        <v>52077.327511001771</v>
      </c>
      <c r="I13" s="620">
        <v>48625.510781942205</v>
      </c>
      <c r="J13" s="620">
        <v>46842.938413030759</v>
      </c>
      <c r="K13" s="620">
        <v>45972.523707621331</v>
      </c>
      <c r="L13" s="620">
        <v>45598.488061500677</v>
      </c>
      <c r="M13" s="620">
        <v>45578.237431414593</v>
      </c>
      <c r="N13" s="621">
        <v>45317.304339710376</v>
      </c>
      <c r="O13" s="620">
        <v>75173.114581348578</v>
      </c>
      <c r="P13" s="620">
        <v>76233.790212774315</v>
      </c>
      <c r="Q13" s="30"/>
    </row>
    <row r="14" spans="1:17" ht="15" customHeight="1">
      <c r="A14" s="13" t="s">
        <v>37</v>
      </c>
      <c r="B14" s="236" t="s">
        <v>293</v>
      </c>
      <c r="C14" s="620">
        <v>265437.34955849702</v>
      </c>
      <c r="D14" s="620">
        <v>278399.53778034326</v>
      </c>
      <c r="E14" s="620">
        <v>281115.78147091152</v>
      </c>
      <c r="F14" s="620">
        <v>278208.96487828903</v>
      </c>
      <c r="G14" s="620">
        <v>269598.73606797721</v>
      </c>
      <c r="H14" s="620">
        <v>282310.19376226567</v>
      </c>
      <c r="I14" s="620">
        <v>289388.89320136659</v>
      </c>
      <c r="J14" s="620">
        <v>280394.36047847173</v>
      </c>
      <c r="K14" s="620">
        <v>280783.97871864011</v>
      </c>
      <c r="L14" s="620">
        <v>271820.3588278137</v>
      </c>
      <c r="M14" s="620">
        <v>277855.5289030734</v>
      </c>
      <c r="N14" s="621">
        <v>281027.13530059397</v>
      </c>
      <c r="O14" s="620">
        <v>236732.76767146148</v>
      </c>
      <c r="P14" s="620">
        <v>233989.93147142138</v>
      </c>
      <c r="Q14" s="30"/>
    </row>
    <row r="15" spans="1:17" ht="15" customHeight="1">
      <c r="A15" s="13" t="s">
        <v>41</v>
      </c>
      <c r="B15" s="236" t="s">
        <v>42</v>
      </c>
      <c r="C15" s="620">
        <v>106.90727512624711</v>
      </c>
      <c r="D15" s="620">
        <v>158.5706456836844</v>
      </c>
      <c r="E15" s="620">
        <v>113.86275554029319</v>
      </c>
      <c r="F15" s="620">
        <v>153.27091445436943</v>
      </c>
      <c r="G15" s="620">
        <v>39.475788748634002</v>
      </c>
      <c r="H15" s="620">
        <v>38.975728399205565</v>
      </c>
      <c r="I15" s="620">
        <v>38.221961615610631</v>
      </c>
      <c r="J15" s="620">
        <v>38.569668314353251</v>
      </c>
      <c r="K15" s="620">
        <v>37.479142206943038</v>
      </c>
      <c r="L15" s="620">
        <v>34.740474384336608</v>
      </c>
      <c r="M15" s="620">
        <v>26.213517516913782</v>
      </c>
      <c r="N15" s="621">
        <v>23.25093784132337</v>
      </c>
      <c r="O15" s="620">
        <v>157.87267318266709</v>
      </c>
      <c r="P15" s="620">
        <v>164.70537720895211</v>
      </c>
      <c r="Q15" s="30"/>
    </row>
    <row r="16" spans="1:17" ht="15" customHeight="1">
      <c r="A16" s="13" t="s">
        <v>43</v>
      </c>
      <c r="B16" s="236" t="s">
        <v>301</v>
      </c>
      <c r="C16" s="620">
        <v>14747.608426087478</v>
      </c>
      <c r="D16" s="620">
        <v>15552.886506665513</v>
      </c>
      <c r="E16" s="620">
        <v>15621.404694904721</v>
      </c>
      <c r="F16" s="620">
        <v>15697.908389825836</v>
      </c>
      <c r="G16" s="620">
        <v>12772.810273785475</v>
      </c>
      <c r="H16" s="620">
        <v>11755.183786736901</v>
      </c>
      <c r="I16" s="620">
        <v>11646.55547212718</v>
      </c>
      <c r="J16" s="620">
        <v>10609.045497712374</v>
      </c>
      <c r="K16" s="620">
        <v>10412.552087655793</v>
      </c>
      <c r="L16" s="620">
        <v>9851.5717121075159</v>
      </c>
      <c r="M16" s="620">
        <v>10034.161020844487</v>
      </c>
      <c r="N16" s="621">
        <v>9925.633544223756</v>
      </c>
      <c r="O16" s="620">
        <v>247.21967063292351</v>
      </c>
      <c r="P16" s="620">
        <v>245.94312399989053</v>
      </c>
      <c r="Q16" s="30"/>
    </row>
    <row r="17" spans="1:17" ht="15" customHeight="1">
      <c r="A17" s="13" t="s">
        <v>44</v>
      </c>
      <c r="B17" s="236" t="s">
        <v>302</v>
      </c>
      <c r="C17" s="620">
        <v>211.99130121548231</v>
      </c>
      <c r="D17" s="620">
        <v>219.09419426332374</v>
      </c>
      <c r="E17" s="620">
        <v>221.60759808166245</v>
      </c>
      <c r="F17" s="620">
        <v>222.99259556914956</v>
      </c>
      <c r="G17" s="620">
        <v>84.110023281311243</v>
      </c>
      <c r="H17" s="620">
        <v>83.044557866539975</v>
      </c>
      <c r="I17" s="620">
        <v>83.610541034148241</v>
      </c>
      <c r="J17" s="620">
        <v>84.37114943764773</v>
      </c>
      <c r="K17" s="620">
        <v>87.048330287093506</v>
      </c>
      <c r="L17" s="620">
        <v>85.693170148030305</v>
      </c>
      <c r="M17" s="620">
        <v>85.83187151555839</v>
      </c>
      <c r="N17" s="621">
        <v>86.028470012896463</v>
      </c>
      <c r="O17" s="620">
        <v>148.01877262918794</v>
      </c>
      <c r="P17" s="620">
        <v>138.80089745858427</v>
      </c>
      <c r="Q17" s="30"/>
    </row>
    <row r="18" spans="1:17" ht="15" customHeight="1">
      <c r="A18" s="13" t="s">
        <v>45</v>
      </c>
      <c r="B18" s="236" t="s">
        <v>303</v>
      </c>
      <c r="C18" s="620">
        <v>1235.7227514772526</v>
      </c>
      <c r="D18" s="620">
        <v>1454.4892093682538</v>
      </c>
      <c r="E18" s="620">
        <v>1427.8789944957534</v>
      </c>
      <c r="F18" s="620">
        <v>1520.3992955311292</v>
      </c>
      <c r="G18" s="620">
        <v>0</v>
      </c>
      <c r="H18" s="620">
        <v>0</v>
      </c>
      <c r="I18" s="620">
        <v>0</v>
      </c>
      <c r="J18" s="620">
        <v>0</v>
      </c>
      <c r="K18" s="620">
        <v>0</v>
      </c>
      <c r="L18" s="620">
        <v>0</v>
      </c>
      <c r="M18" s="620">
        <v>0</v>
      </c>
      <c r="N18" s="621">
        <v>156.01379291527979</v>
      </c>
      <c r="O18" s="620">
        <v>223.13416645844708</v>
      </c>
      <c r="P18" s="620">
        <v>248.27237320461751</v>
      </c>
      <c r="Q18" s="30"/>
    </row>
    <row r="19" spans="1:17" ht="15" customHeight="1">
      <c r="A19" s="13" t="s">
        <v>46</v>
      </c>
      <c r="B19" s="236" t="s">
        <v>47</v>
      </c>
      <c r="C19" s="620">
        <v>2954.42159159735</v>
      </c>
      <c r="D19" s="620">
        <v>3228.4001122213695</v>
      </c>
      <c r="E19" s="620">
        <v>3338.1989176186894</v>
      </c>
      <c r="F19" s="620">
        <v>3332.1825486602684</v>
      </c>
      <c r="G19" s="620">
        <v>2689.7707955189253</v>
      </c>
      <c r="H19" s="620">
        <v>2475.8842716013787</v>
      </c>
      <c r="I19" s="620">
        <v>2383.7103889336586</v>
      </c>
      <c r="J19" s="620">
        <v>2174.1570228611854</v>
      </c>
      <c r="K19" s="620">
        <v>2123.9538229834311</v>
      </c>
      <c r="L19" s="620">
        <v>2023.8447730115652</v>
      </c>
      <c r="M19" s="620">
        <v>2074.4978322981451</v>
      </c>
      <c r="N19" s="621">
        <v>2050.7512989385177</v>
      </c>
      <c r="O19" s="620">
        <v>200.64807767765848</v>
      </c>
      <c r="P19" s="620">
        <v>242.8890415349359</v>
      </c>
      <c r="Q19" s="30"/>
    </row>
    <row r="20" spans="1:17" ht="15" customHeight="1">
      <c r="A20" s="13" t="s">
        <v>48</v>
      </c>
      <c r="B20" s="236" t="s">
        <v>304</v>
      </c>
      <c r="C20" s="620">
        <v>2282.7234561093946</v>
      </c>
      <c r="D20" s="620">
        <v>2224.9625062995001</v>
      </c>
      <c r="E20" s="620">
        <v>2494.3153844313292</v>
      </c>
      <c r="F20" s="620">
        <v>2460.6162940011081</v>
      </c>
      <c r="G20" s="620">
        <v>611.85378316322044</v>
      </c>
      <c r="H20" s="620">
        <v>698.51191012301854</v>
      </c>
      <c r="I20" s="620">
        <v>714.08274973833841</v>
      </c>
      <c r="J20" s="620">
        <v>667.56742129629208</v>
      </c>
      <c r="K20" s="620">
        <v>663.37527583217638</v>
      </c>
      <c r="L20" s="620">
        <v>689.83580977070812</v>
      </c>
      <c r="M20" s="620">
        <v>655.21614945650504</v>
      </c>
      <c r="N20" s="621">
        <v>659.3326571008671</v>
      </c>
      <c r="O20" s="620">
        <v>1867.3993412908962</v>
      </c>
      <c r="P20" s="620">
        <v>1802.4634426584448</v>
      </c>
      <c r="Q20" s="30"/>
    </row>
    <row r="21" spans="1:17" ht="15" customHeight="1">
      <c r="A21" s="13" t="s">
        <v>49</v>
      </c>
      <c r="B21" s="236" t="s">
        <v>305</v>
      </c>
      <c r="C21" s="620">
        <v>154.20902921701745</v>
      </c>
      <c r="D21" s="620">
        <v>154.24678314636645</v>
      </c>
      <c r="E21" s="620">
        <v>149.01927261610177</v>
      </c>
      <c r="F21" s="620">
        <v>170.36019506535342</v>
      </c>
      <c r="G21" s="620">
        <v>269.95164884386224</v>
      </c>
      <c r="H21" s="620">
        <v>324.43675325890229</v>
      </c>
      <c r="I21" s="620">
        <v>297.41463882147025</v>
      </c>
      <c r="J21" s="620">
        <v>345.92171269435556</v>
      </c>
      <c r="K21" s="620">
        <v>280.97266609334071</v>
      </c>
      <c r="L21" s="620">
        <v>337.33000627190853</v>
      </c>
      <c r="M21" s="620">
        <v>265.61484563598481</v>
      </c>
      <c r="N21" s="621">
        <v>281.10383850159957</v>
      </c>
      <c r="O21" s="620">
        <v>3608.0294291117648</v>
      </c>
      <c r="P21" s="620">
        <v>3341.0280638280074</v>
      </c>
      <c r="Q21" s="30"/>
    </row>
    <row r="22" spans="1:17" ht="15" customHeight="1">
      <c r="A22" s="13" t="s">
        <v>50</v>
      </c>
      <c r="B22" s="236" t="s">
        <v>306</v>
      </c>
      <c r="C22" s="620">
        <v>408.38599316965553</v>
      </c>
      <c r="D22" s="620">
        <v>427.86909899816015</v>
      </c>
      <c r="E22" s="620">
        <v>454.10400156323863</v>
      </c>
      <c r="F22" s="620">
        <v>447.03541960727659</v>
      </c>
      <c r="G22" s="620">
        <v>336.12658615224933</v>
      </c>
      <c r="H22" s="620">
        <v>309.34694175623423</v>
      </c>
      <c r="I22" s="620">
        <v>297.96379861670732</v>
      </c>
      <c r="J22" s="620">
        <v>271.76962785764812</v>
      </c>
      <c r="K22" s="620">
        <v>265.49422787292889</v>
      </c>
      <c r="L22" s="620">
        <v>252.84927867989157</v>
      </c>
      <c r="M22" s="620">
        <v>259.16701626091731</v>
      </c>
      <c r="N22" s="621">
        <v>256.20499044077235</v>
      </c>
      <c r="O22" s="620">
        <v>137.07596326281202</v>
      </c>
      <c r="P22" s="620">
        <v>142.36975054170838</v>
      </c>
      <c r="Q22" s="30"/>
    </row>
    <row r="23" spans="1:17" ht="15" customHeight="1">
      <c r="A23" s="13" t="s">
        <v>51</v>
      </c>
      <c r="B23" s="236" t="s">
        <v>307</v>
      </c>
      <c r="C23" s="620">
        <v>70.973094360212642</v>
      </c>
      <c r="D23" s="620">
        <v>72.51729518153229</v>
      </c>
      <c r="E23" s="620">
        <v>72.117378346336096</v>
      </c>
      <c r="F23" s="620">
        <v>71.009656685994088</v>
      </c>
      <c r="G23" s="620">
        <v>65.262308610821464</v>
      </c>
      <c r="H23" s="620">
        <v>95.446736382266067</v>
      </c>
      <c r="I23" s="620">
        <v>78.832795832196936</v>
      </c>
      <c r="J23" s="620">
        <v>91.482432033106619</v>
      </c>
      <c r="K23" s="620">
        <v>103.73259359211976</v>
      </c>
      <c r="L23" s="620">
        <v>92.748737265276532</v>
      </c>
      <c r="M23" s="620">
        <v>103.11242277904132</v>
      </c>
      <c r="N23" s="621">
        <v>97.240091656458787</v>
      </c>
      <c r="O23" s="620">
        <v>333.81793238135606</v>
      </c>
      <c r="P23" s="620">
        <v>331.40114494064488</v>
      </c>
      <c r="Q23" s="30"/>
    </row>
    <row r="24" spans="1:17" ht="15" customHeight="1">
      <c r="A24" s="13" t="s">
        <v>52</v>
      </c>
      <c r="B24" s="236" t="s">
        <v>308</v>
      </c>
      <c r="C24" s="620">
        <v>8491.4334125653186</v>
      </c>
      <c r="D24" s="620">
        <v>8847.3679563803744</v>
      </c>
      <c r="E24" s="620">
        <v>8857.1643167018246</v>
      </c>
      <c r="F24" s="620">
        <v>8720.1180960959609</v>
      </c>
      <c r="G24" s="620">
        <v>7730.9114815017329</v>
      </c>
      <c r="H24" s="620">
        <v>7114.9796603933873</v>
      </c>
      <c r="I24" s="620">
        <v>6853.1673681842694</v>
      </c>
      <c r="J24" s="620">
        <v>6250.7014407259076</v>
      </c>
      <c r="K24" s="620">
        <v>6106.3672410773643</v>
      </c>
      <c r="L24" s="620">
        <v>5815.5334096375063</v>
      </c>
      <c r="M24" s="620">
        <v>5960.8413740010992</v>
      </c>
      <c r="N24" s="621">
        <v>5892.7147801377641</v>
      </c>
      <c r="O24" s="620">
        <v>5460.5676850345671</v>
      </c>
      <c r="P24" s="620">
        <v>5486.8718722451231</v>
      </c>
      <c r="Q24" s="30"/>
    </row>
    <row r="25" spans="1:17" s="28" customFormat="1" ht="12.95" customHeight="1">
      <c r="A25" s="587"/>
      <c r="B25" s="34"/>
      <c r="C25" s="620"/>
      <c r="D25" s="620"/>
      <c r="E25" s="620"/>
      <c r="F25" s="620"/>
      <c r="G25" s="620"/>
      <c r="H25" s="620"/>
      <c r="I25" s="620"/>
      <c r="J25" s="620"/>
      <c r="K25" s="620"/>
      <c r="L25" s="620"/>
      <c r="M25" s="620"/>
      <c r="N25" s="621"/>
      <c r="O25" s="620"/>
      <c r="P25" s="620"/>
      <c r="Q25" s="30"/>
    </row>
    <row r="26" spans="1:17" ht="15" customHeight="1">
      <c r="A26" s="68"/>
      <c r="B26" s="35" t="s">
        <v>53</v>
      </c>
      <c r="C26" s="622">
        <v>433240.24474290846</v>
      </c>
      <c r="D26" s="622">
        <v>456263.36148439359</v>
      </c>
      <c r="E26" s="622">
        <v>464568.20672080299</v>
      </c>
      <c r="F26" s="622">
        <v>461906.16391573654</v>
      </c>
      <c r="G26" s="622">
        <v>423476.55863481108</v>
      </c>
      <c r="H26" s="622">
        <v>434960.70591692399</v>
      </c>
      <c r="I26" s="622">
        <v>437270.36837641674</v>
      </c>
      <c r="J26" s="622">
        <v>420014.54602183518</v>
      </c>
      <c r="K26" s="622">
        <v>419476.35264167137</v>
      </c>
      <c r="L26" s="622">
        <v>407534.71681971225</v>
      </c>
      <c r="M26" s="622">
        <v>414084.27971308533</v>
      </c>
      <c r="N26" s="623">
        <v>416407.34844734811</v>
      </c>
      <c r="O26" s="622">
        <v>389450.41988546046</v>
      </c>
      <c r="P26" s="622">
        <v>387735.65896463161</v>
      </c>
      <c r="Q26" s="30"/>
    </row>
    <row r="27" spans="1:17" ht="15" customHeight="1">
      <c r="A27" s="68"/>
      <c r="B27" s="323" t="s">
        <v>92</v>
      </c>
      <c r="C27" s="32">
        <v>0</v>
      </c>
      <c r="D27" s="32">
        <v>0</v>
      </c>
      <c r="E27" s="32">
        <v>0</v>
      </c>
      <c r="F27" s="32">
        <v>0</v>
      </c>
      <c r="G27" s="32">
        <v>0</v>
      </c>
      <c r="H27" s="32">
        <v>0</v>
      </c>
      <c r="I27" s="32">
        <v>0</v>
      </c>
      <c r="J27" s="32">
        <v>0</v>
      </c>
      <c r="K27" s="32">
        <v>0</v>
      </c>
      <c r="L27" s="32">
        <v>0</v>
      </c>
      <c r="M27" s="32">
        <v>0</v>
      </c>
      <c r="N27" s="33">
        <v>0</v>
      </c>
      <c r="O27" s="32">
        <v>0</v>
      </c>
      <c r="P27" s="32">
        <v>0</v>
      </c>
      <c r="Q27" s="30"/>
    </row>
    <row r="28" spans="1:17" ht="15" customHeight="1">
      <c r="A28" s="68"/>
      <c r="B28" s="37" t="s">
        <v>399</v>
      </c>
      <c r="C28" s="622">
        <v>433240.24474290846</v>
      </c>
      <c r="D28" s="622">
        <v>456263.36148439359</v>
      </c>
      <c r="E28" s="622">
        <v>464568.20672080299</v>
      </c>
      <c r="F28" s="622">
        <v>461906.16391573654</v>
      </c>
      <c r="G28" s="622">
        <v>423476.55863481108</v>
      </c>
      <c r="H28" s="622">
        <v>434960.70591692399</v>
      </c>
      <c r="I28" s="622">
        <v>437270.36837641674</v>
      </c>
      <c r="J28" s="622">
        <v>420014.54602183518</v>
      </c>
      <c r="K28" s="622">
        <v>419476.35264167137</v>
      </c>
      <c r="L28" s="622">
        <v>407534.71681971225</v>
      </c>
      <c r="M28" s="622">
        <v>414084.27971308533</v>
      </c>
      <c r="N28" s="623">
        <v>416407.34844734811</v>
      </c>
      <c r="O28" s="622">
        <v>389450.41988546046</v>
      </c>
      <c r="P28" s="622">
        <v>387735.65896463161</v>
      </c>
      <c r="Q28" s="30"/>
    </row>
    <row r="29" spans="1:17" ht="20.100000000000001" customHeight="1">
      <c r="A29" s="16" t="s">
        <v>54</v>
      </c>
      <c r="B29" s="19"/>
    </row>
    <row r="30" spans="1:17" ht="15" customHeight="1">
      <c r="A30" s="18" t="s">
        <v>609</v>
      </c>
      <c r="B30" s="18"/>
      <c r="C30" s="18"/>
      <c r="D30" s="18"/>
      <c r="E30" s="18"/>
      <c r="F30" s="18"/>
      <c r="G30" s="18"/>
      <c r="H30" s="18"/>
      <c r="I30" s="18"/>
      <c r="J30" s="18"/>
      <c r="K30" s="18"/>
      <c r="L30" s="18"/>
      <c r="M30" s="18"/>
      <c r="N30" s="18"/>
      <c r="O30" s="18"/>
      <c r="P30" s="18"/>
    </row>
    <row r="31" spans="1:17" s="2" customFormat="1" ht="15" customHeight="1">
      <c r="A31" s="15" t="s">
        <v>608</v>
      </c>
      <c r="B31" s="1"/>
      <c r="N31" s="20"/>
      <c r="O31" s="20"/>
      <c r="P31" s="20"/>
    </row>
    <row r="32" spans="1:17" s="2" customFormat="1" ht="15" customHeight="1">
      <c r="A32" s="15" t="s">
        <v>582</v>
      </c>
      <c r="B32" s="1"/>
      <c r="N32" s="20"/>
      <c r="O32" s="20"/>
      <c r="P32" s="20"/>
    </row>
    <row r="33" spans="1:16">
      <c r="A33" s="18"/>
      <c r="B33" s="19"/>
      <c r="N33" s="4"/>
      <c r="O33" s="4"/>
      <c r="P33" s="4"/>
    </row>
    <row r="34" spans="1:16">
      <c r="A34" s="18"/>
      <c r="B34" s="19"/>
      <c r="N34" s="5"/>
      <c r="O34" s="5"/>
      <c r="P34" s="5"/>
    </row>
    <row r="35" spans="1:16">
      <c r="A35" s="18"/>
      <c r="B35" s="19"/>
    </row>
    <row r="36" spans="1:16">
      <c r="A36" s="18"/>
      <c r="B36" s="19"/>
    </row>
    <row r="37" spans="1:16">
      <c r="A37" s="18"/>
      <c r="B37" s="19"/>
    </row>
    <row r="38" spans="1:16">
      <c r="A38" s="18"/>
      <c r="B38" s="19"/>
    </row>
    <row r="39" spans="1:16">
      <c r="A39" s="18"/>
      <c r="B39" s="19"/>
    </row>
    <row r="40" spans="1:16">
      <c r="A40" s="18"/>
      <c r="B40" s="19"/>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18"/>
      <c r="B99" s="19"/>
    </row>
    <row r="100" spans="1:2">
      <c r="A100" s="18"/>
      <c r="B100" s="19"/>
    </row>
    <row r="101" spans="1:2">
      <c r="A101" s="18"/>
      <c r="B101" s="19"/>
    </row>
    <row r="102" spans="1:2">
      <c r="A102" s="20"/>
      <c r="B102" s="19"/>
    </row>
    <row r="103" spans="1:2">
      <c r="A103" s="20"/>
      <c r="B103" s="19"/>
    </row>
    <row r="104" spans="1:2">
      <c r="A104" s="20"/>
      <c r="B104" s="19"/>
    </row>
    <row r="105" spans="1:2">
      <c r="A105" s="20"/>
      <c r="B105" s="19"/>
    </row>
    <row r="106" spans="1:2">
      <c r="A106" s="20"/>
      <c r="B106" s="19"/>
    </row>
    <row r="107" spans="1:2">
      <c r="A107" s="20"/>
      <c r="B107" s="19"/>
    </row>
    <row r="108" spans="1:2">
      <c r="A108" s="20"/>
      <c r="B108" s="19"/>
    </row>
    <row r="109" spans="1:2">
      <c r="A109" s="20"/>
      <c r="B109" s="19"/>
    </row>
    <row r="110" spans="1:2">
      <c r="A110" s="20"/>
      <c r="B110" s="19"/>
    </row>
    <row r="111" spans="1:2">
      <c r="A111" s="20"/>
      <c r="B111" s="19"/>
    </row>
    <row r="112" spans="1:2">
      <c r="A112" s="20"/>
      <c r="B112" s="19"/>
    </row>
    <row r="113" spans="1:2">
      <c r="A113" s="20"/>
      <c r="B113" s="19"/>
    </row>
    <row r="114" spans="1:2">
      <c r="A114" s="20"/>
      <c r="B114" s="19"/>
    </row>
    <row r="115" spans="1:2">
      <c r="A115" s="20"/>
      <c r="B115" s="19"/>
    </row>
    <row r="116" spans="1:2">
      <c r="A116" s="20"/>
      <c r="B116" s="19"/>
    </row>
    <row r="117" spans="1:2">
      <c r="A117" s="20"/>
      <c r="B117" s="19"/>
    </row>
    <row r="118" spans="1:2">
      <c r="A118" s="20"/>
      <c r="B118" s="19"/>
    </row>
    <row r="119" spans="1:2">
      <c r="A119" s="20"/>
      <c r="B119" s="19"/>
    </row>
    <row r="120" spans="1:2">
      <c r="A120" s="20"/>
      <c r="B120" s="19"/>
    </row>
    <row r="121" spans="1:2">
      <c r="A121" s="20"/>
      <c r="B121" s="19"/>
    </row>
    <row r="122" spans="1:2">
      <c r="A122" s="20"/>
      <c r="B122" s="19"/>
    </row>
    <row r="123" spans="1:2">
      <c r="A123" s="20"/>
      <c r="B123" s="19"/>
    </row>
    <row r="124" spans="1:2">
      <c r="A124" s="20"/>
      <c r="B124" s="19"/>
    </row>
    <row r="125" spans="1:2">
      <c r="A125" s="20"/>
      <c r="B125" s="19"/>
    </row>
    <row r="126" spans="1:2">
      <c r="A126" s="20"/>
      <c r="B126" s="19"/>
    </row>
    <row r="127" spans="1:2">
      <c r="A127" s="20"/>
      <c r="B127" s="19"/>
    </row>
    <row r="128" spans="1:2">
      <c r="A128" s="20"/>
      <c r="B128" s="19"/>
    </row>
  </sheetData>
  <pageMargins left="0.59055118110236227" right="0.19685039370078741" top="0.59055118110236227" bottom="0.59055118110236227" header="0.31496062992125984" footer="0.11811023622047245"/>
  <pageSetup paperSize="9" scale="75" orientation="portrait" horizontalDpi="1200" verticalDpi="1200" r:id="rId1"/>
  <headerFooter>
    <oddFooter>&amp;L&amp;"MetaNormalLF-Roman,Standard"&amp;10Statistisches Bundesamt, Verkehr und Umwelt, 2020</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5"/>
  <sheetViews>
    <sheetView workbookViewId="0"/>
  </sheetViews>
  <sheetFormatPr baseColWidth="10" defaultRowHeight="15"/>
  <cols>
    <col min="1" max="1" width="4.7109375"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6" width="10.7109375" style="20" customWidth="1"/>
    <col min="17" max="16384" width="11.42578125" style="20"/>
  </cols>
  <sheetData>
    <row r="1" spans="1:17" ht="20.100000000000001" customHeight="1">
      <c r="A1" s="123" t="s">
        <v>203</v>
      </c>
      <c r="B1" s="20"/>
      <c r="C1" s="91"/>
      <c r="Q1" s="197"/>
    </row>
    <row r="2" spans="1:17" ht="20.100000000000001" customHeight="1">
      <c r="A2" s="423" t="s">
        <v>210</v>
      </c>
      <c r="B2" s="20"/>
      <c r="C2" s="93"/>
    </row>
    <row r="3" spans="1:17" ht="20.100000000000001" customHeight="1">
      <c r="A3" s="453" t="s">
        <v>611</v>
      </c>
      <c r="B3" s="20"/>
    </row>
    <row r="4" spans="1:17" ht="20.100000000000001" customHeight="1">
      <c r="A4" s="104" t="s">
        <v>145</v>
      </c>
      <c r="B4" s="20"/>
    </row>
    <row r="5" spans="1:17">
      <c r="A5" s="20"/>
      <c r="B5" s="20"/>
    </row>
    <row r="6" spans="1:17" s="8" customFormat="1" ht="30" customHeight="1">
      <c r="A6" s="483" t="s">
        <v>320</v>
      </c>
      <c r="B6" s="588" t="s">
        <v>324</v>
      </c>
      <c r="C6" s="302">
        <v>2005</v>
      </c>
      <c r="D6" s="302">
        <v>2006</v>
      </c>
      <c r="E6" s="302">
        <v>2007</v>
      </c>
      <c r="F6" s="302">
        <v>2008</v>
      </c>
      <c r="G6" s="302">
        <v>2009</v>
      </c>
      <c r="H6" s="302">
        <v>2010</v>
      </c>
      <c r="I6" s="302">
        <v>2011</v>
      </c>
      <c r="J6" s="302">
        <v>2012</v>
      </c>
      <c r="K6" s="302">
        <v>2013</v>
      </c>
      <c r="L6" s="302">
        <v>2014</v>
      </c>
      <c r="M6" s="302">
        <v>2015</v>
      </c>
      <c r="N6" s="298">
        <v>2016</v>
      </c>
      <c r="O6" s="300">
        <v>2017</v>
      </c>
      <c r="P6" s="299">
        <v>2018</v>
      </c>
      <c r="Q6" s="157"/>
    </row>
    <row r="7" spans="1:17" ht="18" customHeight="1">
      <c r="A7" s="13" t="s">
        <v>1</v>
      </c>
      <c r="B7" s="236" t="s">
        <v>242</v>
      </c>
      <c r="C7" s="618">
        <v>43.278264035374754</v>
      </c>
      <c r="D7" s="618">
        <v>51.346418420265543</v>
      </c>
      <c r="E7" s="618">
        <v>52.813222365432374</v>
      </c>
      <c r="F7" s="618">
        <v>30.481581015238802</v>
      </c>
      <c r="G7" s="618">
        <v>24.122537002421026</v>
      </c>
      <c r="H7" s="618">
        <v>17.979628464003241</v>
      </c>
      <c r="I7" s="618">
        <v>20.361158110780089</v>
      </c>
      <c r="J7" s="618">
        <v>22.712369995808409</v>
      </c>
      <c r="K7" s="618">
        <v>18.368103040776681</v>
      </c>
      <c r="L7" s="618">
        <v>22.990197395615109</v>
      </c>
      <c r="M7" s="618">
        <v>29.690273511588661</v>
      </c>
      <c r="N7" s="619">
        <v>32.249781562069593</v>
      </c>
      <c r="O7" s="618">
        <v>37.193866507823977</v>
      </c>
      <c r="P7" s="618">
        <v>37.184141557310092</v>
      </c>
      <c r="Q7" s="30"/>
    </row>
    <row r="8" spans="1:17" ht="15" customHeight="1">
      <c r="A8" s="13" t="s">
        <v>6</v>
      </c>
      <c r="B8" s="236" t="s">
        <v>245</v>
      </c>
      <c r="C8" s="620">
        <v>14.259614326418685</v>
      </c>
      <c r="D8" s="620">
        <v>16.157322425854051</v>
      </c>
      <c r="E8" s="620">
        <v>15.762217756593246</v>
      </c>
      <c r="F8" s="620">
        <v>16.603730108024259</v>
      </c>
      <c r="G8" s="620">
        <v>12.324288212647023</v>
      </c>
      <c r="H8" s="620">
        <v>14.082843648875645</v>
      </c>
      <c r="I8" s="620">
        <v>14.164283903151361</v>
      </c>
      <c r="J8" s="620">
        <v>17.368282937971134</v>
      </c>
      <c r="K8" s="620">
        <v>17.513772666787069</v>
      </c>
      <c r="L8" s="620">
        <v>19.625778264549481</v>
      </c>
      <c r="M8" s="620">
        <v>21.125771537091936</v>
      </c>
      <c r="N8" s="621">
        <v>21.883780345690084</v>
      </c>
      <c r="O8" s="620">
        <v>22.701099348887148</v>
      </c>
      <c r="P8" s="620">
        <v>22.932401751927909</v>
      </c>
      <c r="Q8" s="30"/>
    </row>
    <row r="9" spans="1:17" ht="15" customHeight="1">
      <c r="A9" s="13" t="s">
        <v>10</v>
      </c>
      <c r="B9" s="236" t="s">
        <v>11</v>
      </c>
      <c r="C9" s="620">
        <v>354.06705473528854</v>
      </c>
      <c r="D9" s="620">
        <v>367.71970448624728</v>
      </c>
      <c r="E9" s="620">
        <v>352.26745460987439</v>
      </c>
      <c r="F9" s="620">
        <v>282.1266282612973</v>
      </c>
      <c r="G9" s="620">
        <v>292.32003086029556</v>
      </c>
      <c r="H9" s="620">
        <v>346.94356999278114</v>
      </c>
      <c r="I9" s="620">
        <v>260.29804316952118</v>
      </c>
      <c r="J9" s="620">
        <v>283.71358771346598</v>
      </c>
      <c r="K9" s="620">
        <v>245.2284066006934</v>
      </c>
      <c r="L9" s="620">
        <v>334.19896701918555</v>
      </c>
      <c r="M9" s="620">
        <v>284.91243235159118</v>
      </c>
      <c r="N9" s="621">
        <v>302.91759110086798</v>
      </c>
      <c r="O9" s="620">
        <v>590.81172542700585</v>
      </c>
      <c r="P9" s="620">
        <v>595.40441154725488</v>
      </c>
      <c r="Q9" s="30"/>
    </row>
    <row r="10" spans="1:17" ht="15" customHeight="1">
      <c r="A10" s="13" t="s">
        <v>323</v>
      </c>
      <c r="B10" s="236" t="s">
        <v>22</v>
      </c>
      <c r="C10" s="620">
        <v>341.23936473837699</v>
      </c>
      <c r="D10" s="620">
        <v>343.26810695291749</v>
      </c>
      <c r="E10" s="620">
        <v>347.77623823188316</v>
      </c>
      <c r="F10" s="620">
        <v>333.20094285421601</v>
      </c>
      <c r="G10" s="620">
        <v>198.36468577607556</v>
      </c>
      <c r="H10" s="620">
        <v>213.98848174701476</v>
      </c>
      <c r="I10" s="620">
        <v>245.21916507330798</v>
      </c>
      <c r="J10" s="620">
        <v>232.02244642776827</v>
      </c>
      <c r="K10" s="620">
        <v>232.3778617251748</v>
      </c>
      <c r="L10" s="620">
        <v>289.34004527164376</v>
      </c>
      <c r="M10" s="620">
        <v>294.61886792268763</v>
      </c>
      <c r="N10" s="621">
        <v>275.2749211905226</v>
      </c>
      <c r="O10" s="620">
        <v>336.10149865063039</v>
      </c>
      <c r="P10" s="620">
        <v>335.58450278842093</v>
      </c>
      <c r="Q10" s="30"/>
    </row>
    <row r="11" spans="1:17" ht="15" customHeight="1">
      <c r="A11" s="13" t="s">
        <v>26</v>
      </c>
      <c r="B11" s="236" t="s">
        <v>27</v>
      </c>
      <c r="C11" s="620">
        <v>768.1247614590402</v>
      </c>
      <c r="D11" s="620">
        <v>850.0968629394032</v>
      </c>
      <c r="E11" s="620">
        <v>819.59241819655426</v>
      </c>
      <c r="F11" s="620">
        <v>762.81614018721859</v>
      </c>
      <c r="G11" s="620">
        <v>861.12080455073362</v>
      </c>
      <c r="H11" s="620">
        <v>783.62552922414898</v>
      </c>
      <c r="I11" s="620">
        <v>747.82939330934482</v>
      </c>
      <c r="J11" s="620">
        <v>729.65964963995918</v>
      </c>
      <c r="K11" s="620">
        <v>669.14322266215231</v>
      </c>
      <c r="L11" s="620">
        <v>163.17432785668285</v>
      </c>
      <c r="M11" s="620">
        <v>120.47399444125399</v>
      </c>
      <c r="N11" s="621">
        <v>102.50823425086406</v>
      </c>
      <c r="O11" s="620">
        <v>140.12020775850675</v>
      </c>
      <c r="P11" s="620">
        <v>139.89643193055366</v>
      </c>
      <c r="Q11" s="30"/>
    </row>
    <row r="12" spans="1:17" ht="15" customHeight="1">
      <c r="A12" s="13" t="s">
        <v>33</v>
      </c>
      <c r="B12" s="236" t="s">
        <v>285</v>
      </c>
      <c r="C12" s="620">
        <v>252.82766875854065</v>
      </c>
      <c r="D12" s="620">
        <v>260.66933626990595</v>
      </c>
      <c r="E12" s="620">
        <v>245.02797306626078</v>
      </c>
      <c r="F12" s="620">
        <v>232.89440408545872</v>
      </c>
      <c r="G12" s="620">
        <v>31.296437079960871</v>
      </c>
      <c r="H12" s="620">
        <v>32.614057613978318</v>
      </c>
      <c r="I12" s="620">
        <v>29.656469422223168</v>
      </c>
      <c r="J12" s="620">
        <v>30.283159994411214</v>
      </c>
      <c r="K12" s="620">
        <v>28.620067528652037</v>
      </c>
      <c r="L12" s="620">
        <v>37.008610441721878</v>
      </c>
      <c r="M12" s="620">
        <v>38.254775486085407</v>
      </c>
      <c r="N12" s="621">
        <v>36.281004257328298</v>
      </c>
      <c r="O12" s="620">
        <v>36.224830696299435</v>
      </c>
      <c r="P12" s="620">
        <v>36.459606359826012</v>
      </c>
      <c r="Q12" s="30"/>
    </row>
    <row r="13" spans="1:17" ht="15" customHeight="1">
      <c r="A13" s="13" t="s">
        <v>36</v>
      </c>
      <c r="B13" s="236" t="s">
        <v>287</v>
      </c>
      <c r="C13" s="620">
        <v>1387.2788138671176</v>
      </c>
      <c r="D13" s="620">
        <v>1341.2710413178127</v>
      </c>
      <c r="E13" s="620">
        <v>1384.5296892733431</v>
      </c>
      <c r="F13" s="620">
        <v>1096.3263479904654</v>
      </c>
      <c r="G13" s="620">
        <v>1336.2823839306013</v>
      </c>
      <c r="H13" s="620">
        <v>1289.817013423665</v>
      </c>
      <c r="I13" s="620">
        <v>830.132293102728</v>
      </c>
      <c r="J13" s="620">
        <v>709.81414776992665</v>
      </c>
      <c r="K13" s="620">
        <v>698.268407158012</v>
      </c>
      <c r="L13" s="620">
        <v>820.35753145816841</v>
      </c>
      <c r="M13" s="620">
        <v>385.97355565065266</v>
      </c>
      <c r="N13" s="621">
        <v>363.96182048621404</v>
      </c>
      <c r="O13" s="620">
        <v>538.85251005014811</v>
      </c>
      <c r="P13" s="620">
        <v>542.73039667648641</v>
      </c>
      <c r="Q13" s="30"/>
    </row>
    <row r="14" spans="1:17" ht="15" customHeight="1">
      <c r="A14" s="13" t="s">
        <v>37</v>
      </c>
      <c r="B14" s="236" t="s">
        <v>293</v>
      </c>
      <c r="C14" s="620">
        <v>27112.69268654161</v>
      </c>
      <c r="D14" s="620">
        <v>27339.135744633772</v>
      </c>
      <c r="E14" s="620">
        <v>26575.883942504479</v>
      </c>
      <c r="F14" s="620">
        <v>25235.901868175086</v>
      </c>
      <c r="G14" s="620">
        <v>26414.974650314354</v>
      </c>
      <c r="H14" s="620">
        <v>26666.582971707769</v>
      </c>
      <c r="I14" s="620">
        <v>27127.523694843905</v>
      </c>
      <c r="J14" s="620">
        <v>27576.956914687678</v>
      </c>
      <c r="K14" s="620">
        <v>26918.559265929256</v>
      </c>
      <c r="L14" s="620">
        <v>28934.565263686232</v>
      </c>
      <c r="M14" s="620">
        <v>30282.366081425542</v>
      </c>
      <c r="N14" s="621">
        <v>31207.422550866995</v>
      </c>
      <c r="O14" s="620">
        <v>51702.911512304388</v>
      </c>
      <c r="P14" s="620">
        <v>51871.862917760707</v>
      </c>
      <c r="Q14" s="30"/>
    </row>
    <row r="15" spans="1:17" ht="15" customHeight="1">
      <c r="A15" s="13" t="s">
        <v>41</v>
      </c>
      <c r="B15" s="236" t="s">
        <v>42</v>
      </c>
      <c r="C15" s="620">
        <v>23.167989375942739</v>
      </c>
      <c r="D15" s="620">
        <v>21.180345908730107</v>
      </c>
      <c r="E15" s="620">
        <v>21.478958540787183</v>
      </c>
      <c r="F15" s="620">
        <v>21.413947144954843</v>
      </c>
      <c r="G15" s="620">
        <v>20.269266331868717</v>
      </c>
      <c r="H15" s="620">
        <v>18.944590307930419</v>
      </c>
      <c r="I15" s="620">
        <v>21.246425854727043</v>
      </c>
      <c r="J15" s="620">
        <v>20.04032646688978</v>
      </c>
      <c r="K15" s="620">
        <v>17.08660747979226</v>
      </c>
      <c r="L15" s="620">
        <v>20.747251308238013</v>
      </c>
      <c r="M15" s="620">
        <v>22.838671931991289</v>
      </c>
      <c r="N15" s="621">
        <v>24.18733617155219</v>
      </c>
      <c r="O15" s="620">
        <v>48.370953431720515</v>
      </c>
      <c r="P15" s="620">
        <v>48.869802000243638</v>
      </c>
      <c r="Q15" s="30"/>
    </row>
    <row r="16" spans="1:17" ht="15" customHeight="1">
      <c r="A16" s="13" t="s">
        <v>43</v>
      </c>
      <c r="B16" s="236" t="s">
        <v>301</v>
      </c>
      <c r="C16" s="620">
        <v>1660.4493121213309</v>
      </c>
      <c r="D16" s="620">
        <v>1565.528322856595</v>
      </c>
      <c r="E16" s="620">
        <v>1417.7966542923402</v>
      </c>
      <c r="F16" s="620">
        <v>1349.0831487387768</v>
      </c>
      <c r="G16" s="620">
        <v>466.92018474378665</v>
      </c>
      <c r="H16" s="620">
        <v>438.21298396513959</v>
      </c>
      <c r="I16" s="620">
        <v>433.14891682315226</v>
      </c>
      <c r="J16" s="620">
        <v>413.15951534116897</v>
      </c>
      <c r="K16" s="620">
        <v>385.84457974712689</v>
      </c>
      <c r="L16" s="620">
        <v>29.15829913590208</v>
      </c>
      <c r="M16" s="620">
        <v>26.835439520089761</v>
      </c>
      <c r="N16" s="621">
        <v>23.035558258621144</v>
      </c>
      <c r="O16" s="620">
        <v>22.844566677658012</v>
      </c>
      <c r="P16" s="620">
        <v>22.975668450261985</v>
      </c>
      <c r="Q16" s="30"/>
    </row>
    <row r="17" spans="1:18" ht="15" customHeight="1">
      <c r="A17" s="13" t="s">
        <v>44</v>
      </c>
      <c r="B17" s="236" t="s">
        <v>302</v>
      </c>
      <c r="C17" s="620">
        <v>40.237425221488685</v>
      </c>
      <c r="D17" s="620">
        <v>38.0868042298926</v>
      </c>
      <c r="E17" s="620">
        <v>34.12873099708677</v>
      </c>
      <c r="F17" s="620">
        <v>27.958327392314473</v>
      </c>
      <c r="G17" s="620">
        <v>5.301752455132112</v>
      </c>
      <c r="H17" s="620">
        <v>1.7669927031375603</v>
      </c>
      <c r="I17" s="620">
        <v>1.7705354878939206</v>
      </c>
      <c r="J17" s="620">
        <v>1.3360217644593182</v>
      </c>
      <c r="K17" s="620">
        <v>1.2814955609844192</v>
      </c>
      <c r="L17" s="620">
        <v>1.6822095655328126</v>
      </c>
      <c r="M17" s="620">
        <v>2.2838671931991286</v>
      </c>
      <c r="N17" s="621">
        <v>5.1830006081897562</v>
      </c>
      <c r="O17" s="620">
        <v>13.752442988979663</v>
      </c>
      <c r="P17" s="620">
        <v>13.891701056455741</v>
      </c>
      <c r="Q17" s="30"/>
    </row>
    <row r="18" spans="1:18" ht="15" customHeight="1">
      <c r="A18" s="13" t="s">
        <v>45</v>
      </c>
      <c r="B18" s="236" t="s">
        <v>303</v>
      </c>
      <c r="C18" s="620">
        <v>357.74142770127582</v>
      </c>
      <c r="D18" s="620">
        <v>378.08485603131265</v>
      </c>
      <c r="E18" s="620">
        <v>374.44210777129661</v>
      </c>
      <c r="F18" s="620">
        <v>364.07847104551365</v>
      </c>
      <c r="G18" s="620">
        <v>437.73767319730001</v>
      </c>
      <c r="H18" s="620">
        <v>410.82467246731835</v>
      </c>
      <c r="I18" s="620">
        <v>393.99907524800665</v>
      </c>
      <c r="J18" s="620">
        <v>377.45863799659759</v>
      </c>
      <c r="K18" s="620">
        <v>355.44654915414435</v>
      </c>
      <c r="L18" s="620">
        <v>5.0466286965984386</v>
      </c>
      <c r="M18" s="620">
        <v>4.5677343863982571</v>
      </c>
      <c r="N18" s="621">
        <v>2.3035558258621136</v>
      </c>
      <c r="O18" s="620">
        <v>8.9771607189425637</v>
      </c>
      <c r="P18" s="620">
        <v>9.0502024326900763</v>
      </c>
      <c r="Q18" s="30"/>
      <c r="R18" s="28"/>
    </row>
    <row r="19" spans="1:18" ht="15" customHeight="1">
      <c r="A19" s="13" t="s">
        <v>46</v>
      </c>
      <c r="B19" s="236" t="s">
        <v>47</v>
      </c>
      <c r="C19" s="620">
        <v>1892.2837657952664</v>
      </c>
      <c r="D19" s="620">
        <v>1928.0899105849235</v>
      </c>
      <c r="E19" s="620">
        <v>1845.3647199109362</v>
      </c>
      <c r="F19" s="620">
        <v>1736.4904501296651</v>
      </c>
      <c r="G19" s="620">
        <v>1314.923527254082</v>
      </c>
      <c r="H19" s="620">
        <v>1234.1639944513245</v>
      </c>
      <c r="I19" s="620">
        <v>1181.0173016124686</v>
      </c>
      <c r="J19" s="620">
        <v>1130.5960730685574</v>
      </c>
      <c r="K19" s="620">
        <v>1056.1935181796448</v>
      </c>
      <c r="L19" s="620">
        <v>6.0622221214364327</v>
      </c>
      <c r="M19" s="620">
        <v>10.713010288514552</v>
      </c>
      <c r="N19" s="621">
        <v>10.242951136451811</v>
      </c>
      <c r="O19" s="620">
        <v>59.367831983310126</v>
      </c>
      <c r="P19" s="620">
        <v>59.779431728666566</v>
      </c>
      <c r="Q19" s="30"/>
    </row>
    <row r="20" spans="1:18" ht="15" customHeight="1">
      <c r="A20" s="13" t="s">
        <v>48</v>
      </c>
      <c r="B20" s="236" t="s">
        <v>304</v>
      </c>
      <c r="C20" s="620">
        <v>417.80675509302608</v>
      </c>
      <c r="D20" s="620">
        <v>297.32109435910132</v>
      </c>
      <c r="E20" s="620">
        <v>339.38084459029227</v>
      </c>
      <c r="F20" s="620">
        <v>319.12149121122468</v>
      </c>
      <c r="G20" s="620">
        <v>78.462530041165863</v>
      </c>
      <c r="H20" s="620">
        <v>100.90339671654212</v>
      </c>
      <c r="I20" s="620">
        <v>118.96111158721887</v>
      </c>
      <c r="J20" s="620">
        <v>134.28936900323026</v>
      </c>
      <c r="K20" s="620">
        <v>157.40657684286498</v>
      </c>
      <c r="L20" s="620">
        <v>109.06325349871069</v>
      </c>
      <c r="M20" s="620">
        <v>110.99594558947761</v>
      </c>
      <c r="N20" s="621">
        <v>116.27198031039023</v>
      </c>
      <c r="O20" s="620">
        <v>208.38181767000097</v>
      </c>
      <c r="P20" s="620">
        <v>209.78358748930685</v>
      </c>
      <c r="Q20" s="30"/>
    </row>
    <row r="21" spans="1:18" ht="15" customHeight="1">
      <c r="A21" s="13" t="s">
        <v>49</v>
      </c>
      <c r="B21" s="236" t="s">
        <v>305</v>
      </c>
      <c r="C21" s="620">
        <v>845.31082879358996</v>
      </c>
      <c r="D21" s="620">
        <v>824.29670202135708</v>
      </c>
      <c r="E21" s="620">
        <v>756.7494603962366</v>
      </c>
      <c r="F21" s="620">
        <v>677.45302136563259</v>
      </c>
      <c r="G21" s="620">
        <v>523.26877653702411</v>
      </c>
      <c r="H21" s="620">
        <v>500.75096306305539</v>
      </c>
      <c r="I21" s="620">
        <v>496.63520435424465</v>
      </c>
      <c r="J21" s="620">
        <v>499.67213990778498</v>
      </c>
      <c r="K21" s="620">
        <v>495.08445172698077</v>
      </c>
      <c r="L21" s="620">
        <v>543.91442618894303</v>
      </c>
      <c r="M21" s="620">
        <v>556.69262834228766</v>
      </c>
      <c r="N21" s="621">
        <v>562.06762151035582</v>
      </c>
      <c r="O21" s="620">
        <v>788.51399757654633</v>
      </c>
      <c r="P21" s="620">
        <v>791.11583079130753</v>
      </c>
      <c r="Q21" s="30"/>
    </row>
    <row r="22" spans="1:18" ht="15" customHeight="1">
      <c r="A22" s="13" t="s">
        <v>50</v>
      </c>
      <c r="B22" s="236" t="s">
        <v>306</v>
      </c>
      <c r="C22" s="620">
        <v>58.967281379691094</v>
      </c>
      <c r="D22" s="620">
        <v>61.502739240967898</v>
      </c>
      <c r="E22" s="620">
        <v>64.672322179235366</v>
      </c>
      <c r="F22" s="620">
        <v>60.70056499734833</v>
      </c>
      <c r="G22" s="620">
        <v>54.587938544583245</v>
      </c>
      <c r="H22" s="620">
        <v>58.083836223433821</v>
      </c>
      <c r="I22" s="620">
        <v>57.583866945184312</v>
      </c>
      <c r="J22" s="620">
        <v>58.101098357543997</v>
      </c>
      <c r="K22" s="620">
        <v>53.221422344308408</v>
      </c>
      <c r="L22" s="620">
        <v>28.036826092213534</v>
      </c>
      <c r="M22" s="620">
        <v>33.68704109968715</v>
      </c>
      <c r="N22" s="621">
        <v>38.008671126724892</v>
      </c>
      <c r="O22" s="620">
        <v>85.857619943990343</v>
      </c>
      <c r="P22" s="620">
        <v>86.773123323828813</v>
      </c>
      <c r="Q22" s="30"/>
    </row>
    <row r="23" spans="1:18" ht="15" customHeight="1">
      <c r="A23" s="13" t="s">
        <v>51</v>
      </c>
      <c r="B23" s="236" t="s">
        <v>307</v>
      </c>
      <c r="C23" s="620">
        <v>89.495119373080001</v>
      </c>
      <c r="D23" s="620">
        <v>98.365723599613133</v>
      </c>
      <c r="E23" s="620">
        <v>110.45904895978194</v>
      </c>
      <c r="F23" s="620">
        <v>114.35754744614286</v>
      </c>
      <c r="G23" s="620">
        <v>116.99177475716468</v>
      </c>
      <c r="H23" s="620">
        <v>115.2287967026657</v>
      </c>
      <c r="I23" s="620">
        <v>116.85534220099875</v>
      </c>
      <c r="J23" s="620">
        <v>114.89787174350136</v>
      </c>
      <c r="K23" s="620">
        <v>115.33460048859774</v>
      </c>
      <c r="L23" s="620">
        <v>139.16853703622974</v>
      </c>
      <c r="M23" s="620">
        <v>140.02222446262795</v>
      </c>
      <c r="N23" s="621">
        <v>142.36762232691322</v>
      </c>
      <c r="O23" s="620">
        <v>226.74220974173522</v>
      </c>
      <c r="P23" s="620">
        <v>229.20444664934351</v>
      </c>
      <c r="Q23" s="30"/>
    </row>
    <row r="24" spans="1:18" ht="15" customHeight="1">
      <c r="A24" s="13" t="s">
        <v>52</v>
      </c>
      <c r="B24" s="236" t="s">
        <v>308</v>
      </c>
      <c r="C24" s="620">
        <v>1241.2045377740867</v>
      </c>
      <c r="D24" s="620">
        <v>1260.3558014720584</v>
      </c>
      <c r="E24" s="620">
        <v>1217.381990622627</v>
      </c>
      <c r="F24" s="620">
        <v>1131.7866968632097</v>
      </c>
      <c r="G24" s="620">
        <v>1038.7247330850437</v>
      </c>
      <c r="H24" s="620">
        <v>982.13199836885894</v>
      </c>
      <c r="I24" s="620">
        <v>947.02810130038836</v>
      </c>
      <c r="J24" s="620">
        <v>912.74296930416222</v>
      </c>
      <c r="K24" s="620">
        <v>851.33493192644755</v>
      </c>
      <c r="L24" s="620">
        <v>920.33685330300159</v>
      </c>
      <c r="M24" s="620">
        <v>912.80462044186174</v>
      </c>
      <c r="N24" s="621">
        <v>891.70646019122444</v>
      </c>
      <c r="O24" s="620">
        <v>1309.6474512721547</v>
      </c>
      <c r="P24" s="620">
        <v>1317.6139052824092</v>
      </c>
      <c r="Q24" s="30"/>
    </row>
    <row r="25" spans="1:18" s="28" customFormat="1" ht="12.95" customHeight="1">
      <c r="A25" s="587"/>
      <c r="B25" s="34"/>
      <c r="C25" s="620"/>
      <c r="D25" s="620"/>
      <c r="E25" s="620"/>
      <c r="F25" s="620"/>
      <c r="G25" s="620"/>
      <c r="H25" s="620"/>
      <c r="I25" s="620"/>
      <c r="J25" s="620"/>
      <c r="K25" s="620"/>
      <c r="L25" s="620"/>
      <c r="M25" s="620"/>
      <c r="N25" s="621"/>
      <c r="O25" s="10"/>
      <c r="P25" s="10"/>
      <c r="Q25" s="30"/>
    </row>
    <row r="26" spans="1:18" ht="15" customHeight="1">
      <c r="A26" s="68"/>
      <c r="B26" s="35" t="s">
        <v>53</v>
      </c>
      <c r="C26" s="622">
        <v>36900.432671090559</v>
      </c>
      <c r="D26" s="622">
        <v>37042.476837750728</v>
      </c>
      <c r="E26" s="622">
        <v>35975.507994265041</v>
      </c>
      <c r="F26" s="622">
        <v>33792.795309011795</v>
      </c>
      <c r="G26" s="622">
        <v>33227.993974674246</v>
      </c>
      <c r="H26" s="622">
        <v>33226.646320791653</v>
      </c>
      <c r="I26" s="622">
        <v>33043.430382349237</v>
      </c>
      <c r="J26" s="622">
        <v>33264.824582120884</v>
      </c>
      <c r="K26" s="622">
        <v>32316.313840762399</v>
      </c>
      <c r="L26" s="622">
        <v>32424.477228340613</v>
      </c>
      <c r="M26" s="622">
        <v>33278.856935582633</v>
      </c>
      <c r="N26" s="623">
        <v>34157.874441526845</v>
      </c>
      <c r="O26" s="622">
        <v>56177.373302748718</v>
      </c>
      <c r="P26" s="622">
        <v>56371.112509577004</v>
      </c>
      <c r="Q26" s="30"/>
    </row>
    <row r="27" spans="1:18" ht="15" customHeight="1">
      <c r="A27" s="68"/>
      <c r="B27" s="323" t="s">
        <v>92</v>
      </c>
      <c r="C27" s="620">
        <v>839.96672665873041</v>
      </c>
      <c r="D27" s="620">
        <v>860.82914506205077</v>
      </c>
      <c r="E27" s="620">
        <v>844.61986071436183</v>
      </c>
      <c r="F27" s="620">
        <v>732.45125702149517</v>
      </c>
      <c r="G27" s="620">
        <v>580.21929611036887</v>
      </c>
      <c r="H27" s="620">
        <v>589.89690908101909</v>
      </c>
      <c r="I27" s="620">
        <v>587.44857632380081</v>
      </c>
      <c r="J27" s="620">
        <v>585.0681828085535</v>
      </c>
      <c r="K27" s="620">
        <v>577.96854895967601</v>
      </c>
      <c r="L27" s="620">
        <v>748.75147761865549</v>
      </c>
      <c r="M27" s="620">
        <v>768.57840719133651</v>
      </c>
      <c r="N27" s="621">
        <v>759.30958909979938</v>
      </c>
      <c r="O27" s="32">
        <v>0</v>
      </c>
      <c r="P27" s="32">
        <v>0</v>
      </c>
      <c r="Q27" s="30"/>
    </row>
    <row r="28" spans="1:18" ht="15" customHeight="1">
      <c r="A28" s="68"/>
      <c r="B28" s="37" t="s">
        <v>399</v>
      </c>
      <c r="C28" s="622">
        <v>37740.399397749286</v>
      </c>
      <c r="D28" s="622">
        <v>37903.305982812781</v>
      </c>
      <c r="E28" s="622">
        <v>36820.127854979401</v>
      </c>
      <c r="F28" s="622">
        <v>34525.246566033289</v>
      </c>
      <c r="G28" s="622">
        <v>33808.213270784618</v>
      </c>
      <c r="H28" s="622">
        <v>33816.543229872674</v>
      </c>
      <c r="I28" s="622">
        <v>33630.878958673042</v>
      </c>
      <c r="J28" s="622">
        <v>33849.892764929435</v>
      </c>
      <c r="K28" s="622">
        <v>32894.282389722073</v>
      </c>
      <c r="L28" s="622">
        <v>33173.228705959271</v>
      </c>
      <c r="M28" s="622">
        <v>34047.43534277397</v>
      </c>
      <c r="N28" s="623">
        <v>34917.184030626646</v>
      </c>
      <c r="O28" s="622">
        <v>56177.373302748718</v>
      </c>
      <c r="P28" s="622">
        <v>56371.112509577004</v>
      </c>
      <c r="Q28" s="30"/>
    </row>
    <row r="29" spans="1:18" ht="20.100000000000001" customHeight="1">
      <c r="A29" s="18" t="s">
        <v>54</v>
      </c>
      <c r="B29" s="18"/>
      <c r="C29" s="18"/>
      <c r="D29" s="18"/>
      <c r="E29" s="18"/>
      <c r="F29" s="18"/>
      <c r="G29" s="18"/>
      <c r="H29" s="18"/>
      <c r="I29" s="18"/>
      <c r="J29" s="18"/>
      <c r="K29" s="18"/>
      <c r="L29" s="18"/>
      <c r="M29" s="18"/>
      <c r="N29" s="18"/>
      <c r="O29" s="18"/>
      <c r="P29" s="18"/>
    </row>
    <row r="30" spans="1:18" s="2" customFormat="1" ht="15" customHeight="1">
      <c r="A30" s="18" t="s">
        <v>606</v>
      </c>
      <c r="B30" s="18"/>
      <c r="C30" s="18"/>
      <c r="D30" s="18"/>
      <c r="E30" s="18"/>
      <c r="F30" s="18"/>
      <c r="G30" s="18"/>
      <c r="H30" s="18"/>
      <c r="I30" s="18"/>
      <c r="J30" s="18"/>
      <c r="K30" s="18"/>
      <c r="L30" s="18"/>
      <c r="M30" s="18"/>
      <c r="N30" s="18"/>
      <c r="O30" s="18"/>
      <c r="P30" s="18"/>
    </row>
    <row r="31" spans="1:18" ht="15" customHeight="1">
      <c r="A31" s="15" t="s">
        <v>570</v>
      </c>
      <c r="B31" s="19"/>
      <c r="N31" s="5"/>
      <c r="O31" s="5"/>
      <c r="P31" s="5"/>
    </row>
    <row r="32" spans="1:18">
      <c r="A32" s="18"/>
      <c r="B32" s="19"/>
    </row>
    <row r="33" spans="1:16">
      <c r="A33" s="18"/>
      <c r="B33" s="19"/>
      <c r="C33" s="46"/>
      <c r="D33" s="46"/>
      <c r="E33" s="46"/>
      <c r="F33" s="46"/>
      <c r="G33" s="46"/>
      <c r="H33" s="46"/>
      <c r="I33" s="46"/>
      <c r="J33" s="46"/>
      <c r="K33" s="46"/>
      <c r="L33" s="46"/>
      <c r="M33" s="46"/>
      <c r="N33" s="46"/>
      <c r="O33" s="46"/>
      <c r="P33" s="46"/>
    </row>
    <row r="34" spans="1:16">
      <c r="A34" s="18"/>
      <c r="B34" s="19"/>
      <c r="C34" s="46"/>
      <c r="D34" s="46"/>
      <c r="E34" s="46"/>
      <c r="F34" s="46"/>
      <c r="G34" s="46"/>
      <c r="H34" s="46"/>
      <c r="I34" s="46"/>
      <c r="J34" s="46"/>
      <c r="K34" s="46"/>
      <c r="L34" s="46"/>
      <c r="M34" s="46"/>
      <c r="N34" s="46"/>
      <c r="O34" s="46"/>
      <c r="P34" s="46"/>
    </row>
    <row r="35" spans="1:16">
      <c r="A35" s="18"/>
      <c r="B35" s="19"/>
    </row>
    <row r="36" spans="1:16">
      <c r="A36" s="18"/>
      <c r="B36" s="19"/>
    </row>
    <row r="37" spans="1:16">
      <c r="A37" s="18"/>
      <c r="B37" s="19"/>
    </row>
    <row r="38" spans="1:16">
      <c r="A38" s="18"/>
      <c r="B38" s="19"/>
    </row>
    <row r="39" spans="1:16">
      <c r="A39" s="18"/>
      <c r="B39" s="19"/>
    </row>
    <row r="40" spans="1:16">
      <c r="A40" s="18"/>
      <c r="B40" s="19"/>
    </row>
    <row r="41" spans="1:16">
      <c r="A41" s="18"/>
      <c r="B41" s="19"/>
    </row>
    <row r="42" spans="1:16">
      <c r="A42" s="18"/>
      <c r="B42" s="19"/>
    </row>
    <row r="43" spans="1:16">
      <c r="A43" s="18"/>
      <c r="B43" s="19"/>
    </row>
    <row r="44" spans="1:16">
      <c r="A44" s="18"/>
      <c r="B44" s="19"/>
    </row>
    <row r="45" spans="1:16">
      <c r="A45" s="18"/>
      <c r="B45" s="19"/>
    </row>
    <row r="46" spans="1:16">
      <c r="A46" s="18"/>
      <c r="B46" s="19"/>
    </row>
    <row r="47" spans="1:16">
      <c r="A47" s="18"/>
      <c r="B47" s="19"/>
    </row>
    <row r="48" spans="1:16">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18"/>
      <c r="B98" s="19"/>
    </row>
    <row r="99" spans="1:2">
      <c r="A99" s="20"/>
      <c r="B99" s="19"/>
    </row>
    <row r="100" spans="1:2">
      <c r="A100" s="20"/>
      <c r="B100" s="19"/>
    </row>
    <row r="101" spans="1:2">
      <c r="A101" s="20"/>
      <c r="B101" s="19"/>
    </row>
    <row r="102" spans="1:2">
      <c r="A102" s="20"/>
      <c r="B102" s="19"/>
    </row>
    <row r="103" spans="1:2">
      <c r="A103" s="20"/>
      <c r="B103" s="19"/>
    </row>
    <row r="104" spans="1:2">
      <c r="A104" s="20"/>
      <c r="B104" s="19"/>
    </row>
    <row r="105" spans="1:2">
      <c r="A105" s="20"/>
      <c r="B105" s="19"/>
    </row>
    <row r="106" spans="1:2">
      <c r="A106" s="20"/>
      <c r="B106" s="19"/>
    </row>
    <row r="107" spans="1:2">
      <c r="A107" s="20"/>
      <c r="B107" s="19"/>
    </row>
    <row r="108" spans="1:2">
      <c r="A108" s="20"/>
      <c r="B108" s="19"/>
    </row>
    <row r="109" spans="1:2">
      <c r="A109" s="20"/>
      <c r="B109" s="19"/>
    </row>
    <row r="110" spans="1:2">
      <c r="A110" s="20"/>
      <c r="B110" s="19"/>
    </row>
    <row r="111" spans="1:2">
      <c r="A111" s="20"/>
      <c r="B111" s="19"/>
    </row>
    <row r="112" spans="1:2">
      <c r="A112" s="20"/>
      <c r="B112" s="19"/>
    </row>
    <row r="113" spans="1:2">
      <c r="A113" s="20"/>
      <c r="B113" s="19"/>
    </row>
    <row r="114" spans="1:2">
      <c r="A114" s="20"/>
      <c r="B114" s="19"/>
    </row>
    <row r="115" spans="1:2">
      <c r="A115" s="20"/>
      <c r="B115" s="19"/>
    </row>
    <row r="116" spans="1:2">
      <c r="A116" s="20"/>
      <c r="B116" s="19"/>
    </row>
    <row r="117" spans="1:2">
      <c r="A117" s="20"/>
      <c r="B117" s="19"/>
    </row>
    <row r="118" spans="1:2">
      <c r="A118" s="20"/>
      <c r="B118" s="19"/>
    </row>
    <row r="119" spans="1:2">
      <c r="A119" s="20"/>
      <c r="B119" s="19"/>
    </row>
    <row r="120" spans="1:2">
      <c r="A120" s="20"/>
      <c r="B120" s="19"/>
    </row>
    <row r="121" spans="1:2">
      <c r="A121" s="20"/>
      <c r="B121" s="19"/>
    </row>
    <row r="122" spans="1:2">
      <c r="A122" s="20"/>
      <c r="B122" s="19"/>
    </row>
    <row r="123" spans="1:2">
      <c r="A123" s="20"/>
      <c r="B123" s="19"/>
    </row>
    <row r="124" spans="1:2">
      <c r="A124" s="20"/>
      <c r="B124" s="19"/>
    </row>
    <row r="125" spans="1:2">
      <c r="A125" s="20"/>
      <c r="B125" s="19"/>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4"/>
  <sheetViews>
    <sheetView workbookViewId="0"/>
  </sheetViews>
  <sheetFormatPr baseColWidth="10" defaultRowHeight="15"/>
  <cols>
    <col min="1" max="1" width="4.7109375" style="5" customWidth="1"/>
    <col min="2" max="2" width="50.7109375" style="15" customWidth="1"/>
    <col min="3" max="3" width="9.7109375" style="20" customWidth="1"/>
    <col min="4" max="7" width="9.7109375" style="20" hidden="1" customWidth="1"/>
    <col min="8" max="8" width="9.7109375" style="20" customWidth="1"/>
    <col min="9" max="12" width="9.7109375" style="20" hidden="1" customWidth="1"/>
    <col min="13" max="16" width="9.7109375" style="20" customWidth="1"/>
    <col min="17" max="16384" width="11.42578125" style="20"/>
  </cols>
  <sheetData>
    <row r="1" spans="1:18" ht="20.100000000000001" customHeight="1">
      <c r="A1" s="123" t="s">
        <v>203</v>
      </c>
      <c r="B1" s="20"/>
      <c r="C1" s="91"/>
      <c r="Q1" s="197"/>
    </row>
    <row r="2" spans="1:18" ht="20.100000000000001" customHeight="1">
      <c r="A2" s="423" t="s">
        <v>210</v>
      </c>
      <c r="B2" s="20"/>
      <c r="C2" s="93"/>
    </row>
    <row r="3" spans="1:18" ht="20.100000000000001" customHeight="1">
      <c r="A3" s="453" t="s">
        <v>612</v>
      </c>
      <c r="B3" s="20"/>
    </row>
    <row r="4" spans="1:18" ht="20.100000000000001" customHeight="1">
      <c r="A4" s="104" t="s">
        <v>145</v>
      </c>
      <c r="B4" s="20"/>
    </row>
    <row r="5" spans="1:18">
      <c r="A5" s="20"/>
      <c r="B5" s="20"/>
    </row>
    <row r="6" spans="1:18" s="8" customFormat="1" ht="30" customHeight="1">
      <c r="A6" s="483" t="s">
        <v>320</v>
      </c>
      <c r="B6" s="588" t="s">
        <v>324</v>
      </c>
      <c r="C6" s="302">
        <v>2005</v>
      </c>
      <c r="D6" s="302">
        <v>2006</v>
      </c>
      <c r="E6" s="302">
        <v>2007</v>
      </c>
      <c r="F6" s="302">
        <v>2008</v>
      </c>
      <c r="G6" s="302">
        <v>2009</v>
      </c>
      <c r="H6" s="302">
        <v>2010</v>
      </c>
      <c r="I6" s="302">
        <v>2011</v>
      </c>
      <c r="J6" s="302">
        <v>2012</v>
      </c>
      <c r="K6" s="302">
        <v>2013</v>
      </c>
      <c r="L6" s="302">
        <v>2014</v>
      </c>
      <c r="M6" s="302">
        <v>2015</v>
      </c>
      <c r="N6" s="298">
        <v>2016</v>
      </c>
      <c r="O6" s="300">
        <v>2017</v>
      </c>
      <c r="P6" s="299">
        <v>2018</v>
      </c>
      <c r="Q6" s="157"/>
    </row>
    <row r="7" spans="1:18" ht="18" customHeight="1">
      <c r="A7" s="13" t="s">
        <v>1</v>
      </c>
      <c r="B7" s="236" t="s">
        <v>242</v>
      </c>
      <c r="C7" s="618">
        <v>457.15315440233792</v>
      </c>
      <c r="D7" s="618">
        <v>429.43242747999255</v>
      </c>
      <c r="E7" s="618">
        <v>467.91539387714863</v>
      </c>
      <c r="F7" s="618">
        <v>446.77716409898477</v>
      </c>
      <c r="G7" s="618">
        <v>530.44849287346995</v>
      </c>
      <c r="H7" s="618">
        <v>536.4960640779467</v>
      </c>
      <c r="I7" s="618">
        <v>589.70684132275676</v>
      </c>
      <c r="J7" s="618">
        <v>656.12513096214127</v>
      </c>
      <c r="K7" s="618">
        <v>727.20957795335357</v>
      </c>
      <c r="L7" s="618">
        <v>1138.6036822116155</v>
      </c>
      <c r="M7" s="618">
        <v>1219.529016454939</v>
      </c>
      <c r="N7" s="619">
        <v>1287.5444196142391</v>
      </c>
      <c r="O7" s="618">
        <v>504.42761501352453</v>
      </c>
      <c r="P7" s="618">
        <v>673.15561854947714</v>
      </c>
      <c r="Q7" s="30"/>
    </row>
    <row r="8" spans="1:18" ht="15" customHeight="1">
      <c r="A8" s="13" t="s">
        <v>6</v>
      </c>
      <c r="B8" s="236" t="s">
        <v>245</v>
      </c>
      <c r="C8" s="620">
        <v>118.1368244957587</v>
      </c>
      <c r="D8" s="620">
        <v>120.52099654833765</v>
      </c>
      <c r="E8" s="620">
        <v>96.243572573797167</v>
      </c>
      <c r="F8" s="620">
        <v>91.77411169014394</v>
      </c>
      <c r="G8" s="620">
        <v>105.88094009712759</v>
      </c>
      <c r="H8" s="620">
        <v>107.0880743109806</v>
      </c>
      <c r="I8" s="620">
        <v>103.45734058293976</v>
      </c>
      <c r="J8" s="620">
        <v>103.55304909417362</v>
      </c>
      <c r="K8" s="620">
        <v>103.82449998490648</v>
      </c>
      <c r="L8" s="620">
        <v>134.75112001845525</v>
      </c>
      <c r="M8" s="620">
        <v>134.15970766477847</v>
      </c>
      <c r="N8" s="621">
        <v>134.68458409703979</v>
      </c>
      <c r="O8" s="620">
        <v>55.568059210846485</v>
      </c>
      <c r="P8" s="620">
        <v>56.182934876284577</v>
      </c>
      <c r="Q8" s="30"/>
      <c r="R8" s="333"/>
    </row>
    <row r="9" spans="1:18" ht="15" customHeight="1">
      <c r="A9" s="13" t="s">
        <v>10</v>
      </c>
      <c r="B9" s="236" t="s">
        <v>11</v>
      </c>
      <c r="C9" s="620">
        <v>1354.2336263062828</v>
      </c>
      <c r="D9" s="620">
        <v>1111.5625230924986</v>
      </c>
      <c r="E9" s="620">
        <v>1111.0740450547169</v>
      </c>
      <c r="F9" s="620">
        <v>1009.0984361641442</v>
      </c>
      <c r="G9" s="620">
        <v>1005.0567695381112</v>
      </c>
      <c r="H9" s="620">
        <v>1016.5152852281029</v>
      </c>
      <c r="I9" s="620">
        <v>1034.4927701850058</v>
      </c>
      <c r="J9" s="620">
        <v>1053.9930876663789</v>
      </c>
      <c r="K9" s="620">
        <v>1086.1363699461754</v>
      </c>
      <c r="L9" s="620">
        <v>1433.3537231085149</v>
      </c>
      <c r="M9" s="620">
        <v>1466.975945076993</v>
      </c>
      <c r="N9" s="621">
        <v>1492.5866222694335</v>
      </c>
      <c r="O9" s="620">
        <v>690.85423333627807</v>
      </c>
      <c r="P9" s="620">
        <v>722.51744481790706</v>
      </c>
      <c r="Q9" s="30"/>
    </row>
    <row r="10" spans="1:18" ht="15" customHeight="1">
      <c r="A10" s="13" t="s">
        <v>323</v>
      </c>
      <c r="B10" s="236" t="s">
        <v>22</v>
      </c>
      <c r="C10" s="620">
        <v>304.39331250667283</v>
      </c>
      <c r="D10" s="620">
        <v>294.34842457758879</v>
      </c>
      <c r="E10" s="620">
        <v>303.79709389508821</v>
      </c>
      <c r="F10" s="620">
        <v>290.02856013558335</v>
      </c>
      <c r="G10" s="620">
        <v>232.61510485075576</v>
      </c>
      <c r="H10" s="620">
        <v>235.26711805980707</v>
      </c>
      <c r="I10" s="620">
        <v>214.13514139406385</v>
      </c>
      <c r="J10" s="620">
        <v>225.1058952036696</v>
      </c>
      <c r="K10" s="620">
        <v>241.49053002818445</v>
      </c>
      <c r="L10" s="620">
        <v>347.12119353790513</v>
      </c>
      <c r="M10" s="620">
        <v>395.2817137848516</v>
      </c>
      <c r="N10" s="621">
        <v>438.8018006402491</v>
      </c>
      <c r="O10" s="620">
        <v>204.6801129630789</v>
      </c>
      <c r="P10" s="620">
        <v>213.8685449955664</v>
      </c>
      <c r="Q10" s="30"/>
    </row>
    <row r="11" spans="1:18" ht="15" customHeight="1">
      <c r="A11" s="13" t="s">
        <v>26</v>
      </c>
      <c r="B11" s="236" t="s">
        <v>27</v>
      </c>
      <c r="C11" s="620">
        <v>822.76264618775701</v>
      </c>
      <c r="D11" s="620">
        <v>717.46547898562687</v>
      </c>
      <c r="E11" s="620">
        <v>720.23917467692206</v>
      </c>
      <c r="F11" s="620">
        <v>694.88805817022615</v>
      </c>
      <c r="G11" s="620">
        <v>1805.6324340533165</v>
      </c>
      <c r="H11" s="620">
        <v>1826.2182041342112</v>
      </c>
      <c r="I11" s="620">
        <v>1800.5424860994763</v>
      </c>
      <c r="J11" s="620">
        <v>1791.9341602761147</v>
      </c>
      <c r="K11" s="620">
        <v>1786.6555255506573</v>
      </c>
      <c r="L11" s="620">
        <v>1696.2193983479428</v>
      </c>
      <c r="M11" s="620">
        <v>1723.7795056713751</v>
      </c>
      <c r="N11" s="621">
        <v>1781.3400323111684</v>
      </c>
      <c r="O11" s="620">
        <v>982.35244503323713</v>
      </c>
      <c r="P11" s="620">
        <v>1105.8222687313018</v>
      </c>
      <c r="Q11" s="30"/>
    </row>
    <row r="12" spans="1:18" ht="15" customHeight="1">
      <c r="A12" s="13" t="s">
        <v>33</v>
      </c>
      <c r="B12" s="236" t="s">
        <v>285</v>
      </c>
      <c r="C12" s="620">
        <v>1235.4037780426747</v>
      </c>
      <c r="D12" s="620">
        <v>1101.9818846920293</v>
      </c>
      <c r="E12" s="620">
        <v>1097.5736223429735</v>
      </c>
      <c r="F12" s="620">
        <v>995.77011637669102</v>
      </c>
      <c r="G12" s="620">
        <v>1040.8451518644943</v>
      </c>
      <c r="H12" s="620">
        <v>1052.7116860394467</v>
      </c>
      <c r="I12" s="620">
        <v>1083.7156426062943</v>
      </c>
      <c r="J12" s="620">
        <v>1137.8907824023645</v>
      </c>
      <c r="K12" s="620">
        <v>1182.9202788364717</v>
      </c>
      <c r="L12" s="620">
        <v>1612.5409726405505</v>
      </c>
      <c r="M12" s="620">
        <v>1646.4793307615196</v>
      </c>
      <c r="N12" s="621">
        <v>1692.8904546952019</v>
      </c>
      <c r="O12" s="620">
        <v>757.3456292926079</v>
      </c>
      <c r="P12" s="620">
        <v>847.01442649770854</v>
      </c>
      <c r="Q12" s="30"/>
    </row>
    <row r="13" spans="1:18" ht="15" customHeight="1">
      <c r="A13" s="13" t="s">
        <v>36</v>
      </c>
      <c r="B13" s="236" t="s">
        <v>287</v>
      </c>
      <c r="C13" s="620">
        <v>2540.3432142257657</v>
      </c>
      <c r="D13" s="620">
        <v>1927.1166080776384</v>
      </c>
      <c r="E13" s="620">
        <v>2004.8993789512028</v>
      </c>
      <c r="F13" s="620">
        <v>1912.3982372389773</v>
      </c>
      <c r="G13" s="620">
        <v>2030.2596432289004</v>
      </c>
      <c r="H13" s="620">
        <v>2053.4063576054295</v>
      </c>
      <c r="I13" s="620">
        <v>2045.5507937525442</v>
      </c>
      <c r="J13" s="620">
        <v>2092.8240834257122</v>
      </c>
      <c r="K13" s="620">
        <v>2130.0038371270971</v>
      </c>
      <c r="L13" s="620">
        <v>2808.7096408129405</v>
      </c>
      <c r="M13" s="620">
        <v>2862.5535907959061</v>
      </c>
      <c r="N13" s="621">
        <v>2897.2980148294987</v>
      </c>
      <c r="O13" s="620">
        <v>615.23187143638802</v>
      </c>
      <c r="P13" s="620">
        <v>662.91008044934154</v>
      </c>
      <c r="Q13" s="30"/>
    </row>
    <row r="14" spans="1:18" ht="15" customHeight="1">
      <c r="A14" s="13" t="s">
        <v>37</v>
      </c>
      <c r="B14" s="236" t="s">
        <v>293</v>
      </c>
      <c r="C14" s="620">
        <v>938.94049679703573</v>
      </c>
      <c r="D14" s="620">
        <v>812.40805651722712</v>
      </c>
      <c r="E14" s="620">
        <v>809.76631301366717</v>
      </c>
      <c r="F14" s="620">
        <v>691.74506237411128</v>
      </c>
      <c r="G14" s="620">
        <v>814.70147420762191</v>
      </c>
      <c r="H14" s="620">
        <v>823.98977503580045</v>
      </c>
      <c r="I14" s="620">
        <v>785.43325542813488</v>
      </c>
      <c r="J14" s="620">
        <v>803.32250174625381</v>
      </c>
      <c r="K14" s="620">
        <v>830.34092904332226</v>
      </c>
      <c r="L14" s="620">
        <v>1100.5155711999753</v>
      </c>
      <c r="M14" s="620">
        <v>1112.5755156020093</v>
      </c>
      <c r="N14" s="621">
        <v>1177.8439694541767</v>
      </c>
      <c r="O14" s="620">
        <v>578.01399565988697</v>
      </c>
      <c r="P14" s="620">
        <v>643.12260914880221</v>
      </c>
      <c r="Q14" s="30"/>
    </row>
    <row r="15" spans="1:18" ht="15" customHeight="1">
      <c r="A15" s="13" t="s">
        <v>41</v>
      </c>
      <c r="B15" s="236" t="s">
        <v>42</v>
      </c>
      <c r="C15" s="620">
        <v>73.877274519798348</v>
      </c>
      <c r="D15" s="620">
        <v>33.511520169967007</v>
      </c>
      <c r="E15" s="620">
        <v>34.422831993534672</v>
      </c>
      <c r="F15" s="620">
        <v>32.631403126686472</v>
      </c>
      <c r="G15" s="620">
        <v>30.195032656927467</v>
      </c>
      <c r="H15" s="620">
        <v>30.539282122177308</v>
      </c>
      <c r="I15" s="620">
        <v>31.791578616632528</v>
      </c>
      <c r="J15" s="620">
        <v>33.50564625141326</v>
      </c>
      <c r="K15" s="620">
        <v>33.732010543619403</v>
      </c>
      <c r="L15" s="620">
        <v>47.321592469007847</v>
      </c>
      <c r="M15" s="620">
        <v>49.950019913817741</v>
      </c>
      <c r="N15" s="621">
        <v>52.696420430291681</v>
      </c>
      <c r="O15" s="620">
        <v>22.680913753473636</v>
      </c>
      <c r="P15" s="620">
        <v>25.361355817335795</v>
      </c>
      <c r="Q15" s="30"/>
    </row>
    <row r="16" spans="1:18" ht="15" customHeight="1">
      <c r="A16" s="13" t="s">
        <v>43</v>
      </c>
      <c r="B16" s="236" t="s">
        <v>301</v>
      </c>
      <c r="C16" s="620">
        <v>1114.9261679320416</v>
      </c>
      <c r="D16" s="620">
        <v>854.49727779771138</v>
      </c>
      <c r="E16" s="620">
        <v>824.01798067949198</v>
      </c>
      <c r="F16" s="620">
        <v>774.18084655065468</v>
      </c>
      <c r="G16" s="620">
        <v>490.53038113553129</v>
      </c>
      <c r="H16" s="620">
        <v>496.12285137106068</v>
      </c>
      <c r="I16" s="620">
        <v>538.68623517693277</v>
      </c>
      <c r="J16" s="620">
        <v>534.33388447064249</v>
      </c>
      <c r="K16" s="620">
        <v>531.67140600736241</v>
      </c>
      <c r="L16" s="620">
        <v>56.266527630832499</v>
      </c>
      <c r="M16" s="620">
        <v>54.844258176266713</v>
      </c>
      <c r="N16" s="621">
        <v>51.116963687149465</v>
      </c>
      <c r="O16" s="620">
        <v>22.31752135679092</v>
      </c>
      <c r="P16" s="620">
        <v>22.118690482792797</v>
      </c>
      <c r="Q16" s="30"/>
    </row>
    <row r="17" spans="1:18" ht="15" customHeight="1">
      <c r="A17" s="13" t="s">
        <v>44</v>
      </c>
      <c r="B17" s="236" t="s">
        <v>302</v>
      </c>
      <c r="C17" s="620">
        <v>0.75392672107725611</v>
      </c>
      <c r="D17" s="620">
        <v>27.689905914029385</v>
      </c>
      <c r="E17" s="620">
        <v>28.309598088427933</v>
      </c>
      <c r="F17" s="620">
        <v>26.972561695709516</v>
      </c>
      <c r="G17" s="620">
        <v>19.237653945243853</v>
      </c>
      <c r="H17" s="620">
        <v>19.456979824389485</v>
      </c>
      <c r="I17" s="620">
        <v>19.29048329619398</v>
      </c>
      <c r="J17" s="620">
        <v>19.951582233851255</v>
      </c>
      <c r="K17" s="620">
        <v>19.60399314060998</v>
      </c>
      <c r="L17" s="620">
        <v>23.516523086732555</v>
      </c>
      <c r="M17" s="620">
        <v>25.334880417383058</v>
      </c>
      <c r="N17" s="621">
        <v>25.845655796873316</v>
      </c>
      <c r="O17" s="620">
        <v>10.9059526456406</v>
      </c>
      <c r="P17" s="620">
        <v>10.878694151305234</v>
      </c>
      <c r="Q17" s="30"/>
    </row>
    <row r="18" spans="1:18" ht="15" customHeight="1">
      <c r="A18" s="13" t="s">
        <v>45</v>
      </c>
      <c r="B18" s="236" t="s">
        <v>303</v>
      </c>
      <c r="C18" s="620">
        <v>435.41851572969631</v>
      </c>
      <c r="D18" s="620">
        <v>274.60361047459804</v>
      </c>
      <c r="E18" s="620">
        <v>276.16969773571435</v>
      </c>
      <c r="F18" s="620">
        <v>278.33163300348389</v>
      </c>
      <c r="G18" s="620">
        <v>370.63396803199942</v>
      </c>
      <c r="H18" s="620">
        <v>374.85951554996728</v>
      </c>
      <c r="I18" s="620">
        <v>394.34249271882578</v>
      </c>
      <c r="J18" s="620">
        <v>398.82573626248808</v>
      </c>
      <c r="K18" s="620">
        <v>401.54630213169821</v>
      </c>
      <c r="L18" s="620">
        <v>59.440536881802558</v>
      </c>
      <c r="M18" s="620">
        <v>64.20089014859569</v>
      </c>
      <c r="N18" s="621">
        <v>67.6294660018185</v>
      </c>
      <c r="O18" s="620">
        <v>24.975632735593209</v>
      </c>
      <c r="P18" s="620">
        <v>26.749677610305465</v>
      </c>
      <c r="Q18" s="30"/>
      <c r="R18" s="28"/>
    </row>
    <row r="19" spans="1:18" ht="15" customHeight="1">
      <c r="A19" s="13" t="s">
        <v>46</v>
      </c>
      <c r="B19" s="236" t="s">
        <v>47</v>
      </c>
      <c r="C19" s="620">
        <v>3911.101965968388</v>
      </c>
      <c r="D19" s="620">
        <v>3156.7496772009622</v>
      </c>
      <c r="E19" s="620">
        <v>3258.1299332383969</v>
      </c>
      <c r="F19" s="620">
        <v>3149.9180349571716</v>
      </c>
      <c r="G19" s="620">
        <v>3070.8732388309454</v>
      </c>
      <c r="H19" s="620">
        <v>3105.8838474409358</v>
      </c>
      <c r="I19" s="620">
        <v>3057.0366144698773</v>
      </c>
      <c r="J19" s="620">
        <v>3039.8522062571496</v>
      </c>
      <c r="K19" s="620">
        <v>3051.7212092626587</v>
      </c>
      <c r="L19" s="620">
        <v>35.620641153197838</v>
      </c>
      <c r="M19" s="620">
        <v>43.576225509846878</v>
      </c>
      <c r="N19" s="621">
        <v>49.812188187178251</v>
      </c>
      <c r="O19" s="620">
        <v>26.439438278683856</v>
      </c>
      <c r="P19" s="620">
        <v>30.63191180518352</v>
      </c>
      <c r="Q19" s="30"/>
    </row>
    <row r="20" spans="1:18" ht="15" customHeight="1">
      <c r="A20" s="13" t="s">
        <v>48</v>
      </c>
      <c r="B20" s="236" t="s">
        <v>304</v>
      </c>
      <c r="C20" s="620">
        <v>324.94716734869866</v>
      </c>
      <c r="D20" s="620">
        <v>151.25687715695244</v>
      </c>
      <c r="E20" s="620">
        <v>215.2397212346921</v>
      </c>
      <c r="F20" s="620">
        <v>207.17682491300064</v>
      </c>
      <c r="G20" s="620">
        <v>75.808165082672076</v>
      </c>
      <c r="H20" s="620">
        <v>76.67244367404804</v>
      </c>
      <c r="I20" s="620">
        <v>110.0611491614481</v>
      </c>
      <c r="J20" s="620">
        <v>123.4071698421026</v>
      </c>
      <c r="K20" s="620">
        <v>138.62215262766364</v>
      </c>
      <c r="L20" s="620">
        <v>109.67644693579194</v>
      </c>
      <c r="M20" s="620">
        <v>112.72582303893564</v>
      </c>
      <c r="N20" s="621">
        <v>119.52179936287412</v>
      </c>
      <c r="O20" s="620">
        <v>58.234536188229207</v>
      </c>
      <c r="P20" s="620">
        <v>65.362601495024393</v>
      </c>
      <c r="Q20" s="30"/>
    </row>
    <row r="21" spans="1:18" ht="15" customHeight="1">
      <c r="A21" s="13" t="s">
        <v>49</v>
      </c>
      <c r="B21" s="236" t="s">
        <v>305</v>
      </c>
      <c r="C21" s="620">
        <v>9260.7670049879907</v>
      </c>
      <c r="D21" s="620">
        <v>8695.6941828871077</v>
      </c>
      <c r="E21" s="620">
        <v>8886.6165689569843</v>
      </c>
      <c r="F21" s="620">
        <v>8969.2587023084743</v>
      </c>
      <c r="G21" s="620">
        <v>9263.6508059339867</v>
      </c>
      <c r="H21" s="620">
        <v>9369.2644302819772</v>
      </c>
      <c r="I21" s="620">
        <v>9631.6089881139269</v>
      </c>
      <c r="J21" s="620">
        <v>9796.6606068695291</v>
      </c>
      <c r="K21" s="620">
        <v>10005.648107986357</v>
      </c>
      <c r="L21" s="620">
        <v>12265.093111487085</v>
      </c>
      <c r="M21" s="620">
        <v>12531.984967369046</v>
      </c>
      <c r="N21" s="621">
        <v>12842.132017559752</v>
      </c>
      <c r="O21" s="620">
        <v>5461.7087529071032</v>
      </c>
      <c r="P21" s="620">
        <v>5775.2377428732834</v>
      </c>
      <c r="Q21" s="30"/>
    </row>
    <row r="22" spans="1:18" ht="15" customHeight="1">
      <c r="A22" s="13" t="s">
        <v>50</v>
      </c>
      <c r="B22" s="236" t="s">
        <v>306</v>
      </c>
      <c r="C22" s="620">
        <v>52.707634997429885</v>
      </c>
      <c r="D22" s="620">
        <v>40.677292920385106</v>
      </c>
      <c r="E22" s="620">
        <v>41.579876647380445</v>
      </c>
      <c r="F22" s="620">
        <v>40.153501624428863</v>
      </c>
      <c r="G22" s="620">
        <v>36.018123900786186</v>
      </c>
      <c r="H22" s="620">
        <v>36.428761638225538</v>
      </c>
      <c r="I22" s="620">
        <v>37.190558261375848</v>
      </c>
      <c r="J22" s="620">
        <v>37.780607489096454</v>
      </c>
      <c r="K22" s="620">
        <v>38.144151099956659</v>
      </c>
      <c r="L22" s="620">
        <v>9.522027752910116</v>
      </c>
      <c r="M22" s="620">
        <v>9.5005801565186481</v>
      </c>
      <c r="N22" s="621">
        <v>9.3331534822042546</v>
      </c>
      <c r="O22" s="620">
        <v>3.7186112087161951</v>
      </c>
      <c r="P22" s="620">
        <v>3.7244617408115652</v>
      </c>
      <c r="Q22" s="30"/>
    </row>
    <row r="23" spans="1:18" ht="15" customHeight="1">
      <c r="A23" s="13" t="s">
        <v>51</v>
      </c>
      <c r="B23" s="236" t="s">
        <v>307</v>
      </c>
      <c r="C23" s="620">
        <v>739.56236506681535</v>
      </c>
      <c r="D23" s="620">
        <v>193.26702392586472</v>
      </c>
      <c r="E23" s="620">
        <v>225.78121259571205</v>
      </c>
      <c r="F23" s="620">
        <v>242.52915717051621</v>
      </c>
      <c r="G23" s="620">
        <v>299.86800990910604</v>
      </c>
      <c r="H23" s="620">
        <v>303.28676435224986</v>
      </c>
      <c r="I23" s="620">
        <v>374.81732348694231</v>
      </c>
      <c r="J23" s="620">
        <v>401.20029491983507</v>
      </c>
      <c r="K23" s="620">
        <v>428.65938073937127</v>
      </c>
      <c r="L23" s="620">
        <v>584.60962111590175</v>
      </c>
      <c r="M23" s="620">
        <v>635.28341112866735</v>
      </c>
      <c r="N23" s="621">
        <v>699.5682429454987</v>
      </c>
      <c r="O23" s="620">
        <v>315.74598302209091</v>
      </c>
      <c r="P23" s="620">
        <v>339.19028745533433</v>
      </c>
      <c r="Q23" s="30"/>
    </row>
    <row r="24" spans="1:18" ht="15" customHeight="1">
      <c r="A24" s="13" t="s">
        <v>52</v>
      </c>
      <c r="B24" s="236" t="s">
        <v>308</v>
      </c>
      <c r="C24" s="620">
        <v>2635.410080229145</v>
      </c>
      <c r="D24" s="620">
        <v>2063.5709626122539</v>
      </c>
      <c r="E24" s="620">
        <v>2067.5266772539685</v>
      </c>
      <c r="F24" s="620">
        <v>1996.4963036227055</v>
      </c>
      <c r="G24" s="620">
        <v>1751.480637724615</v>
      </c>
      <c r="H24" s="620">
        <v>1771.4490305322247</v>
      </c>
      <c r="I24" s="620">
        <v>1741.2514622239637</v>
      </c>
      <c r="J24" s="620">
        <v>1729.6481829050326</v>
      </c>
      <c r="K24" s="620">
        <v>1736.0758337569707</v>
      </c>
      <c r="L24" s="620">
        <v>909.49792355068723</v>
      </c>
      <c r="M24" s="620">
        <v>910.1987634497433</v>
      </c>
      <c r="N24" s="621">
        <v>917.75051995164154</v>
      </c>
      <c r="O24" s="620">
        <v>360.64953810884856</v>
      </c>
      <c r="P24" s="620">
        <v>371.83245130090518</v>
      </c>
      <c r="Q24" s="30"/>
    </row>
    <row r="25" spans="1:18" s="28" customFormat="1" ht="12.95" customHeight="1">
      <c r="A25" s="587"/>
      <c r="B25" s="34"/>
      <c r="C25" s="620"/>
      <c r="D25" s="620"/>
      <c r="E25" s="620"/>
      <c r="F25" s="620"/>
      <c r="G25" s="620"/>
      <c r="H25" s="620"/>
      <c r="I25" s="620"/>
      <c r="J25" s="620"/>
      <c r="K25" s="620"/>
      <c r="L25" s="620"/>
      <c r="M25" s="620"/>
      <c r="N25" s="621"/>
      <c r="O25" s="620"/>
      <c r="P25" s="620"/>
      <c r="Q25" s="30"/>
    </row>
    <row r="26" spans="1:18" ht="15" customHeight="1">
      <c r="A26" s="68"/>
      <c r="B26" s="35" t="s">
        <v>53</v>
      </c>
      <c r="C26" s="622">
        <v>26320.839156465361</v>
      </c>
      <c r="D26" s="622">
        <v>22006.354731030769</v>
      </c>
      <c r="E26" s="622">
        <v>22469.302692809822</v>
      </c>
      <c r="F26" s="622">
        <v>21850.128715221697</v>
      </c>
      <c r="G26" s="622">
        <v>22973.736027865601</v>
      </c>
      <c r="H26" s="622">
        <v>23235.65647127898</v>
      </c>
      <c r="I26" s="622">
        <v>23593.111156897336</v>
      </c>
      <c r="J26" s="622">
        <v>23979.914608277948</v>
      </c>
      <c r="K26" s="622">
        <v>24474.006095766439</v>
      </c>
      <c r="L26" s="622">
        <v>24372.380253941847</v>
      </c>
      <c r="M26" s="622">
        <v>24998.934145121195</v>
      </c>
      <c r="N26" s="623">
        <v>25738.396325316287</v>
      </c>
      <c r="O26" s="622">
        <v>10695.85084215102</v>
      </c>
      <c r="P26" s="622">
        <v>11595.681802798666</v>
      </c>
      <c r="Q26" s="30"/>
    </row>
    <row r="27" spans="1:18" ht="15" customHeight="1">
      <c r="A27" s="68"/>
      <c r="B27" s="323" t="s">
        <v>92</v>
      </c>
      <c r="C27" s="620">
        <v>40988.999111909652</v>
      </c>
      <c r="D27" s="620">
        <v>5635.4788139913917</v>
      </c>
      <c r="E27" s="620">
        <v>5793.437875367913</v>
      </c>
      <c r="F27" s="620">
        <v>5135.8333752476792</v>
      </c>
      <c r="G27" s="620">
        <v>4688.8186638987454</v>
      </c>
      <c r="H27" s="620">
        <v>4742.2752484979428</v>
      </c>
      <c r="I27" s="620">
        <v>4933.5262198385944</v>
      </c>
      <c r="J27" s="620">
        <v>5057.9868454104462</v>
      </c>
      <c r="K27" s="620">
        <v>5172.7075085734577</v>
      </c>
      <c r="L27" s="620">
        <v>5629.5382260386768</v>
      </c>
      <c r="M27" s="620">
        <v>5763.109502217887</v>
      </c>
      <c r="N27" s="621">
        <v>5880.748215648573</v>
      </c>
      <c r="O27" s="620">
        <v>4679.9335882176965</v>
      </c>
      <c r="P27" s="620">
        <v>4094.8863956736786</v>
      </c>
      <c r="Q27" s="30"/>
    </row>
    <row r="28" spans="1:18" ht="15" customHeight="1">
      <c r="A28" s="68"/>
      <c r="B28" s="37" t="s">
        <v>399</v>
      </c>
      <c r="C28" s="622">
        <v>67309.83826837501</v>
      </c>
      <c r="D28" s="622">
        <v>27641.83354502216</v>
      </c>
      <c r="E28" s="622">
        <v>28262.740568177735</v>
      </c>
      <c r="F28" s="622">
        <v>26985.962090469377</v>
      </c>
      <c r="G28" s="622">
        <v>27662.554691764348</v>
      </c>
      <c r="H28" s="622">
        <v>27977.931719776923</v>
      </c>
      <c r="I28" s="622">
        <v>28526.637376735929</v>
      </c>
      <c r="J28" s="622">
        <v>29037.901453688395</v>
      </c>
      <c r="K28" s="622">
        <v>29646.713604339897</v>
      </c>
      <c r="L28" s="622">
        <v>30001.918479980523</v>
      </c>
      <c r="M28" s="622">
        <v>30762.04364733908</v>
      </c>
      <c r="N28" s="623">
        <v>31619.144540964859</v>
      </c>
      <c r="O28" s="622">
        <v>15375.784430368716</v>
      </c>
      <c r="P28" s="622">
        <v>15690.568198472345</v>
      </c>
      <c r="Q28" s="30"/>
    </row>
    <row r="29" spans="1:18" ht="20.100000000000001" customHeight="1">
      <c r="A29" s="18" t="s">
        <v>54</v>
      </c>
      <c r="B29" s="19"/>
      <c r="N29" s="4"/>
      <c r="O29" s="4"/>
      <c r="P29" s="4"/>
    </row>
    <row r="30" spans="1:18" ht="15" customHeight="1">
      <c r="A30" s="18" t="s">
        <v>606</v>
      </c>
      <c r="B30" s="18"/>
      <c r="C30" s="18"/>
      <c r="D30" s="18"/>
      <c r="E30" s="18"/>
      <c r="F30" s="18"/>
      <c r="G30" s="18"/>
      <c r="H30" s="18"/>
      <c r="I30" s="18"/>
      <c r="J30" s="18"/>
      <c r="K30" s="18"/>
      <c r="L30" s="18"/>
      <c r="M30" s="18"/>
      <c r="N30" s="18"/>
      <c r="O30" s="18"/>
      <c r="P30" s="18"/>
    </row>
    <row r="31" spans="1:18" ht="15" customHeight="1">
      <c r="A31" s="15" t="s">
        <v>570</v>
      </c>
      <c r="B31" s="19"/>
      <c r="C31" s="46"/>
      <c r="D31" s="46"/>
      <c r="E31" s="46"/>
      <c r="F31" s="46"/>
      <c r="G31" s="46"/>
      <c r="H31" s="46"/>
      <c r="I31" s="46"/>
      <c r="J31" s="46"/>
      <c r="K31" s="46"/>
      <c r="L31" s="46"/>
      <c r="M31" s="46"/>
      <c r="N31" s="46"/>
      <c r="O31" s="46"/>
      <c r="P31" s="46"/>
      <c r="Q31" s="28"/>
    </row>
    <row r="32" spans="1:18">
      <c r="A32" s="18"/>
      <c r="B32" s="19"/>
      <c r="C32" s="46"/>
      <c r="D32" s="46"/>
      <c r="E32" s="46"/>
      <c r="F32" s="46"/>
      <c r="G32" s="46"/>
      <c r="H32" s="46"/>
      <c r="I32" s="46"/>
      <c r="J32" s="46"/>
      <c r="K32" s="46"/>
      <c r="L32" s="46"/>
      <c r="M32" s="46"/>
      <c r="N32" s="46"/>
      <c r="O32" s="46"/>
      <c r="P32" s="46"/>
      <c r="Q32" s="28"/>
    </row>
    <row r="33" spans="1:17">
      <c r="A33" s="18"/>
      <c r="B33" s="19"/>
      <c r="C33" s="28"/>
      <c r="D33" s="28"/>
      <c r="E33" s="28"/>
      <c r="F33" s="28"/>
      <c r="G33" s="28"/>
      <c r="H33" s="28"/>
      <c r="I33" s="28"/>
      <c r="J33" s="28"/>
      <c r="K33" s="28"/>
      <c r="L33" s="28"/>
      <c r="M33" s="28"/>
      <c r="N33" s="28"/>
      <c r="O33" s="28"/>
      <c r="P33" s="28"/>
      <c r="Q33" s="28"/>
    </row>
    <row r="34" spans="1:17">
      <c r="A34" s="18"/>
      <c r="B34" s="19"/>
    </row>
    <row r="35" spans="1:17">
      <c r="A35" s="18"/>
      <c r="B35" s="19"/>
    </row>
    <row r="36" spans="1:17">
      <c r="A36" s="18"/>
      <c r="B36" s="19"/>
    </row>
    <row r="37" spans="1:17">
      <c r="A37" s="18"/>
      <c r="B37" s="19"/>
    </row>
    <row r="38" spans="1:17">
      <c r="A38" s="18"/>
      <c r="B38" s="19"/>
    </row>
    <row r="39" spans="1:17">
      <c r="A39" s="18"/>
      <c r="B39" s="19"/>
    </row>
    <row r="40" spans="1:17">
      <c r="A40" s="18"/>
      <c r="B40" s="19"/>
    </row>
    <row r="41" spans="1:17">
      <c r="A41" s="18"/>
      <c r="B41" s="19"/>
    </row>
    <row r="42" spans="1:17">
      <c r="A42" s="18"/>
      <c r="B42" s="19"/>
    </row>
    <row r="43" spans="1:17">
      <c r="A43" s="18"/>
      <c r="B43" s="19"/>
    </row>
    <row r="44" spans="1:17">
      <c r="A44" s="18"/>
      <c r="B44" s="19"/>
    </row>
    <row r="45" spans="1:17">
      <c r="A45" s="18"/>
      <c r="B45" s="19"/>
    </row>
    <row r="46" spans="1:17">
      <c r="A46" s="18"/>
      <c r="B46" s="19"/>
    </row>
    <row r="47" spans="1:17">
      <c r="A47" s="18"/>
      <c r="B47" s="19"/>
    </row>
    <row r="48" spans="1:17">
      <c r="A48" s="18"/>
      <c r="B48" s="19"/>
    </row>
    <row r="49" spans="1:2">
      <c r="A49" s="18"/>
      <c r="B49" s="19"/>
    </row>
    <row r="50" spans="1:2">
      <c r="A50" s="18"/>
      <c r="B50" s="19"/>
    </row>
    <row r="51" spans="1:2">
      <c r="A51" s="18"/>
      <c r="B51" s="19"/>
    </row>
    <row r="52" spans="1:2">
      <c r="A52" s="18"/>
      <c r="B52" s="19"/>
    </row>
    <row r="53" spans="1:2">
      <c r="A53" s="18"/>
      <c r="B53" s="19"/>
    </row>
    <row r="54" spans="1:2">
      <c r="A54" s="18"/>
      <c r="B54" s="19"/>
    </row>
    <row r="55" spans="1:2">
      <c r="A55" s="18"/>
      <c r="B55" s="19"/>
    </row>
    <row r="56" spans="1:2">
      <c r="A56" s="18"/>
      <c r="B56" s="19"/>
    </row>
    <row r="57" spans="1:2">
      <c r="A57" s="18"/>
      <c r="B57" s="19"/>
    </row>
    <row r="58" spans="1:2">
      <c r="A58" s="18"/>
      <c r="B58" s="19"/>
    </row>
    <row r="59" spans="1:2">
      <c r="A59" s="18"/>
      <c r="B59" s="19"/>
    </row>
    <row r="60" spans="1:2">
      <c r="A60" s="18"/>
      <c r="B60" s="19"/>
    </row>
    <row r="61" spans="1:2">
      <c r="A61" s="18"/>
      <c r="B61" s="19"/>
    </row>
    <row r="62" spans="1:2">
      <c r="A62" s="18"/>
      <c r="B62" s="19"/>
    </row>
    <row r="63" spans="1:2">
      <c r="A63" s="18"/>
      <c r="B63" s="19"/>
    </row>
    <row r="64" spans="1:2">
      <c r="A64" s="18"/>
      <c r="B64" s="19"/>
    </row>
    <row r="65" spans="1:2">
      <c r="A65" s="18"/>
      <c r="B65" s="19"/>
    </row>
    <row r="66" spans="1:2">
      <c r="A66" s="18"/>
      <c r="B66" s="19"/>
    </row>
    <row r="67" spans="1:2">
      <c r="A67" s="18"/>
      <c r="B67" s="19"/>
    </row>
    <row r="68" spans="1:2">
      <c r="A68" s="18"/>
      <c r="B68" s="19"/>
    </row>
    <row r="69" spans="1:2">
      <c r="A69" s="18"/>
      <c r="B69" s="19"/>
    </row>
    <row r="70" spans="1:2">
      <c r="A70" s="18"/>
      <c r="B70" s="19"/>
    </row>
    <row r="71" spans="1:2">
      <c r="A71" s="18"/>
      <c r="B71" s="19"/>
    </row>
    <row r="72" spans="1:2">
      <c r="A72" s="18"/>
      <c r="B72" s="19"/>
    </row>
    <row r="73" spans="1:2">
      <c r="A73" s="18"/>
      <c r="B73" s="19"/>
    </row>
    <row r="74" spans="1:2">
      <c r="A74" s="18"/>
      <c r="B74" s="19"/>
    </row>
    <row r="75" spans="1:2">
      <c r="A75" s="18"/>
      <c r="B75" s="19"/>
    </row>
    <row r="76" spans="1:2">
      <c r="A76" s="18"/>
      <c r="B76" s="19"/>
    </row>
    <row r="77" spans="1:2">
      <c r="A77" s="18"/>
      <c r="B77" s="19"/>
    </row>
    <row r="78" spans="1:2">
      <c r="A78" s="18"/>
      <c r="B78" s="19"/>
    </row>
    <row r="79" spans="1:2">
      <c r="A79" s="18"/>
      <c r="B79" s="19"/>
    </row>
    <row r="80" spans="1:2">
      <c r="A80" s="18"/>
      <c r="B80" s="19"/>
    </row>
    <row r="81" spans="1:2">
      <c r="A81" s="18"/>
      <c r="B81" s="19"/>
    </row>
    <row r="82" spans="1:2">
      <c r="A82" s="18"/>
      <c r="B82" s="19"/>
    </row>
    <row r="83" spans="1:2">
      <c r="A83" s="18"/>
      <c r="B83" s="19"/>
    </row>
    <row r="84" spans="1:2">
      <c r="A84" s="18"/>
      <c r="B84" s="19"/>
    </row>
    <row r="85" spans="1:2">
      <c r="A85" s="18"/>
      <c r="B85" s="19"/>
    </row>
    <row r="86" spans="1:2">
      <c r="A86" s="18"/>
      <c r="B86" s="19"/>
    </row>
    <row r="87" spans="1:2">
      <c r="A87" s="18"/>
      <c r="B87" s="19"/>
    </row>
    <row r="88" spans="1:2">
      <c r="A88" s="18"/>
      <c r="B88" s="19"/>
    </row>
    <row r="89" spans="1:2">
      <c r="A89" s="18"/>
      <c r="B89" s="19"/>
    </row>
    <row r="90" spans="1:2">
      <c r="A90" s="18"/>
      <c r="B90" s="19"/>
    </row>
    <row r="91" spans="1:2">
      <c r="A91" s="18"/>
      <c r="B91" s="19"/>
    </row>
    <row r="92" spans="1:2">
      <c r="A92" s="18"/>
      <c r="B92" s="19"/>
    </row>
    <row r="93" spans="1:2">
      <c r="A93" s="18"/>
      <c r="B93" s="19"/>
    </row>
    <row r="94" spans="1:2">
      <c r="A94" s="18"/>
      <c r="B94" s="19"/>
    </row>
    <row r="95" spans="1:2">
      <c r="A95" s="18"/>
      <c r="B95" s="19"/>
    </row>
    <row r="96" spans="1:2">
      <c r="A96" s="18"/>
      <c r="B96" s="19"/>
    </row>
    <row r="97" spans="1:2">
      <c r="A97" s="18"/>
      <c r="B97" s="19"/>
    </row>
    <row r="98" spans="1:2">
      <c r="A98" s="20"/>
      <c r="B98" s="19"/>
    </row>
    <row r="99" spans="1:2">
      <c r="A99" s="20"/>
      <c r="B99" s="19"/>
    </row>
    <row r="100" spans="1:2">
      <c r="A100" s="20"/>
      <c r="B100" s="19"/>
    </row>
    <row r="101" spans="1:2">
      <c r="A101" s="20"/>
      <c r="B101" s="19"/>
    </row>
    <row r="102" spans="1:2">
      <c r="A102" s="20"/>
      <c r="B102" s="19"/>
    </row>
    <row r="103" spans="1:2">
      <c r="A103" s="20"/>
      <c r="B103" s="19"/>
    </row>
    <row r="104" spans="1:2">
      <c r="A104" s="20"/>
      <c r="B104" s="19"/>
    </row>
    <row r="105" spans="1:2">
      <c r="A105" s="20"/>
      <c r="B105" s="19"/>
    </row>
    <row r="106" spans="1:2">
      <c r="A106" s="20"/>
      <c r="B106" s="19"/>
    </row>
    <row r="107" spans="1:2">
      <c r="A107" s="20"/>
      <c r="B107" s="19"/>
    </row>
    <row r="108" spans="1:2">
      <c r="A108" s="20"/>
      <c r="B108" s="19"/>
    </row>
    <row r="109" spans="1:2">
      <c r="A109" s="20"/>
      <c r="B109" s="19"/>
    </row>
    <row r="110" spans="1:2">
      <c r="A110" s="20"/>
      <c r="B110" s="19"/>
    </row>
    <row r="111" spans="1:2">
      <c r="A111" s="20"/>
      <c r="B111" s="19"/>
    </row>
    <row r="112" spans="1:2">
      <c r="A112" s="20"/>
      <c r="B112" s="19"/>
    </row>
    <row r="113" spans="1:2">
      <c r="A113" s="20"/>
      <c r="B113" s="19"/>
    </row>
    <row r="114" spans="1:2">
      <c r="A114" s="20"/>
      <c r="B114" s="19"/>
    </row>
    <row r="115" spans="1:2">
      <c r="A115" s="20"/>
      <c r="B115" s="19"/>
    </row>
    <row r="116" spans="1:2">
      <c r="A116" s="20"/>
      <c r="B116" s="19"/>
    </row>
    <row r="117" spans="1:2">
      <c r="A117" s="20"/>
      <c r="B117" s="19"/>
    </row>
    <row r="118" spans="1:2">
      <c r="A118" s="20"/>
      <c r="B118" s="19"/>
    </row>
    <row r="119" spans="1:2">
      <c r="A119" s="20"/>
      <c r="B119" s="19"/>
    </row>
    <row r="120" spans="1:2">
      <c r="A120" s="20"/>
      <c r="B120" s="19"/>
    </row>
    <row r="121" spans="1:2">
      <c r="A121" s="20"/>
      <c r="B121" s="19"/>
    </row>
    <row r="122" spans="1:2">
      <c r="A122" s="20"/>
      <c r="B122" s="19"/>
    </row>
    <row r="123" spans="1:2">
      <c r="A123" s="20"/>
      <c r="B123" s="19"/>
    </row>
    <row r="124" spans="1:2">
      <c r="A124" s="20"/>
      <c r="B124" s="19"/>
    </row>
  </sheetData>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workbookViewId="0">
      <selection activeCell="D22" sqref="D22"/>
    </sheetView>
  </sheetViews>
  <sheetFormatPr baseColWidth="10" defaultRowHeight="15"/>
  <cols>
    <col min="1" max="1" width="33.42578125" style="20" customWidth="1"/>
    <col min="2" max="2" width="70.7109375" style="20" customWidth="1"/>
    <col min="3" max="3" width="11.42578125" style="20"/>
    <col min="4" max="4" width="11.42578125" style="91"/>
    <col min="5" max="16384" width="11.42578125" style="20"/>
  </cols>
  <sheetData>
    <row r="1" spans="1:4" ht="18">
      <c r="A1" s="121" t="s">
        <v>104</v>
      </c>
      <c r="B1" s="119"/>
      <c r="C1" s="119"/>
      <c r="D1" s="294"/>
    </row>
    <row r="2" spans="1:4">
      <c r="A2" s="119"/>
      <c r="B2" s="119"/>
      <c r="C2" s="119"/>
      <c r="D2" s="294"/>
    </row>
    <row r="3" spans="1:4">
      <c r="A3" s="119"/>
      <c r="B3" s="119"/>
      <c r="C3" s="119"/>
      <c r="D3" s="294"/>
    </row>
    <row r="4" spans="1:4">
      <c r="A4" s="294"/>
      <c r="B4" s="294"/>
      <c r="C4" s="119"/>
      <c r="D4" s="294"/>
    </row>
    <row r="5" spans="1:4" ht="78.75">
      <c r="A5" s="258" t="s">
        <v>105</v>
      </c>
      <c r="B5" s="257" t="s">
        <v>422</v>
      </c>
      <c r="C5" s="119"/>
      <c r="D5" s="353"/>
    </row>
    <row r="6" spans="1:4">
      <c r="A6" s="119"/>
      <c r="B6" s="119"/>
      <c r="C6" s="119"/>
      <c r="D6" s="294"/>
    </row>
    <row r="7" spans="1:4" ht="39">
      <c r="A7" s="295" t="s">
        <v>364</v>
      </c>
      <c r="B7" s="257" t="s">
        <v>423</v>
      </c>
      <c r="C7" s="119"/>
      <c r="D7" s="353"/>
    </row>
    <row r="8" spans="1:4">
      <c r="A8" s="119"/>
      <c r="B8" s="119"/>
      <c r="C8" s="119"/>
      <c r="D8" s="294"/>
    </row>
    <row r="9" spans="1:4" ht="39">
      <c r="A9" s="258" t="s">
        <v>106</v>
      </c>
      <c r="B9" s="257" t="s">
        <v>367</v>
      </c>
      <c r="C9" s="119"/>
      <c r="D9" s="294"/>
    </row>
    <row r="10" spans="1:4">
      <c r="A10" s="119"/>
      <c r="B10" s="119"/>
      <c r="C10" s="119"/>
      <c r="D10" s="294"/>
    </row>
    <row r="11" spans="1:4" ht="81.75" customHeight="1">
      <c r="A11" s="258" t="s">
        <v>321</v>
      </c>
      <c r="B11" s="297" t="s">
        <v>420</v>
      </c>
      <c r="C11" s="119"/>
      <c r="D11" s="294"/>
    </row>
    <row r="12" spans="1:4">
      <c r="B12" s="119"/>
      <c r="C12" s="119"/>
      <c r="D12" s="294"/>
    </row>
    <row r="13" spans="1:4" ht="115.5">
      <c r="A13" s="258" t="s">
        <v>322</v>
      </c>
      <c r="B13" s="352" t="s">
        <v>424</v>
      </c>
      <c r="C13" s="119"/>
      <c r="D13" s="294"/>
    </row>
    <row r="14" spans="1:4">
      <c r="A14" s="122"/>
      <c r="C14" s="119"/>
      <c r="D14" s="294"/>
    </row>
    <row r="15" spans="1:4" ht="127.5">
      <c r="A15" s="258" t="s">
        <v>404</v>
      </c>
      <c r="B15" s="297" t="s">
        <v>425</v>
      </c>
      <c r="C15" s="119"/>
      <c r="D15" s="294"/>
    </row>
    <row r="16" spans="1:4">
      <c r="A16" s="258"/>
      <c r="B16" s="297"/>
      <c r="C16" s="119"/>
      <c r="D16" s="294"/>
    </row>
    <row r="17" spans="1:4" ht="77.25">
      <c r="A17" s="258" t="s">
        <v>443</v>
      </c>
      <c r="B17" s="257" t="s">
        <v>444</v>
      </c>
      <c r="C17" s="119"/>
    </row>
    <row r="18" spans="1:4">
      <c r="A18" s="119"/>
      <c r="B18" s="119"/>
      <c r="C18" s="119"/>
      <c r="D18" s="294"/>
    </row>
    <row r="19" spans="1:4" ht="39">
      <c r="A19" s="258" t="s">
        <v>107</v>
      </c>
      <c r="B19" s="352" t="s">
        <v>421</v>
      </c>
      <c r="C19" s="119"/>
      <c r="D19" s="294"/>
    </row>
    <row r="20" spans="1:4">
      <c r="A20" s="119"/>
      <c r="B20" s="119"/>
      <c r="C20" s="119"/>
      <c r="D20" s="294"/>
    </row>
    <row r="21" spans="1:4" ht="120" customHeight="1">
      <c r="A21" s="258" t="s">
        <v>0</v>
      </c>
      <c r="B21" s="293" t="s">
        <v>688</v>
      </c>
    </row>
    <row r="22" spans="1:4">
      <c r="A22" s="258"/>
      <c r="B22" s="293"/>
    </row>
    <row r="23" spans="1:4" ht="25.5">
      <c r="A23" s="296" t="s">
        <v>365</v>
      </c>
      <c r="B23" s="297" t="s">
        <v>366</v>
      </c>
    </row>
    <row r="24" spans="1:4">
      <c r="A24" s="119"/>
      <c r="B24" s="119"/>
      <c r="C24" s="119"/>
      <c r="D24" s="294"/>
    </row>
    <row r="25" spans="1:4" ht="64.5">
      <c r="A25" s="258" t="s">
        <v>108</v>
      </c>
      <c r="B25" s="257" t="s">
        <v>442</v>
      </c>
      <c r="C25" s="119"/>
      <c r="D25" s="294"/>
    </row>
    <row r="26" spans="1:4">
      <c r="A26" s="258"/>
      <c r="B26" s="119"/>
    </row>
    <row r="27" spans="1:4" ht="76.5">
      <c r="A27" s="258" t="s">
        <v>240</v>
      </c>
      <c r="B27" s="293" t="s">
        <v>363</v>
      </c>
    </row>
    <row r="29" spans="1:4">
      <c r="D29" s="20"/>
    </row>
    <row r="33" spans="2:2" ht="15" customHeight="1"/>
    <row r="35" spans="2:2">
      <c r="B35" s="257"/>
    </row>
    <row r="36" spans="2:2">
      <c r="B36" s="257"/>
    </row>
  </sheetData>
  <pageMargins left="0.70866141732283472" right="0.70866141732283472" top="0.78740157480314965" bottom="0.78740157480314965" header="0.31496062992125984" footer="0.11811023622047245"/>
  <pageSetup paperSize="9" scale="70" orientation="portrait" r:id="rId1"/>
  <headerFooter>
    <oddFooter>&amp;L&amp;"MetaNormalLF-Roman,Standard"&amp;10Statistisches Bundesamt, Verkehr und Umwelt, 2020</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
  <sheetViews>
    <sheetView workbookViewId="0"/>
  </sheetViews>
  <sheetFormatPr baseColWidth="10" defaultRowHeight="15"/>
  <cols>
    <col min="1" max="1" width="9.7109375" style="186" customWidth="1"/>
    <col min="2" max="2" width="13.7109375" style="186" customWidth="1"/>
    <col min="3" max="5" width="13.7109375" style="103" customWidth="1"/>
    <col min="6" max="25" width="11.42578125" style="103"/>
    <col min="26" max="16384" width="11.42578125" style="20"/>
  </cols>
  <sheetData>
    <row r="1" spans="1:21" s="2" customFormat="1" ht="20.100000000000001" customHeight="1">
      <c r="A1" s="123" t="s">
        <v>203</v>
      </c>
      <c r="B1" s="23"/>
      <c r="C1" s="93"/>
      <c r="F1" s="197"/>
    </row>
    <row r="2" spans="1:21" s="4" customFormat="1" ht="20.100000000000001" customHeight="1">
      <c r="A2" s="423" t="s">
        <v>385</v>
      </c>
      <c r="B2" s="25"/>
      <c r="E2" s="94"/>
    </row>
    <row r="3" spans="1:21" s="4" customFormat="1" ht="20.100000000000001" customHeight="1">
      <c r="A3" s="453" t="s">
        <v>389</v>
      </c>
      <c r="B3" s="25"/>
    </row>
    <row r="4" spans="1:21" s="5" customFormat="1" ht="20.100000000000001" customHeight="1">
      <c r="A4" s="648" t="s">
        <v>615</v>
      </c>
      <c r="B4" s="59"/>
    </row>
    <row r="5" spans="1:21" s="5" customFormat="1" ht="15" customHeight="1">
      <c r="B5" s="59"/>
    </row>
    <row r="6" spans="1:21" s="178" customFormat="1" ht="36.75" customHeight="1">
      <c r="A6" s="481" t="s">
        <v>63</v>
      </c>
      <c r="B6" s="262" t="s">
        <v>55</v>
      </c>
      <c r="C6" s="292" t="s">
        <v>386</v>
      </c>
      <c r="D6" s="292" t="s">
        <v>616</v>
      </c>
      <c r="E6" s="292" t="s">
        <v>384</v>
      </c>
      <c r="H6" s="4"/>
      <c r="I6" s="4"/>
      <c r="J6" s="4"/>
      <c r="K6" s="4"/>
      <c r="L6" s="4"/>
      <c r="M6" s="4"/>
      <c r="N6" s="4"/>
      <c r="O6" s="4"/>
      <c r="P6" s="4"/>
      <c r="Q6" s="4"/>
      <c r="R6" s="4"/>
      <c r="S6" s="4"/>
      <c r="T6" s="4"/>
      <c r="U6" s="4"/>
    </row>
    <row r="7" spans="1:21" s="179" customFormat="1" ht="21" customHeight="1">
      <c r="A7" s="644"/>
      <c r="B7" s="650" t="s">
        <v>67</v>
      </c>
      <c r="C7" s="646"/>
      <c r="D7" s="646"/>
      <c r="E7" s="646"/>
      <c r="H7" s="8"/>
      <c r="I7" s="8"/>
      <c r="J7" s="8"/>
      <c r="K7" s="8"/>
      <c r="L7" s="8"/>
      <c r="M7" s="8"/>
      <c r="N7" s="8"/>
      <c r="O7" s="8"/>
      <c r="P7" s="8"/>
      <c r="Q7" s="8"/>
      <c r="R7" s="8"/>
      <c r="S7" s="8"/>
      <c r="T7" s="8"/>
      <c r="U7" s="8"/>
    </row>
    <row r="8" spans="1:21" s="103" customFormat="1" ht="18" customHeight="1">
      <c r="A8" s="180" t="s">
        <v>68</v>
      </c>
      <c r="B8" s="620">
        <f t="shared" ref="B8:B21" si="0">SUM(C8:E8)</f>
        <v>168734.68769317315</v>
      </c>
      <c r="C8" s="620">
        <v>167284.98405052311</v>
      </c>
      <c r="D8" s="620">
        <v>354.82623348461101</v>
      </c>
      <c r="E8" s="620">
        <v>1094.8774091654388</v>
      </c>
      <c r="H8" s="20"/>
      <c r="I8" s="20"/>
      <c r="J8" s="20"/>
      <c r="K8" s="20"/>
      <c r="L8" s="20"/>
      <c r="M8" s="20"/>
      <c r="N8" s="20"/>
      <c r="O8" s="20"/>
      <c r="P8" s="20"/>
      <c r="Q8" s="20"/>
      <c r="R8" s="20"/>
      <c r="S8" s="20"/>
      <c r="T8" s="20"/>
      <c r="U8" s="20"/>
    </row>
    <row r="9" spans="1:21" s="103" customFormat="1" ht="15" customHeight="1">
      <c r="A9" s="180" t="s">
        <v>69</v>
      </c>
      <c r="B9" s="620">
        <f t="shared" si="0"/>
        <v>164280.07293456135</v>
      </c>
      <c r="C9" s="620">
        <v>162897.61016670734</v>
      </c>
      <c r="D9" s="620">
        <v>332.10889364393347</v>
      </c>
      <c r="E9" s="620">
        <v>1050.3538742100961</v>
      </c>
      <c r="F9" s="20"/>
      <c r="G9" s="73"/>
      <c r="H9" s="73"/>
      <c r="I9" s="73"/>
      <c r="J9" s="73"/>
      <c r="K9" s="73"/>
      <c r="L9" s="73"/>
      <c r="M9" s="73"/>
      <c r="N9" s="73"/>
      <c r="O9" s="73"/>
      <c r="P9" s="73"/>
      <c r="Q9" s="73"/>
      <c r="R9" s="73"/>
      <c r="S9" s="73"/>
      <c r="T9" s="73"/>
      <c r="U9" s="73"/>
    </row>
    <row r="10" spans="1:21" s="103" customFormat="1" ht="15" customHeight="1">
      <c r="A10" s="180" t="s">
        <v>70</v>
      </c>
      <c r="B10" s="620">
        <f t="shared" si="0"/>
        <v>163219.25680361831</v>
      </c>
      <c r="C10" s="620">
        <v>161827.52558074752</v>
      </c>
      <c r="D10" s="620">
        <v>313.94982039245252</v>
      </c>
      <c r="E10" s="620">
        <v>1077.7814024783313</v>
      </c>
      <c r="F10" s="181"/>
      <c r="H10" s="181"/>
      <c r="I10" s="181"/>
      <c r="J10" s="181"/>
      <c r="K10" s="181"/>
      <c r="L10" s="181"/>
      <c r="M10" s="182"/>
      <c r="N10" s="181"/>
      <c r="O10" s="181"/>
      <c r="P10" s="181"/>
      <c r="Q10" s="182"/>
      <c r="R10" s="181"/>
      <c r="S10" s="182"/>
      <c r="T10" s="182"/>
      <c r="U10" s="73"/>
    </row>
    <row r="11" spans="1:21" s="103" customFormat="1" ht="15" customHeight="1">
      <c r="A11" s="180" t="s">
        <v>71</v>
      </c>
      <c r="B11" s="620">
        <f t="shared" si="0"/>
        <v>163151.22143518701</v>
      </c>
      <c r="C11" s="620">
        <v>161758.50520708482</v>
      </c>
      <c r="D11" s="620">
        <v>290.75772765348046</v>
      </c>
      <c r="E11" s="620">
        <v>1101.9585004486898</v>
      </c>
      <c r="F11" s="181"/>
      <c r="G11" s="181"/>
      <c r="H11" s="181"/>
      <c r="I11" s="181"/>
      <c r="J11" s="181"/>
      <c r="K11" s="181"/>
      <c r="L11" s="181"/>
      <c r="M11" s="182"/>
      <c r="N11" s="181"/>
      <c r="O11" s="181"/>
      <c r="P11" s="181"/>
      <c r="Q11" s="182"/>
      <c r="R11" s="181"/>
      <c r="S11" s="182"/>
      <c r="T11" s="182"/>
      <c r="U11" s="73"/>
    </row>
    <row r="12" spans="1:21" s="103" customFormat="1" ht="15" customHeight="1">
      <c r="A12" s="180" t="s">
        <v>74</v>
      </c>
      <c r="B12" s="620">
        <f t="shared" si="0"/>
        <v>162664.01547739521</v>
      </c>
      <c r="C12" s="620">
        <v>161238.6416094579</v>
      </c>
      <c r="D12" s="620">
        <v>282.09530194329341</v>
      </c>
      <c r="E12" s="620">
        <v>1143.2785659939873</v>
      </c>
      <c r="F12" s="181"/>
      <c r="G12" s="181"/>
      <c r="H12" s="181"/>
      <c r="I12" s="181"/>
      <c r="J12" s="181"/>
      <c r="K12" s="181"/>
      <c r="L12" s="181"/>
      <c r="M12" s="182"/>
      <c r="N12" s="181"/>
      <c r="O12" s="181"/>
      <c r="P12" s="181"/>
      <c r="Q12" s="182"/>
      <c r="R12" s="181"/>
      <c r="S12" s="182"/>
      <c r="T12" s="182"/>
      <c r="U12" s="73"/>
    </row>
    <row r="13" spans="1:21" s="103" customFormat="1" ht="15" customHeight="1">
      <c r="A13" s="180" t="s">
        <v>75</v>
      </c>
      <c r="B13" s="620">
        <f t="shared" si="0"/>
        <v>164015.72500927886</v>
      </c>
      <c r="C13" s="620">
        <v>162525.29055609828</v>
      </c>
      <c r="D13" s="620">
        <v>265.34044679138731</v>
      </c>
      <c r="E13" s="620">
        <v>1225.0940063891924</v>
      </c>
      <c r="F13" s="181"/>
      <c r="G13" s="181"/>
      <c r="H13" s="181"/>
      <c r="I13" s="181"/>
      <c r="J13" s="181"/>
      <c r="K13" s="181"/>
      <c r="L13" s="181"/>
      <c r="M13" s="182"/>
      <c r="N13" s="181"/>
      <c r="O13" s="181"/>
      <c r="P13" s="181"/>
      <c r="Q13" s="182"/>
      <c r="R13" s="181"/>
      <c r="S13" s="182"/>
      <c r="T13" s="182"/>
      <c r="U13" s="73"/>
    </row>
    <row r="14" spans="1:21" s="103" customFormat="1" ht="15" customHeight="1">
      <c r="A14" s="180" t="s">
        <v>76</v>
      </c>
      <c r="B14" s="620">
        <f t="shared" si="0"/>
        <v>166375.27131451658</v>
      </c>
      <c r="C14" s="620">
        <v>164800.02492293832</v>
      </c>
      <c r="D14" s="620">
        <v>259.37326888385297</v>
      </c>
      <c r="E14" s="620">
        <v>1315.8731226943974</v>
      </c>
      <c r="F14" s="181"/>
      <c r="G14" s="181"/>
      <c r="H14" s="181"/>
      <c r="I14" s="181"/>
      <c r="J14" s="181"/>
      <c r="K14" s="181"/>
      <c r="L14" s="181"/>
      <c r="M14" s="182"/>
      <c r="N14" s="181"/>
      <c r="O14" s="181"/>
      <c r="P14" s="181"/>
      <c r="Q14" s="182"/>
      <c r="R14" s="181"/>
      <c r="S14" s="182"/>
      <c r="T14" s="182"/>
      <c r="U14" s="73"/>
    </row>
    <row r="15" spans="1:21" s="103" customFormat="1" ht="15" customHeight="1">
      <c r="A15" s="180" t="s">
        <v>77</v>
      </c>
      <c r="B15" s="620">
        <f t="shared" si="0"/>
        <v>164648.48755760698</v>
      </c>
      <c r="C15" s="620">
        <v>163004.25211463103</v>
      </c>
      <c r="D15" s="620">
        <v>244.55049621709929</v>
      </c>
      <c r="E15" s="620">
        <v>1399.6849467588331</v>
      </c>
      <c r="F15" s="181"/>
      <c r="G15" s="181"/>
      <c r="H15" s="181"/>
      <c r="I15" s="181"/>
      <c r="J15" s="181"/>
      <c r="K15" s="181"/>
      <c r="L15" s="181"/>
      <c r="M15" s="182"/>
      <c r="N15" s="181"/>
      <c r="O15" s="181"/>
      <c r="P15" s="181"/>
      <c r="Q15" s="182"/>
      <c r="R15" s="181"/>
      <c r="S15" s="181"/>
      <c r="T15" s="181"/>
      <c r="U15" s="73"/>
    </row>
    <row r="16" spans="1:21" s="103" customFormat="1" ht="15" customHeight="1">
      <c r="A16" s="180" t="s">
        <v>116</v>
      </c>
      <c r="B16" s="620">
        <f t="shared" si="0"/>
        <v>167137.99970332536</v>
      </c>
      <c r="C16" s="620">
        <v>165418.80838692791</v>
      </c>
      <c r="D16" s="620">
        <v>242.32172860735295</v>
      </c>
      <c r="E16" s="620">
        <v>1476.8695877901127</v>
      </c>
      <c r="F16" s="181"/>
      <c r="G16" s="181"/>
      <c r="H16" s="181"/>
      <c r="I16" s="181"/>
      <c r="J16" s="181"/>
      <c r="K16" s="181"/>
      <c r="L16" s="181"/>
      <c r="M16" s="182"/>
      <c r="N16" s="181"/>
      <c r="O16" s="181"/>
      <c r="P16" s="181"/>
      <c r="Q16" s="182"/>
      <c r="R16" s="181"/>
      <c r="S16" s="181"/>
      <c r="T16" s="181"/>
      <c r="U16" s="73"/>
    </row>
    <row r="17" spans="1:21" s="103" customFormat="1" ht="15" customHeight="1">
      <c r="A17" s="180">
        <v>2014</v>
      </c>
      <c r="B17" s="620">
        <f t="shared" si="0"/>
        <v>167853.00604012175</v>
      </c>
      <c r="C17" s="620">
        <v>166095.62513361586</v>
      </c>
      <c r="D17" s="620">
        <v>239.16675947528324</v>
      </c>
      <c r="E17" s="620">
        <v>1518.2141470306012</v>
      </c>
      <c r="F17" s="181"/>
      <c r="G17" s="181"/>
      <c r="H17" s="181"/>
      <c r="I17" s="181"/>
      <c r="J17" s="181"/>
      <c r="K17" s="181"/>
      <c r="L17" s="181"/>
      <c r="M17" s="182"/>
      <c r="N17" s="181"/>
      <c r="O17" s="181"/>
      <c r="P17" s="181"/>
      <c r="Q17" s="182"/>
      <c r="R17" s="181"/>
      <c r="S17" s="181"/>
      <c r="T17" s="181"/>
      <c r="U17" s="73"/>
    </row>
    <row r="18" spans="1:21" s="103" customFormat="1" ht="15" customHeight="1">
      <c r="A18" s="180">
        <v>2015</v>
      </c>
      <c r="B18" s="620">
        <f t="shared" si="0"/>
        <v>170929.22191726454</v>
      </c>
      <c r="C18" s="620">
        <v>169093.84733812607</v>
      </c>
      <c r="D18" s="620">
        <v>232.97493356107464</v>
      </c>
      <c r="E18" s="620">
        <v>1602.3996455773763</v>
      </c>
      <c r="F18" s="181"/>
      <c r="G18" s="181"/>
      <c r="H18" s="181"/>
      <c r="I18" s="181"/>
      <c r="J18" s="181"/>
      <c r="K18" s="181"/>
      <c r="L18" s="181"/>
      <c r="M18" s="182"/>
      <c r="N18" s="181"/>
      <c r="O18" s="181"/>
      <c r="P18" s="181"/>
      <c r="Q18" s="182"/>
      <c r="R18" s="181"/>
      <c r="S18" s="181"/>
      <c r="T18" s="181"/>
      <c r="U18" s="73"/>
    </row>
    <row r="19" spans="1:21" s="103" customFormat="1" ht="15" customHeight="1">
      <c r="A19" s="221">
        <v>2016</v>
      </c>
      <c r="B19" s="649">
        <f t="shared" si="0"/>
        <v>174209.25647082462</v>
      </c>
      <c r="C19" s="649">
        <v>172269.77685916293</v>
      </c>
      <c r="D19" s="649">
        <v>240.94096987713704</v>
      </c>
      <c r="E19" s="649">
        <v>1698.5386417845386</v>
      </c>
      <c r="F19" s="181"/>
      <c r="G19" s="181"/>
      <c r="H19" s="181"/>
      <c r="I19" s="181"/>
      <c r="J19" s="181"/>
      <c r="K19" s="181"/>
      <c r="L19" s="181"/>
      <c r="M19" s="182"/>
      <c r="N19" s="181"/>
      <c r="O19" s="181"/>
      <c r="P19" s="181"/>
      <c r="Q19" s="182"/>
      <c r="R19" s="181"/>
      <c r="S19" s="181"/>
      <c r="T19" s="181"/>
      <c r="U19" s="73"/>
    </row>
    <row r="20" spans="1:21" s="103" customFormat="1" ht="18" customHeight="1">
      <c r="A20" s="180" t="s">
        <v>613</v>
      </c>
      <c r="B20" s="620">
        <f t="shared" si="0"/>
        <v>160775.6759005796</v>
      </c>
      <c r="C20" s="620">
        <v>159020.89405129064</v>
      </c>
      <c r="D20" s="620">
        <v>245.40521509354144</v>
      </c>
      <c r="E20" s="620">
        <v>1509.3766341954115</v>
      </c>
      <c r="F20" s="181"/>
      <c r="G20" s="181"/>
      <c r="H20" s="181"/>
      <c r="I20" s="181"/>
      <c r="J20" s="181"/>
      <c r="K20" s="181"/>
      <c r="L20" s="181"/>
      <c r="M20" s="182"/>
      <c r="N20" s="181"/>
      <c r="O20" s="181"/>
      <c r="P20" s="181"/>
      <c r="Q20" s="182"/>
      <c r="R20" s="181"/>
      <c r="S20" s="181"/>
      <c r="T20" s="181"/>
      <c r="U20" s="73"/>
    </row>
    <row r="21" spans="1:21" s="103" customFormat="1" ht="15" customHeight="1">
      <c r="A21" s="180" t="s">
        <v>614</v>
      </c>
      <c r="B21" s="620">
        <f t="shared" si="0"/>
        <v>159380.90322446558</v>
      </c>
      <c r="C21" s="620">
        <v>157565.39938725333</v>
      </c>
      <c r="D21" s="620">
        <v>248.76253971190692</v>
      </c>
      <c r="E21" s="620">
        <v>1566.741297500362</v>
      </c>
      <c r="F21" s="181"/>
      <c r="G21" s="334"/>
      <c r="H21" s="181"/>
      <c r="I21" s="181"/>
      <c r="J21" s="181"/>
      <c r="K21" s="181"/>
      <c r="L21" s="181"/>
      <c r="M21" s="182"/>
      <c r="N21" s="181"/>
      <c r="P21" s="181"/>
      <c r="Q21" s="182"/>
      <c r="R21" s="181"/>
      <c r="S21" s="181"/>
      <c r="T21" s="181"/>
      <c r="U21" s="73"/>
    </row>
    <row r="22" spans="1:21" s="103" customFormat="1" ht="21" customHeight="1">
      <c r="A22" s="645"/>
      <c r="B22" s="514" t="s">
        <v>72</v>
      </c>
      <c r="C22" s="647"/>
      <c r="D22" s="647"/>
      <c r="E22" s="647"/>
      <c r="G22" s="357"/>
      <c r="J22" s="20"/>
      <c r="K22" s="20"/>
      <c r="L22" s="20"/>
      <c r="M22" s="20"/>
      <c r="N22" s="20"/>
      <c r="O22" s="20"/>
      <c r="P22" s="20"/>
      <c r="Q22" s="20"/>
      <c r="R22" s="20"/>
      <c r="S22" s="20"/>
      <c r="T22" s="20"/>
      <c r="U22" s="20"/>
    </row>
    <row r="23" spans="1:21" s="103" customFormat="1" ht="18" customHeight="1">
      <c r="A23" s="180" t="s">
        <v>68</v>
      </c>
      <c r="B23" s="620">
        <f t="shared" ref="B23:B36" si="1">SUM(C23:E23)</f>
        <v>104068.58099904607</v>
      </c>
      <c r="C23" s="620">
        <v>103091.08041010755</v>
      </c>
      <c r="D23" s="620">
        <v>335.24913023091921</v>
      </c>
      <c r="E23" s="620">
        <v>642.25145870759536</v>
      </c>
      <c r="F23" s="183"/>
      <c r="G23" s="183"/>
      <c r="H23" s="183"/>
      <c r="I23" s="183"/>
      <c r="J23" s="183"/>
      <c r="K23" s="183"/>
      <c r="L23" s="20"/>
      <c r="M23" s="20"/>
      <c r="N23" s="20"/>
      <c r="O23" s="20"/>
      <c r="P23" s="20"/>
      <c r="Q23" s="20"/>
      <c r="R23" s="20"/>
      <c r="S23" s="20"/>
      <c r="T23" s="20"/>
      <c r="U23" s="20"/>
    </row>
    <row r="24" spans="1:21" s="103" customFormat="1" ht="15" customHeight="1">
      <c r="A24" s="180" t="s">
        <v>69</v>
      </c>
      <c r="B24" s="620">
        <f t="shared" si="1"/>
        <v>99525.931093626758</v>
      </c>
      <c r="C24" s="620">
        <v>98624.398970997208</v>
      </c>
      <c r="D24" s="620">
        <v>313.51172172018391</v>
      </c>
      <c r="E24" s="620">
        <v>588.0204009093718</v>
      </c>
      <c r="F24" s="183"/>
      <c r="G24" s="183"/>
      <c r="H24" s="183"/>
      <c r="I24" s="183"/>
      <c r="J24" s="183"/>
      <c r="K24" s="183"/>
      <c r="L24" s="20"/>
      <c r="M24" s="20"/>
      <c r="N24" s="20"/>
      <c r="O24" s="20"/>
      <c r="P24" s="20"/>
      <c r="Q24" s="20"/>
      <c r="R24" s="20"/>
      <c r="S24" s="20"/>
      <c r="T24" s="20"/>
      <c r="U24" s="20"/>
    </row>
    <row r="25" spans="1:21" s="103" customFormat="1" ht="15" customHeight="1">
      <c r="A25" s="180" t="s">
        <v>70</v>
      </c>
      <c r="B25" s="620">
        <f t="shared" si="1"/>
        <v>98827.289339627852</v>
      </c>
      <c r="C25" s="620">
        <v>97968.136315306547</v>
      </c>
      <c r="D25" s="620">
        <v>296.38021551004402</v>
      </c>
      <c r="E25" s="620">
        <v>562.77280881125682</v>
      </c>
      <c r="F25" s="183"/>
      <c r="G25" s="183"/>
      <c r="H25" s="183"/>
      <c r="I25" s="183"/>
      <c r="J25" s="183"/>
      <c r="K25" s="183"/>
      <c r="L25" s="20"/>
      <c r="M25" s="20"/>
      <c r="N25" s="20"/>
      <c r="O25" s="20"/>
      <c r="P25" s="20"/>
      <c r="Q25" s="20"/>
      <c r="R25" s="20"/>
      <c r="S25" s="20"/>
      <c r="T25" s="20"/>
      <c r="U25" s="20"/>
    </row>
    <row r="26" spans="1:21" s="103" customFormat="1" ht="15" customHeight="1">
      <c r="A26" s="180" t="s">
        <v>71</v>
      </c>
      <c r="B26" s="620">
        <f t="shared" si="1"/>
        <v>97189.88382601738</v>
      </c>
      <c r="C26" s="620">
        <v>96385.150265335949</v>
      </c>
      <c r="D26" s="620">
        <v>275.10202724493234</v>
      </c>
      <c r="E26" s="620">
        <v>529.63153343648651</v>
      </c>
      <c r="F26" s="183"/>
      <c r="G26" s="183"/>
      <c r="H26" s="183"/>
      <c r="I26" s="183"/>
      <c r="J26" s="183"/>
      <c r="K26" s="183"/>
      <c r="L26" s="20"/>
      <c r="M26" s="20"/>
      <c r="N26" s="20"/>
      <c r="O26" s="20"/>
      <c r="P26" s="20"/>
      <c r="Q26" s="20"/>
      <c r="R26" s="20"/>
      <c r="S26" s="20"/>
      <c r="T26" s="20"/>
      <c r="U26" s="20"/>
    </row>
    <row r="27" spans="1:21" s="103" customFormat="1" ht="15" customHeight="1">
      <c r="A27" s="180" t="s">
        <v>74</v>
      </c>
      <c r="B27" s="620">
        <f t="shared" si="1"/>
        <v>99496.207981069936</v>
      </c>
      <c r="C27" s="620">
        <v>98708.256231532199</v>
      </c>
      <c r="D27" s="620">
        <v>267.50618557885917</v>
      </c>
      <c r="E27" s="620">
        <v>520.44556395887628</v>
      </c>
      <c r="F27" s="183"/>
      <c r="G27" s="183"/>
      <c r="H27" s="183"/>
      <c r="I27" s="183"/>
      <c r="J27" s="183"/>
      <c r="K27" s="183"/>
      <c r="L27" s="20"/>
      <c r="M27" s="20"/>
      <c r="N27" s="20"/>
      <c r="O27" s="20"/>
      <c r="P27" s="20"/>
      <c r="Q27" s="20"/>
      <c r="R27" s="20"/>
      <c r="S27" s="20"/>
      <c r="T27" s="20"/>
      <c r="U27" s="20"/>
    </row>
    <row r="28" spans="1:21" s="103" customFormat="1" ht="15" customHeight="1">
      <c r="A28" s="180" t="s">
        <v>75</v>
      </c>
      <c r="B28" s="620">
        <f t="shared" si="1"/>
        <v>99323.788976800119</v>
      </c>
      <c r="C28" s="620">
        <v>98539.417784121353</v>
      </c>
      <c r="D28" s="620">
        <v>251.76214692863118</v>
      </c>
      <c r="E28" s="620">
        <v>532.60904575013865</v>
      </c>
      <c r="F28" s="183"/>
      <c r="G28" s="183"/>
      <c r="H28" s="183"/>
      <c r="I28" s="183"/>
      <c r="J28" s="183"/>
      <c r="K28" s="183"/>
      <c r="L28" s="20"/>
      <c r="M28" s="20"/>
      <c r="N28" s="20"/>
      <c r="O28" s="20"/>
      <c r="P28" s="20"/>
      <c r="Q28" s="20"/>
      <c r="R28" s="20"/>
      <c r="S28" s="20"/>
      <c r="T28" s="20"/>
      <c r="U28" s="20"/>
    </row>
    <row r="29" spans="1:21" s="103" customFormat="1" ht="15" customHeight="1">
      <c r="A29" s="180" t="s">
        <v>76</v>
      </c>
      <c r="B29" s="620">
        <f t="shared" si="1"/>
        <v>100446.04583484314</v>
      </c>
      <c r="C29" s="620">
        <v>99642.84193948521</v>
      </c>
      <c r="D29" s="620">
        <v>246.7389044051987</v>
      </c>
      <c r="E29" s="620">
        <v>556.4649909527318</v>
      </c>
      <c r="F29" s="183"/>
      <c r="G29" s="183"/>
      <c r="H29" s="183"/>
      <c r="I29" s="183"/>
      <c r="J29" s="183"/>
      <c r="K29" s="183"/>
      <c r="L29" s="20"/>
      <c r="M29" s="20"/>
      <c r="N29" s="20"/>
      <c r="O29" s="20"/>
      <c r="P29" s="20"/>
      <c r="Q29" s="20"/>
      <c r="R29" s="20"/>
      <c r="S29" s="20"/>
      <c r="T29" s="20"/>
      <c r="U29" s="20"/>
    </row>
    <row r="30" spans="1:21" s="103" customFormat="1" ht="15" customHeight="1">
      <c r="A30" s="180" t="s">
        <v>77</v>
      </c>
      <c r="B30" s="620">
        <f t="shared" si="1"/>
        <v>98933.714939389174</v>
      </c>
      <c r="C30" s="620">
        <v>98203.557776388785</v>
      </c>
      <c r="D30" s="620">
        <v>226.62526784476864</v>
      </c>
      <c r="E30" s="620">
        <v>503.53189515562792</v>
      </c>
      <c r="F30" s="183"/>
      <c r="G30" s="183"/>
      <c r="H30" s="183"/>
      <c r="I30" s="183"/>
      <c r="J30" s="183"/>
      <c r="K30" s="183"/>
      <c r="L30" s="20"/>
      <c r="M30" s="20"/>
      <c r="N30" s="20"/>
      <c r="O30" s="20"/>
      <c r="P30" s="20"/>
      <c r="Q30" s="20"/>
      <c r="R30" s="20"/>
      <c r="S30" s="20"/>
      <c r="T30" s="20"/>
      <c r="U30" s="20"/>
    </row>
    <row r="31" spans="1:21" s="103" customFormat="1" ht="15" customHeight="1">
      <c r="A31" s="180" t="s">
        <v>116</v>
      </c>
      <c r="B31" s="620">
        <f t="shared" si="1"/>
        <v>98791.334247016246</v>
      </c>
      <c r="C31" s="620">
        <v>98063.73653277065</v>
      </c>
      <c r="D31" s="620">
        <v>224.27729013537274</v>
      </c>
      <c r="E31" s="620">
        <v>503.32042411022661</v>
      </c>
      <c r="F31" s="183"/>
      <c r="G31" s="183"/>
      <c r="H31" s="183"/>
      <c r="I31" s="183"/>
      <c r="J31" s="183"/>
      <c r="K31" s="183"/>
      <c r="L31" s="20"/>
      <c r="M31" s="20"/>
      <c r="N31" s="20"/>
      <c r="O31" s="20"/>
      <c r="P31" s="20"/>
      <c r="Q31" s="20"/>
      <c r="R31" s="20"/>
      <c r="S31" s="20"/>
      <c r="T31" s="20"/>
      <c r="U31" s="20"/>
    </row>
    <row r="32" spans="1:21" s="103" customFormat="1" ht="15" customHeight="1">
      <c r="A32" s="180">
        <v>2014</v>
      </c>
      <c r="B32" s="620">
        <f t="shared" si="1"/>
        <v>98977.699301170185</v>
      </c>
      <c r="C32" s="620">
        <v>98228.084169387439</v>
      </c>
      <c r="D32" s="620">
        <v>221.87507249121569</v>
      </c>
      <c r="E32" s="620">
        <v>527.74005929153691</v>
      </c>
      <c r="F32" s="183"/>
      <c r="G32" s="183"/>
      <c r="H32" s="183"/>
      <c r="I32" s="183"/>
      <c r="J32" s="183"/>
      <c r="K32" s="183"/>
      <c r="L32" s="20"/>
      <c r="M32" s="20"/>
      <c r="N32" s="20"/>
      <c r="O32" s="20"/>
      <c r="P32" s="20"/>
      <c r="Q32" s="20"/>
      <c r="R32" s="20"/>
      <c r="S32" s="20"/>
      <c r="T32" s="20"/>
      <c r="U32" s="20"/>
    </row>
    <row r="33" spans="1:21" s="103" customFormat="1" ht="15" customHeight="1">
      <c r="A33" s="180">
        <v>2015</v>
      </c>
      <c r="B33" s="620">
        <f t="shared" si="1"/>
        <v>100724.59255098789</v>
      </c>
      <c r="C33" s="620">
        <v>99981.144556003928</v>
      </c>
      <c r="D33" s="620">
        <v>218.37385875456295</v>
      </c>
      <c r="E33" s="620">
        <v>525.07413622939373</v>
      </c>
      <c r="F33" s="183"/>
      <c r="G33" s="183"/>
      <c r="H33" s="183"/>
      <c r="I33" s="183"/>
      <c r="J33" s="183"/>
      <c r="K33" s="183"/>
      <c r="L33" s="20"/>
      <c r="M33" s="20"/>
      <c r="N33" s="20"/>
      <c r="O33" s="20"/>
      <c r="P33" s="20"/>
      <c r="Q33" s="20"/>
      <c r="R33" s="20"/>
      <c r="S33" s="20"/>
      <c r="T33" s="20"/>
      <c r="U33" s="20"/>
    </row>
    <row r="34" spans="1:21" s="103" customFormat="1" ht="15" customHeight="1">
      <c r="A34" s="221">
        <v>2016</v>
      </c>
      <c r="B34" s="649">
        <f t="shared" si="1"/>
        <v>102249.49718103594</v>
      </c>
      <c r="C34" s="649">
        <v>101476.38667074886</v>
      </c>
      <c r="D34" s="649">
        <v>226.10126067088572</v>
      </c>
      <c r="E34" s="649">
        <v>547.00924961619035</v>
      </c>
      <c r="F34" s="183"/>
      <c r="K34" s="20"/>
      <c r="L34" s="20"/>
      <c r="M34" s="20"/>
      <c r="N34" s="20"/>
      <c r="O34" s="20"/>
      <c r="P34" s="20"/>
      <c r="Q34" s="20"/>
      <c r="R34" s="20"/>
      <c r="S34" s="20"/>
      <c r="T34" s="20"/>
      <c r="U34" s="20"/>
    </row>
    <row r="35" spans="1:21" s="103" customFormat="1" ht="18" customHeight="1">
      <c r="A35" s="180" t="s">
        <v>613</v>
      </c>
      <c r="B35" s="620">
        <f t="shared" si="1"/>
        <v>108502.60666293473</v>
      </c>
      <c r="C35" s="620">
        <v>107524.78558543989</v>
      </c>
      <c r="D35" s="620">
        <v>221.7595207889899</v>
      </c>
      <c r="E35" s="620">
        <v>756.0615567058594</v>
      </c>
      <c r="F35" s="183"/>
      <c r="K35" s="20"/>
      <c r="L35" s="20"/>
      <c r="M35" s="20"/>
      <c r="N35" s="20"/>
      <c r="O35" s="20"/>
      <c r="P35" s="20"/>
      <c r="Q35" s="20"/>
      <c r="R35" s="20"/>
      <c r="S35" s="20"/>
      <c r="T35" s="20"/>
      <c r="U35" s="20"/>
    </row>
    <row r="36" spans="1:21" s="103" customFormat="1" ht="15" customHeight="1">
      <c r="A36" s="180" t="s">
        <v>614</v>
      </c>
      <c r="B36" s="620">
        <f t="shared" si="1"/>
        <v>106584.35513181242</v>
      </c>
      <c r="C36" s="620">
        <v>105586.0050371119</v>
      </c>
      <c r="D36" s="620">
        <v>223.55453955133817</v>
      </c>
      <c r="E36" s="620">
        <v>774.79555514918354</v>
      </c>
      <c r="F36" s="183"/>
      <c r="K36" s="20"/>
      <c r="L36" s="20"/>
      <c r="M36" s="20"/>
      <c r="N36" s="20"/>
      <c r="O36" s="20"/>
      <c r="P36" s="20"/>
      <c r="Q36" s="20"/>
      <c r="R36" s="20"/>
      <c r="S36" s="20"/>
      <c r="T36" s="20"/>
      <c r="U36" s="20"/>
    </row>
    <row r="37" spans="1:21" s="103" customFormat="1" ht="20.100000000000001" customHeight="1">
      <c r="A37" s="476" t="s">
        <v>54</v>
      </c>
      <c r="B37" s="185"/>
    </row>
    <row r="38" spans="1:21" s="103" customFormat="1" ht="15" customHeight="1">
      <c r="A38" s="305" t="s">
        <v>617</v>
      </c>
      <c r="B38" s="185"/>
    </row>
    <row r="39" spans="1:21" s="103" customFormat="1" ht="15" customHeight="1">
      <c r="B39" s="185"/>
    </row>
    <row r="40" spans="1:21" s="103" customFormat="1" ht="15" customHeight="1">
      <c r="A40" s="16" t="s">
        <v>618</v>
      </c>
      <c r="B40" s="185"/>
    </row>
    <row r="41" spans="1:21" s="103" customFormat="1" ht="12.75">
      <c r="A41" s="185"/>
      <c r="B41" s="185"/>
    </row>
  </sheetData>
  <pageMargins left="0.78740157480314965" right="0.39370078740157483" top="0.59055118110236227" bottom="0.59055118110236227" header="0.11811023622047245" footer="0.11811023622047245"/>
  <pageSetup paperSize="9" scale="75" orientation="portrait" r:id="rId1"/>
  <headerFooter>
    <oddFooter>&amp;L&amp;"MetaNormalLF-Roman,Standard"&amp;10Statistisches Bundesamt, Verkehr und Umwelt, 2020</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2"/>
  <sheetViews>
    <sheetView workbookViewId="0"/>
  </sheetViews>
  <sheetFormatPr baseColWidth="10" defaultRowHeight="15"/>
  <cols>
    <col min="1" max="1" width="9.7109375" style="186" customWidth="1"/>
    <col min="2" max="2" width="12.7109375" style="186" customWidth="1"/>
    <col min="3" max="7" width="12.7109375" style="103" customWidth="1"/>
    <col min="8" max="8" width="15.28515625" style="103" bestFit="1" customWidth="1"/>
    <col min="9" max="9" width="12.7109375" style="103" customWidth="1"/>
    <col min="10" max="30" width="11.42578125" style="103"/>
    <col min="31" max="16384" width="11.42578125" style="20"/>
  </cols>
  <sheetData>
    <row r="1" spans="1:26" s="2" customFormat="1" ht="20.100000000000001" customHeight="1">
      <c r="A1" s="123" t="s">
        <v>203</v>
      </c>
      <c r="B1" s="23"/>
      <c r="C1" s="93"/>
      <c r="J1" s="197"/>
      <c r="K1" s="197"/>
    </row>
    <row r="2" spans="1:26" s="4" customFormat="1" ht="20.100000000000001" customHeight="1">
      <c r="A2" s="423" t="s">
        <v>385</v>
      </c>
      <c r="B2" s="25"/>
      <c r="H2" s="332"/>
    </row>
    <row r="3" spans="1:26" s="4" customFormat="1" ht="20.100000000000001" customHeight="1">
      <c r="A3" s="453" t="s">
        <v>620</v>
      </c>
      <c r="B3" s="25"/>
    </row>
    <row r="4" spans="1:26" s="5" customFormat="1" ht="20.100000000000001" customHeight="1">
      <c r="A4" s="104" t="s">
        <v>137</v>
      </c>
      <c r="B4" s="59"/>
    </row>
    <row r="5" spans="1:26" s="5" customFormat="1" ht="15" customHeight="1">
      <c r="B5" s="6"/>
    </row>
    <row r="6" spans="1:26" s="178" customFormat="1" ht="20.100000000000001" customHeight="1">
      <c r="A6" s="708" t="s">
        <v>63</v>
      </c>
      <c r="B6" s="707" t="s">
        <v>55</v>
      </c>
      <c r="C6" s="709" t="s">
        <v>147</v>
      </c>
      <c r="D6" s="710"/>
      <c r="E6" s="711" t="s">
        <v>220</v>
      </c>
      <c r="F6" s="711"/>
      <c r="G6" s="711"/>
      <c r="H6" s="711"/>
      <c r="I6" s="711"/>
      <c r="J6" s="705" t="s">
        <v>219</v>
      </c>
      <c r="M6" s="4"/>
      <c r="N6" s="4"/>
      <c r="O6" s="4"/>
      <c r="P6" s="4"/>
      <c r="Q6" s="4"/>
      <c r="R6" s="4"/>
      <c r="S6" s="4"/>
      <c r="T6" s="4"/>
      <c r="U6" s="4"/>
      <c r="V6" s="4"/>
      <c r="W6" s="4"/>
      <c r="X6" s="4"/>
      <c r="Y6" s="4"/>
      <c r="Z6" s="4"/>
    </row>
    <row r="7" spans="1:26" s="179" customFormat="1" ht="41.25" customHeight="1">
      <c r="A7" s="708"/>
      <c r="B7" s="707"/>
      <c r="C7" s="670" t="s">
        <v>64</v>
      </c>
      <c r="D7" s="669" t="s">
        <v>61</v>
      </c>
      <c r="E7" s="669" t="s">
        <v>148</v>
      </c>
      <c r="F7" s="299" t="s">
        <v>62</v>
      </c>
      <c r="G7" s="299" t="s">
        <v>73</v>
      </c>
      <c r="H7" s="299" t="s">
        <v>65</v>
      </c>
      <c r="I7" s="299" t="s">
        <v>66</v>
      </c>
      <c r="J7" s="706"/>
      <c r="L7" s="339"/>
      <c r="M7" s="29"/>
      <c r="N7" s="29"/>
      <c r="O7" s="29"/>
      <c r="P7" s="29"/>
      <c r="Q7" s="29"/>
      <c r="R7" s="29"/>
      <c r="S7" s="157"/>
      <c r="T7" s="29"/>
      <c r="U7" s="29"/>
      <c r="V7" s="29"/>
      <c r="W7" s="29"/>
      <c r="X7" s="29"/>
      <c r="Y7" s="29"/>
      <c r="Z7" s="29"/>
    </row>
    <row r="8" spans="1:26" s="179" customFormat="1" ht="20.100000000000001" customHeight="1">
      <c r="A8" s="644"/>
      <c r="B8" s="650" t="s">
        <v>67</v>
      </c>
      <c r="C8" s="646"/>
      <c r="D8" s="646"/>
      <c r="E8" s="646"/>
      <c r="F8" s="646"/>
      <c r="G8" s="646"/>
      <c r="H8" s="646"/>
      <c r="I8" s="646"/>
      <c r="M8" s="8"/>
      <c r="N8" s="8"/>
      <c r="O8" s="8"/>
      <c r="P8" s="8"/>
      <c r="Q8" s="8"/>
      <c r="R8" s="8"/>
      <c r="S8" s="8"/>
      <c r="T8" s="8"/>
      <c r="U8" s="8"/>
      <c r="V8" s="8"/>
      <c r="W8" s="8"/>
      <c r="X8" s="8"/>
      <c r="Y8" s="8"/>
      <c r="Z8" s="8"/>
    </row>
    <row r="9" spans="1:26" s="103" customFormat="1" ht="18" customHeight="1">
      <c r="A9" s="180" t="s">
        <v>68</v>
      </c>
      <c r="B9" s="620">
        <f t="shared" ref="B9:B20" si="0">SUM(C9:I9)</f>
        <v>170900.78576582196</v>
      </c>
      <c r="C9" s="620">
        <v>86595.21512488804</v>
      </c>
      <c r="D9" s="620">
        <v>4815.3674049263336</v>
      </c>
      <c r="E9" s="620">
        <v>78670.690503144491</v>
      </c>
      <c r="F9" s="620">
        <v>490.84819838000021</v>
      </c>
      <c r="G9" s="387" t="s">
        <v>89</v>
      </c>
      <c r="H9" s="548">
        <v>153.90011787609859</v>
      </c>
      <c r="I9" s="548">
        <v>174.7644166069995</v>
      </c>
      <c r="M9" s="20"/>
      <c r="N9" s="20"/>
      <c r="O9" s="20"/>
      <c r="P9" s="20"/>
      <c r="Q9" s="20"/>
      <c r="R9" s="20"/>
      <c r="S9" s="20"/>
      <c r="T9" s="20"/>
      <c r="U9" s="20"/>
      <c r="V9" s="20"/>
      <c r="W9" s="20"/>
      <c r="X9" s="20"/>
      <c r="Y9" s="20"/>
      <c r="Z9" s="20"/>
    </row>
    <row r="10" spans="1:26" s="103" customFormat="1" ht="15" customHeight="1">
      <c r="A10" s="180" t="s">
        <v>69</v>
      </c>
      <c r="B10" s="620">
        <f t="shared" si="0"/>
        <v>171213.27863439443</v>
      </c>
      <c r="C10" s="620">
        <v>85667.720222470816</v>
      </c>
      <c r="D10" s="620">
        <v>9223.3333267851649</v>
      </c>
      <c r="E10" s="620">
        <v>74806.771724690538</v>
      </c>
      <c r="F10" s="620">
        <v>966.09098971000014</v>
      </c>
      <c r="G10" s="387" t="s">
        <v>89</v>
      </c>
      <c r="H10" s="548">
        <v>300.98761802541566</v>
      </c>
      <c r="I10" s="548">
        <v>248.37475271249821</v>
      </c>
      <c r="K10" s="20"/>
      <c r="L10" s="73"/>
      <c r="M10" s="73"/>
      <c r="N10" s="73"/>
      <c r="O10" s="73"/>
      <c r="P10" s="73"/>
      <c r="Q10" s="73"/>
      <c r="R10" s="73"/>
      <c r="S10" s="73"/>
      <c r="T10" s="73"/>
      <c r="U10" s="73"/>
      <c r="V10" s="73"/>
      <c r="W10" s="73"/>
      <c r="X10" s="73"/>
      <c r="Y10" s="73"/>
      <c r="Z10" s="73"/>
    </row>
    <row r="11" spans="1:26" s="103" customFormat="1" ht="15" customHeight="1">
      <c r="A11" s="180" t="s">
        <v>70</v>
      </c>
      <c r="B11" s="620">
        <f t="shared" si="0"/>
        <v>171414.40380378623</v>
      </c>
      <c r="C11" s="620">
        <v>87762.445290902426</v>
      </c>
      <c r="D11" s="620">
        <v>10213.805244453666</v>
      </c>
      <c r="E11" s="620">
        <v>71647.660516026299</v>
      </c>
      <c r="F11" s="620">
        <v>868.40741242000001</v>
      </c>
      <c r="G11" s="387" t="s">
        <v>89</v>
      </c>
      <c r="H11" s="548">
        <v>595.61012908499981</v>
      </c>
      <c r="I11" s="548">
        <v>326.47521089886607</v>
      </c>
      <c r="K11" s="181"/>
      <c r="M11" s="181"/>
      <c r="N11" s="181"/>
      <c r="O11" s="181"/>
      <c r="P11" s="181"/>
      <c r="Q11" s="181"/>
      <c r="R11" s="182"/>
      <c r="S11" s="181"/>
      <c r="T11" s="181"/>
      <c r="U11" s="181"/>
      <c r="V11" s="182"/>
      <c r="W11" s="181"/>
      <c r="X11" s="182"/>
      <c r="Y11" s="182"/>
      <c r="Z11" s="73"/>
    </row>
    <row r="12" spans="1:26" s="103" customFormat="1" ht="15" customHeight="1">
      <c r="A12" s="180" t="s">
        <v>71</v>
      </c>
      <c r="B12" s="620">
        <f t="shared" si="0"/>
        <v>169381.5811141626</v>
      </c>
      <c r="C12" s="620">
        <v>89778.620084637078</v>
      </c>
      <c r="D12" s="620">
        <v>7787.9947232465001</v>
      </c>
      <c r="E12" s="620">
        <v>69219.304751855787</v>
      </c>
      <c r="F12" s="620">
        <v>1175.6213661900001</v>
      </c>
      <c r="G12" s="387" t="s">
        <v>89</v>
      </c>
      <c r="H12" s="548">
        <v>1020.9085956605528</v>
      </c>
      <c r="I12" s="548">
        <v>399.13159257268296</v>
      </c>
      <c r="K12" s="181"/>
      <c r="L12" s="181"/>
      <c r="M12" s="181"/>
      <c r="N12" s="181"/>
      <c r="O12" s="181"/>
      <c r="P12" s="181"/>
      <c r="Q12" s="181"/>
      <c r="R12" s="182"/>
      <c r="S12" s="181"/>
      <c r="T12" s="181"/>
      <c r="U12" s="181"/>
      <c r="V12" s="182"/>
      <c r="W12" s="181"/>
      <c r="X12" s="182"/>
      <c r="Y12" s="182"/>
      <c r="Z12" s="73"/>
    </row>
    <row r="13" spans="1:26" s="103" customFormat="1" ht="15" customHeight="1">
      <c r="A13" s="180" t="s">
        <v>74</v>
      </c>
      <c r="B13" s="620">
        <f t="shared" si="0"/>
        <v>167621.47961961752</v>
      </c>
      <c r="C13" s="620">
        <v>90147.399773674595</v>
      </c>
      <c r="D13" s="620">
        <v>6324.2596772624993</v>
      </c>
      <c r="E13" s="620">
        <v>67416.01321169702</v>
      </c>
      <c r="F13" s="620">
        <v>1705.7734807500001</v>
      </c>
      <c r="G13" s="387" t="s">
        <v>89</v>
      </c>
      <c r="H13" s="548">
        <v>1555.7889278122893</v>
      </c>
      <c r="I13" s="548">
        <v>472.24454842111061</v>
      </c>
      <c r="K13" s="181"/>
      <c r="L13" s="181"/>
      <c r="M13" s="181"/>
      <c r="N13" s="181"/>
      <c r="O13" s="181"/>
      <c r="P13" s="181"/>
      <c r="Q13" s="181"/>
      <c r="R13" s="182"/>
      <c r="S13" s="181"/>
      <c r="T13" s="181"/>
      <c r="U13" s="181"/>
      <c r="V13" s="182"/>
      <c r="W13" s="181"/>
      <c r="X13" s="182"/>
      <c r="Y13" s="182"/>
      <c r="Z13" s="73"/>
    </row>
    <row r="14" spans="1:26" s="103" customFormat="1" ht="15" customHeight="1">
      <c r="A14" s="180" t="s">
        <v>75</v>
      </c>
      <c r="B14" s="620">
        <f t="shared" si="0"/>
        <v>169416.11908477082</v>
      </c>
      <c r="C14" s="620">
        <v>93861.193820104832</v>
      </c>
      <c r="D14" s="620">
        <v>6298.4049830655631</v>
      </c>
      <c r="E14" s="620">
        <v>65150.892978629694</v>
      </c>
      <c r="F14" s="620">
        <v>2189.5543901028168</v>
      </c>
      <c r="G14" s="387" t="s">
        <v>89</v>
      </c>
      <c r="H14" s="548">
        <v>1425.6958527760032</v>
      </c>
      <c r="I14" s="548">
        <v>490.37706009192294</v>
      </c>
      <c r="K14" s="181"/>
      <c r="L14" s="181"/>
      <c r="M14" s="181"/>
      <c r="N14" s="181"/>
      <c r="O14" s="181"/>
      <c r="P14" s="181"/>
      <c r="Q14" s="181"/>
      <c r="R14" s="182"/>
      <c r="S14" s="181"/>
      <c r="T14" s="181"/>
      <c r="U14" s="181"/>
      <c r="V14" s="182"/>
      <c r="W14" s="181"/>
      <c r="X14" s="182"/>
      <c r="Y14" s="182"/>
      <c r="Z14" s="73"/>
    </row>
    <row r="15" spans="1:26" s="103" customFormat="1" ht="15" customHeight="1">
      <c r="A15" s="180" t="s">
        <v>76</v>
      </c>
      <c r="B15" s="620">
        <f t="shared" si="0"/>
        <v>171510.82299974828</v>
      </c>
      <c r="C15" s="620">
        <v>96272.355606741694</v>
      </c>
      <c r="D15" s="620">
        <v>5891.9293706169465</v>
      </c>
      <c r="E15" s="620">
        <v>64999.449501298754</v>
      </c>
      <c r="F15" s="620">
        <v>2312.3274197115811</v>
      </c>
      <c r="G15" s="387" t="s">
        <v>89</v>
      </c>
      <c r="H15" s="548">
        <v>1544.1675230900155</v>
      </c>
      <c r="I15" s="548">
        <v>490.59357828930587</v>
      </c>
      <c r="J15" s="134"/>
      <c r="K15" s="181"/>
      <c r="L15" s="181"/>
      <c r="M15" s="181"/>
      <c r="N15" s="181"/>
      <c r="O15" s="181"/>
      <c r="P15" s="181"/>
      <c r="Q15" s="181"/>
      <c r="R15" s="182"/>
      <c r="S15" s="181"/>
      <c r="T15" s="181"/>
      <c r="U15" s="181"/>
      <c r="V15" s="182"/>
      <c r="W15" s="181"/>
      <c r="X15" s="182"/>
      <c r="Y15" s="182"/>
      <c r="Z15" s="73"/>
    </row>
    <row r="16" spans="1:26" s="103" customFormat="1" ht="15" customHeight="1">
      <c r="A16" s="180" t="s">
        <v>77</v>
      </c>
      <c r="B16" s="620">
        <f t="shared" si="0"/>
        <v>170960.79783398481</v>
      </c>
      <c r="C16" s="620">
        <v>97870.897411449376</v>
      </c>
      <c r="D16" s="620">
        <v>6037.6525243809619</v>
      </c>
      <c r="E16" s="620">
        <v>62548.02723315161</v>
      </c>
      <c r="F16" s="620">
        <v>2354.5464012397988</v>
      </c>
      <c r="G16" s="548">
        <v>114.76742764031998</v>
      </c>
      <c r="H16" s="548">
        <v>1538.9809669523127</v>
      </c>
      <c r="I16" s="548">
        <v>495.92586917043201</v>
      </c>
      <c r="J16" s="134"/>
      <c r="K16" s="181"/>
      <c r="L16" s="181"/>
      <c r="M16" s="181"/>
      <c r="N16" s="181"/>
      <c r="O16" s="181"/>
      <c r="P16" s="181"/>
      <c r="Q16" s="181"/>
      <c r="R16" s="182"/>
      <c r="S16" s="181"/>
      <c r="T16" s="181"/>
      <c r="U16" s="181"/>
      <c r="V16" s="182"/>
      <c r="W16" s="181"/>
      <c r="X16" s="181"/>
      <c r="Y16" s="181"/>
      <c r="Z16" s="73"/>
    </row>
    <row r="17" spans="1:26" s="103" customFormat="1" ht="15" customHeight="1">
      <c r="A17" s="180" t="s">
        <v>116</v>
      </c>
      <c r="B17" s="620">
        <f t="shared" si="0"/>
        <v>172909.39087197382</v>
      </c>
      <c r="C17" s="620">
        <v>101666.71054356144</v>
      </c>
      <c r="D17" s="620">
        <v>5553.2720142460748</v>
      </c>
      <c r="E17" s="620">
        <v>61334.670063702746</v>
      </c>
      <c r="F17" s="620">
        <v>2274.9807312751777</v>
      </c>
      <c r="G17" s="548">
        <v>156.84881777510398</v>
      </c>
      <c r="H17" s="548">
        <v>1509.5415877926878</v>
      </c>
      <c r="I17" s="548">
        <v>413.36711362059839</v>
      </c>
      <c r="J17" s="134"/>
      <c r="K17" s="181"/>
      <c r="L17" s="181"/>
      <c r="M17" s="181"/>
      <c r="N17" s="181"/>
      <c r="O17" s="181"/>
      <c r="P17" s="181"/>
      <c r="Q17" s="181"/>
      <c r="R17" s="182"/>
      <c r="S17" s="181"/>
      <c r="T17" s="181"/>
      <c r="U17" s="181"/>
      <c r="V17" s="182"/>
      <c r="W17" s="181"/>
      <c r="X17" s="181"/>
      <c r="Y17" s="181"/>
      <c r="Z17" s="73"/>
    </row>
    <row r="18" spans="1:26" s="103" customFormat="1" ht="15" customHeight="1">
      <c r="A18" s="180">
        <v>2014</v>
      </c>
      <c r="B18" s="620">
        <f t="shared" si="0"/>
        <v>173860.9337808734</v>
      </c>
      <c r="C18" s="620">
        <v>102513.82954876355</v>
      </c>
      <c r="D18" s="620">
        <v>5787.0952420763733</v>
      </c>
      <c r="E18" s="620">
        <v>61247.572706105064</v>
      </c>
      <c r="F18" s="620">
        <v>2318.8583978884358</v>
      </c>
      <c r="G18" s="548">
        <v>170.57004859999998</v>
      </c>
      <c r="H18" s="548">
        <v>1405.05404544</v>
      </c>
      <c r="I18" s="548">
        <v>417.95379200000008</v>
      </c>
      <c r="J18" s="134"/>
      <c r="K18" s="181"/>
      <c r="L18" s="181"/>
      <c r="M18" s="181"/>
      <c r="N18" s="181"/>
      <c r="O18" s="181"/>
      <c r="P18" s="181"/>
      <c r="Q18" s="181"/>
      <c r="R18" s="182"/>
      <c r="S18" s="181"/>
      <c r="T18" s="181"/>
      <c r="U18" s="181"/>
      <c r="V18" s="182"/>
      <c r="W18" s="181"/>
      <c r="X18" s="181"/>
      <c r="Y18" s="181"/>
      <c r="Z18" s="73"/>
    </row>
    <row r="19" spans="1:26" s="103" customFormat="1" ht="15" customHeight="1">
      <c r="A19" s="180">
        <v>2015</v>
      </c>
      <c r="B19" s="620">
        <f t="shared" si="0"/>
        <v>176237.97296005377</v>
      </c>
      <c r="C19" s="620">
        <v>106596.05128839867</v>
      </c>
      <c r="D19" s="620">
        <v>5296.4175321868934</v>
      </c>
      <c r="E19" s="620">
        <v>60347.291514186196</v>
      </c>
      <c r="F19" s="620">
        <v>2212.9806791319729</v>
      </c>
      <c r="G19" s="548">
        <v>113.1396658</v>
      </c>
      <c r="H19" s="548">
        <v>1258.12393875</v>
      </c>
      <c r="I19" s="548">
        <v>413.96834159999997</v>
      </c>
      <c r="J19" s="134"/>
      <c r="K19" s="181"/>
      <c r="L19" s="181"/>
      <c r="M19" s="181"/>
      <c r="N19" s="181"/>
      <c r="O19" s="181"/>
      <c r="P19" s="181"/>
      <c r="Q19" s="181"/>
      <c r="R19" s="182"/>
      <c r="S19" s="181"/>
      <c r="T19" s="181"/>
      <c r="U19" s="181"/>
      <c r="V19" s="182"/>
      <c r="W19" s="181"/>
      <c r="X19" s="181"/>
      <c r="Y19" s="181"/>
      <c r="Z19" s="73"/>
    </row>
    <row r="20" spans="1:26" s="103" customFormat="1" ht="15" customHeight="1">
      <c r="A20" s="221">
        <v>2016</v>
      </c>
      <c r="B20" s="649">
        <f t="shared" si="0"/>
        <v>179433.87509762097</v>
      </c>
      <c r="C20" s="649">
        <v>109962.59750948775</v>
      </c>
      <c r="D20" s="649">
        <v>5301.2853343139777</v>
      </c>
      <c r="E20" s="649">
        <v>60386.653598195138</v>
      </c>
      <c r="F20" s="649">
        <v>2217.8943718840897</v>
      </c>
      <c r="G20" s="651">
        <v>124.553275</v>
      </c>
      <c r="H20" s="651">
        <v>1114.3364665000001</v>
      </c>
      <c r="I20" s="651">
        <v>326.55454223999999</v>
      </c>
      <c r="J20" s="134"/>
      <c r="K20" s="181"/>
      <c r="L20" s="181"/>
      <c r="M20" s="181"/>
      <c r="N20" s="181"/>
      <c r="O20" s="181"/>
      <c r="P20" s="181"/>
      <c r="Q20" s="181"/>
      <c r="R20" s="182"/>
      <c r="S20" s="181"/>
      <c r="T20" s="181"/>
      <c r="U20" s="181"/>
      <c r="V20" s="182"/>
      <c r="W20" s="181"/>
      <c r="X20" s="181"/>
      <c r="Y20" s="181"/>
      <c r="Z20" s="73"/>
    </row>
    <row r="21" spans="1:26" s="103" customFormat="1" ht="18" customHeight="1">
      <c r="A21" s="180" t="s">
        <v>613</v>
      </c>
      <c r="B21" s="620">
        <f t="shared" ref="B21:B22" si="1">SUM(C21:I21)</f>
        <v>166561.44158614182</v>
      </c>
      <c r="C21" s="620">
        <v>98491.342630239858</v>
      </c>
      <c r="D21" s="620">
        <v>4995.9418881325455</v>
      </c>
      <c r="E21" s="620">
        <v>59048.998497580818</v>
      </c>
      <c r="F21" s="620">
        <v>2438.5301619942206</v>
      </c>
      <c r="G21" s="548">
        <v>106.07548472443183</v>
      </c>
      <c r="H21" s="548">
        <v>1264.6312127919746</v>
      </c>
      <c r="I21" s="548">
        <v>215.9217106779933</v>
      </c>
      <c r="J21" s="189"/>
      <c r="K21" s="181"/>
      <c r="L21" s="181"/>
      <c r="M21" s="181"/>
      <c r="N21" s="181"/>
      <c r="O21" s="181"/>
      <c r="P21" s="181"/>
      <c r="Q21" s="181"/>
      <c r="R21" s="182"/>
      <c r="S21" s="181"/>
      <c r="T21" s="181"/>
      <c r="U21" s="181"/>
      <c r="V21" s="182"/>
      <c r="W21" s="181"/>
      <c r="X21" s="181"/>
      <c r="Y21" s="181"/>
      <c r="Z21" s="73"/>
    </row>
    <row r="22" spans="1:26" s="103" customFormat="1" ht="15" customHeight="1">
      <c r="A22" s="180" t="s">
        <v>614</v>
      </c>
      <c r="B22" s="620">
        <f t="shared" si="1"/>
        <v>165623.21382350163</v>
      </c>
      <c r="C22" s="620">
        <v>97336.548958704574</v>
      </c>
      <c r="D22" s="620">
        <v>5373.296684273997</v>
      </c>
      <c r="E22" s="620">
        <v>58834.40595114891</v>
      </c>
      <c r="F22" s="620">
        <v>2601.6536249195037</v>
      </c>
      <c r="G22" s="548">
        <v>82.864127054827932</v>
      </c>
      <c r="H22" s="548">
        <v>1169.9412757685486</v>
      </c>
      <c r="I22" s="548">
        <v>224.50320163129041</v>
      </c>
      <c r="J22" s="189"/>
      <c r="K22" s="181"/>
      <c r="L22" s="181"/>
      <c r="M22" s="181"/>
      <c r="N22" s="181"/>
      <c r="O22" s="181"/>
      <c r="P22" s="181"/>
      <c r="Q22" s="181"/>
      <c r="R22" s="182"/>
      <c r="S22" s="181"/>
      <c r="T22" s="181"/>
      <c r="U22" s="181"/>
      <c r="V22" s="182"/>
      <c r="W22" s="181"/>
      <c r="X22" s="181"/>
      <c r="Y22" s="181"/>
      <c r="Z22" s="73"/>
    </row>
    <row r="23" spans="1:26" s="103" customFormat="1" ht="20.100000000000001" customHeight="1">
      <c r="A23" s="645"/>
      <c r="B23" s="514" t="s">
        <v>72</v>
      </c>
      <c r="C23" s="647"/>
      <c r="D23" s="647"/>
      <c r="E23" s="647"/>
      <c r="F23" s="647"/>
      <c r="G23" s="647"/>
      <c r="H23" s="647"/>
      <c r="I23" s="647"/>
      <c r="O23" s="20"/>
      <c r="P23" s="20"/>
      <c r="Q23" s="20"/>
      <c r="R23" s="20"/>
      <c r="S23" s="20"/>
      <c r="T23" s="20"/>
      <c r="U23" s="20"/>
      <c r="V23" s="20"/>
      <c r="W23" s="20"/>
      <c r="X23" s="20"/>
      <c r="Y23" s="20"/>
      <c r="Z23" s="20"/>
    </row>
    <row r="24" spans="1:26" s="103" customFormat="1" ht="18" customHeight="1">
      <c r="A24" s="180" t="s">
        <v>68</v>
      </c>
      <c r="B24" s="548">
        <f t="shared" ref="B24:B35" si="2">SUM(C24:I24)</f>
        <v>102501.90274371278</v>
      </c>
      <c r="C24" s="548">
        <v>28110.890148072875</v>
      </c>
      <c r="D24" s="548">
        <v>1397.7356297077417</v>
      </c>
      <c r="E24" s="548">
        <v>72241.288174041372</v>
      </c>
      <c r="F24" s="548">
        <v>450.17088200518833</v>
      </c>
      <c r="G24" s="387" t="s">
        <v>89</v>
      </c>
      <c r="H24" s="548">
        <v>141.32894497292568</v>
      </c>
      <c r="I24" s="548">
        <v>160.48896491269034</v>
      </c>
      <c r="K24" s="183"/>
      <c r="L24" s="183"/>
      <c r="M24" s="183"/>
      <c r="N24" s="183"/>
      <c r="O24" s="183"/>
      <c r="P24" s="183"/>
      <c r="Q24" s="20"/>
      <c r="R24" s="20"/>
      <c r="S24" s="20"/>
      <c r="T24" s="20"/>
      <c r="U24" s="20"/>
      <c r="V24" s="20"/>
      <c r="W24" s="20"/>
      <c r="X24" s="20"/>
      <c r="Y24" s="20"/>
      <c r="Z24" s="20"/>
    </row>
    <row r="25" spans="1:26" s="103" customFormat="1" ht="15" customHeight="1">
      <c r="A25" s="180" t="s">
        <v>69</v>
      </c>
      <c r="B25" s="548">
        <f t="shared" si="2"/>
        <v>99623.025764161925</v>
      </c>
      <c r="C25" s="548">
        <v>26800.299289599407</v>
      </c>
      <c r="D25" s="548">
        <v>2605.9408417306595</v>
      </c>
      <c r="E25" s="548">
        <v>68823.404289064914</v>
      </c>
      <c r="F25" s="548">
        <v>887.91307356831192</v>
      </c>
      <c r="G25" s="387" t="s">
        <v>89</v>
      </c>
      <c r="H25" s="548">
        <v>276.93868153029177</v>
      </c>
      <c r="I25" s="548">
        <v>228.52958866833947</v>
      </c>
      <c r="K25" s="183"/>
      <c r="L25" s="183"/>
      <c r="M25" s="183"/>
      <c r="N25" s="183"/>
      <c r="O25" s="183"/>
      <c r="P25" s="183"/>
      <c r="Q25" s="20"/>
      <c r="R25" s="20"/>
      <c r="S25" s="20"/>
      <c r="T25" s="20"/>
      <c r="U25" s="20"/>
      <c r="V25" s="20"/>
      <c r="W25" s="20"/>
      <c r="X25" s="20"/>
      <c r="Y25" s="20"/>
      <c r="Z25" s="20"/>
    </row>
    <row r="26" spans="1:26" s="103" customFormat="1" ht="15" customHeight="1">
      <c r="A26" s="180" t="s">
        <v>70</v>
      </c>
      <c r="B26" s="548">
        <f t="shared" si="2"/>
        <v>99394.580350099743</v>
      </c>
      <c r="C26" s="548">
        <v>28320.773952206961</v>
      </c>
      <c r="D26" s="548">
        <v>3038.8342075643773</v>
      </c>
      <c r="E26" s="548">
        <v>66375.43026747476</v>
      </c>
      <c r="F26" s="548">
        <v>805.23018658351384</v>
      </c>
      <c r="G26" s="387" t="s">
        <v>89</v>
      </c>
      <c r="H26" s="548">
        <v>551.83257064643021</v>
      </c>
      <c r="I26" s="548">
        <v>302.4791656237029</v>
      </c>
      <c r="K26" s="183"/>
      <c r="L26" s="183"/>
      <c r="M26" s="183"/>
      <c r="N26" s="183"/>
      <c r="O26" s="183"/>
      <c r="P26" s="183"/>
      <c r="Q26" s="20"/>
      <c r="R26" s="20"/>
      <c r="S26" s="20"/>
      <c r="T26" s="20"/>
      <c r="U26" s="20"/>
      <c r="V26" s="20"/>
      <c r="W26" s="20"/>
      <c r="X26" s="20"/>
      <c r="Y26" s="20"/>
      <c r="Z26" s="20"/>
    </row>
    <row r="27" spans="1:26" s="103" customFormat="1" ht="15" customHeight="1">
      <c r="A27" s="180" t="s">
        <v>71</v>
      </c>
      <c r="B27" s="548">
        <f t="shared" si="2"/>
        <v>97498.019874028003</v>
      </c>
      <c r="C27" s="548">
        <v>28506.820490504026</v>
      </c>
      <c r="D27" s="548">
        <v>2340.6124153347123</v>
      </c>
      <c r="E27" s="548">
        <v>64241.56976815439</v>
      </c>
      <c r="F27" s="548">
        <v>1090.9520944038823</v>
      </c>
      <c r="G27" s="387" t="s">
        <v>89</v>
      </c>
      <c r="H27" s="548">
        <v>947.59571393053386</v>
      </c>
      <c r="I27" s="548">
        <v>370.46939170046647</v>
      </c>
      <c r="K27" s="183"/>
      <c r="L27" s="183"/>
      <c r="M27" s="183"/>
      <c r="N27" s="183"/>
      <c r="O27" s="183"/>
      <c r="P27" s="183"/>
      <c r="Q27" s="20"/>
      <c r="R27" s="20"/>
      <c r="S27" s="20"/>
      <c r="T27" s="20"/>
      <c r="U27" s="20"/>
      <c r="V27" s="20"/>
      <c r="W27" s="20"/>
      <c r="X27" s="20"/>
      <c r="Y27" s="20"/>
      <c r="Z27" s="20"/>
    </row>
    <row r="28" spans="1:26" s="103" customFormat="1" ht="15" customHeight="1">
      <c r="A28" s="180" t="s">
        <v>74</v>
      </c>
      <c r="B28" s="548">
        <f t="shared" si="2"/>
        <v>99736.779703724009</v>
      </c>
      <c r="C28" s="548">
        <v>31435.206099672218</v>
      </c>
      <c r="D28" s="548">
        <v>2031.8181363031238</v>
      </c>
      <c r="E28" s="548">
        <v>62792.203929812371</v>
      </c>
      <c r="F28" s="548">
        <v>1588.3422702367418</v>
      </c>
      <c r="G28" s="387" t="s">
        <v>89</v>
      </c>
      <c r="H28" s="548">
        <v>1449.2910967457212</v>
      </c>
      <c r="I28" s="548">
        <v>439.91817095384067</v>
      </c>
      <c r="K28" s="183"/>
      <c r="L28" s="183"/>
      <c r="M28" s="183"/>
      <c r="N28" s="183"/>
      <c r="O28" s="183"/>
      <c r="P28" s="183"/>
      <c r="Q28" s="20"/>
      <c r="R28" s="20"/>
      <c r="S28" s="20"/>
      <c r="T28" s="20"/>
      <c r="U28" s="20"/>
      <c r="V28" s="20"/>
      <c r="W28" s="20"/>
      <c r="X28" s="20"/>
      <c r="Y28" s="20"/>
      <c r="Z28" s="20"/>
    </row>
    <row r="29" spans="1:26" s="103" customFormat="1" ht="15" customHeight="1">
      <c r="A29" s="180" t="s">
        <v>75</v>
      </c>
      <c r="B29" s="548">
        <f t="shared" si="2"/>
        <v>99961.015227145268</v>
      </c>
      <c r="C29" s="548">
        <v>33478.795419617949</v>
      </c>
      <c r="D29" s="548">
        <v>2060.5704261751725</v>
      </c>
      <c r="E29" s="548">
        <v>60603.523836253771</v>
      </c>
      <c r="F29" s="548">
        <v>2035.4577826648954</v>
      </c>
      <c r="G29" s="387" t="s">
        <v>89</v>
      </c>
      <c r="H29" s="548">
        <v>1326.432840165141</v>
      </c>
      <c r="I29" s="548">
        <v>456.23492226834486</v>
      </c>
      <c r="K29" s="183"/>
      <c r="L29" s="183"/>
      <c r="M29" s="183"/>
      <c r="N29" s="183"/>
      <c r="O29" s="183"/>
      <c r="P29" s="183"/>
      <c r="Q29" s="20"/>
      <c r="R29" s="20"/>
      <c r="S29" s="20"/>
      <c r="T29" s="20"/>
      <c r="U29" s="20"/>
      <c r="V29" s="20"/>
      <c r="W29" s="20"/>
      <c r="X29" s="20"/>
      <c r="Y29" s="20"/>
      <c r="Z29" s="20"/>
    </row>
    <row r="30" spans="1:26" s="103" customFormat="1" ht="15" customHeight="1">
      <c r="A30" s="180" t="s">
        <v>76</v>
      </c>
      <c r="B30" s="548">
        <f t="shared" si="2"/>
        <v>101136.01863310399</v>
      </c>
      <c r="C30" s="548">
        <v>34643.370431670483</v>
      </c>
      <c r="D30" s="548">
        <v>1978.2131545289765</v>
      </c>
      <c r="E30" s="548">
        <v>60471.732954918851</v>
      </c>
      <c r="F30" s="548">
        <v>2149.3220992264319</v>
      </c>
      <c r="G30" s="387" t="s">
        <v>89</v>
      </c>
      <c r="H30" s="548">
        <v>1436.8742805754098</v>
      </c>
      <c r="I30" s="548">
        <v>456.50571218383908</v>
      </c>
      <c r="K30" s="183"/>
      <c r="L30" s="183"/>
      <c r="M30" s="183"/>
      <c r="N30" s="183"/>
      <c r="O30" s="183"/>
      <c r="P30" s="183"/>
      <c r="Q30" s="20"/>
      <c r="R30" s="20"/>
      <c r="S30" s="20"/>
      <c r="T30" s="20"/>
      <c r="U30" s="20"/>
      <c r="V30" s="20"/>
      <c r="W30" s="20"/>
      <c r="X30" s="20"/>
      <c r="Y30" s="20"/>
      <c r="Z30" s="20"/>
    </row>
    <row r="31" spans="1:26" s="103" customFormat="1" ht="15" customHeight="1">
      <c r="A31" s="180" t="s">
        <v>77</v>
      </c>
      <c r="B31" s="548">
        <f t="shared" si="2"/>
        <v>100780.00090186426</v>
      </c>
      <c r="C31" s="548">
        <v>36603.42176819266</v>
      </c>
      <c r="D31" s="548">
        <v>1998.3219587120275</v>
      </c>
      <c r="E31" s="548">
        <v>58004.159845829163</v>
      </c>
      <c r="F31" s="548">
        <v>2180.1871166770779</v>
      </c>
      <c r="G31" s="548">
        <v>106.45145168573136</v>
      </c>
      <c r="H31" s="548">
        <v>1427.4673695938864</v>
      </c>
      <c r="I31" s="548">
        <v>459.99139117372471</v>
      </c>
      <c r="K31" s="183"/>
      <c r="L31" s="183"/>
      <c r="M31" s="183"/>
      <c r="N31" s="183"/>
      <c r="O31" s="183"/>
      <c r="P31" s="183"/>
      <c r="Q31" s="20"/>
      <c r="R31" s="20"/>
      <c r="S31" s="20"/>
      <c r="T31" s="20"/>
      <c r="U31" s="20"/>
      <c r="V31" s="20"/>
      <c r="W31" s="20"/>
      <c r="X31" s="20"/>
      <c r="Y31" s="20"/>
      <c r="Z31" s="20"/>
    </row>
    <row r="32" spans="1:26" s="103" customFormat="1" ht="15" customHeight="1">
      <c r="A32" s="180" t="s">
        <v>116</v>
      </c>
      <c r="B32" s="548">
        <f t="shared" si="2"/>
        <v>101606.20667417861</v>
      </c>
      <c r="C32" s="548">
        <v>38819.907280235435</v>
      </c>
      <c r="D32" s="548">
        <v>1902.85491366421</v>
      </c>
      <c r="E32" s="548">
        <v>56849.366112138785</v>
      </c>
      <c r="F32" s="548">
        <v>2106.0051881311811</v>
      </c>
      <c r="G32" s="548">
        <v>145.40925856890843</v>
      </c>
      <c r="H32" s="548">
        <v>1399.4451866038105</v>
      </c>
      <c r="I32" s="548">
        <v>383.21873483627598</v>
      </c>
      <c r="K32" s="183"/>
      <c r="L32" s="183"/>
      <c r="M32" s="183"/>
      <c r="N32" s="183"/>
      <c r="O32" s="183"/>
      <c r="P32" s="183"/>
      <c r="Q32" s="20"/>
      <c r="R32" s="20"/>
      <c r="S32" s="20"/>
      <c r="T32" s="20"/>
      <c r="U32" s="20"/>
      <c r="V32" s="20"/>
      <c r="W32" s="20"/>
      <c r="X32" s="20"/>
      <c r="Y32" s="20"/>
      <c r="Z32" s="20"/>
    </row>
    <row r="33" spans="1:26" s="103" customFormat="1" ht="15" customHeight="1">
      <c r="A33" s="180">
        <v>2014</v>
      </c>
      <c r="B33" s="548">
        <f t="shared" si="2"/>
        <v>104218.12143731792</v>
      </c>
      <c r="C33" s="548">
        <v>40551.371841834029</v>
      </c>
      <c r="D33" s="548">
        <v>2116.0651852416445</v>
      </c>
      <c r="E33" s="548">
        <v>57490.496975098729</v>
      </c>
      <c r="F33" s="548">
        <v>2188.521588223643</v>
      </c>
      <c r="G33" s="548">
        <v>160.13928360041928</v>
      </c>
      <c r="H33" s="548">
        <v>1319.131641829365</v>
      </c>
      <c r="I33" s="548">
        <v>392.39492149009493</v>
      </c>
      <c r="K33" s="183"/>
      <c r="L33" s="183"/>
      <c r="M33" s="183"/>
      <c r="N33" s="183"/>
      <c r="O33" s="183"/>
      <c r="P33" s="183"/>
      <c r="Q33" s="20"/>
      <c r="R33" s="20"/>
      <c r="S33" s="20"/>
      <c r="T33" s="20"/>
      <c r="U33" s="20"/>
      <c r="V33" s="20"/>
      <c r="W33" s="20"/>
      <c r="X33" s="20"/>
      <c r="Y33" s="20"/>
      <c r="Z33" s="20"/>
    </row>
    <row r="34" spans="1:26" s="103" customFormat="1" ht="15" customHeight="1">
      <c r="A34" s="180">
        <v>2015</v>
      </c>
      <c r="B34" s="548">
        <f t="shared" si="2"/>
        <v>104946.35237213787</v>
      </c>
      <c r="C34" s="548">
        <v>42627.485374822296</v>
      </c>
      <c r="D34" s="548">
        <v>1880.8878739141796</v>
      </c>
      <c r="E34" s="548">
        <v>56671.552281021068</v>
      </c>
      <c r="F34" s="548">
        <v>2089.593189912579</v>
      </c>
      <c r="G34" s="548">
        <v>106.26988803977711</v>
      </c>
      <c r="H34" s="548">
        <v>1181.731350943463</v>
      </c>
      <c r="I34" s="548">
        <v>388.83241348450406</v>
      </c>
      <c r="K34" s="183"/>
      <c r="L34" s="183"/>
      <c r="M34" s="183"/>
      <c r="N34" s="183"/>
      <c r="O34" s="183"/>
      <c r="P34" s="183"/>
      <c r="Q34" s="20"/>
      <c r="R34" s="20"/>
      <c r="S34" s="20"/>
      <c r="T34" s="20"/>
      <c r="U34" s="20"/>
      <c r="V34" s="20"/>
      <c r="W34" s="20"/>
      <c r="X34" s="20"/>
      <c r="Y34" s="20"/>
      <c r="Z34" s="20"/>
    </row>
    <row r="35" spans="1:26" s="103" customFormat="1" ht="15" customHeight="1">
      <c r="A35" s="221">
        <v>2016</v>
      </c>
      <c r="B35" s="651">
        <f t="shared" si="2"/>
        <v>106301.17203638298</v>
      </c>
      <c r="C35" s="651">
        <v>44249.270012650639</v>
      </c>
      <c r="D35" s="651">
        <v>1894.0213996828165</v>
      </c>
      <c r="E35" s="651">
        <v>56600.033639619498</v>
      </c>
      <c r="F35" s="651">
        <v>2090.2669707547316</v>
      </c>
      <c r="G35" s="651">
        <v>116.76678558696126</v>
      </c>
      <c r="H35" s="651">
        <v>1044.6733516684933</v>
      </c>
      <c r="I35" s="651">
        <v>306.13987641984016</v>
      </c>
      <c r="J35" s="134"/>
      <c r="K35" s="183"/>
      <c r="P35" s="20"/>
      <c r="Q35" s="20"/>
      <c r="R35" s="20"/>
      <c r="S35" s="20"/>
      <c r="T35" s="20"/>
      <c r="U35" s="20"/>
      <c r="V35" s="20"/>
      <c r="W35" s="20"/>
      <c r="X35" s="20"/>
      <c r="Y35" s="20"/>
      <c r="Z35" s="20"/>
    </row>
    <row r="36" spans="1:26" s="103" customFormat="1" ht="18" customHeight="1">
      <c r="A36" s="180" t="s">
        <v>613</v>
      </c>
      <c r="B36" s="548">
        <f t="shared" ref="B36:B37" si="3">SUM(C36:I36)</f>
        <v>112431.43814200912</v>
      </c>
      <c r="C36" s="548">
        <v>49589.121736074077</v>
      </c>
      <c r="D36" s="548">
        <v>2515.3923569409399</v>
      </c>
      <c r="E36" s="548">
        <v>56604.850527166847</v>
      </c>
      <c r="F36" s="548">
        <v>2337.5948591461015</v>
      </c>
      <c r="G36" s="548">
        <v>53.665340482167075</v>
      </c>
      <c r="H36" s="548">
        <v>1224.1074490508299</v>
      </c>
      <c r="I36" s="548">
        <v>106.70587314814803</v>
      </c>
      <c r="J36" s="189"/>
      <c r="K36" s="183"/>
      <c r="P36" s="20"/>
      <c r="Q36" s="20"/>
      <c r="R36" s="20"/>
      <c r="S36" s="20"/>
      <c r="T36" s="20"/>
      <c r="U36" s="20"/>
      <c r="V36" s="20"/>
      <c r="W36" s="20"/>
      <c r="X36" s="20"/>
      <c r="Y36" s="20"/>
      <c r="Z36" s="20"/>
    </row>
    <row r="37" spans="1:26" s="103" customFormat="1" ht="15" customHeight="1">
      <c r="A37" s="180" t="s">
        <v>614</v>
      </c>
      <c r="B37" s="548">
        <f t="shared" si="3"/>
        <v>110779.9160049075</v>
      </c>
      <c r="C37" s="548">
        <v>48149.632107859907</v>
      </c>
      <c r="D37" s="548">
        <v>2658.0175825212409</v>
      </c>
      <c r="E37" s="548">
        <v>56186.04744521049</v>
      </c>
      <c r="F37" s="548">
        <v>2491.7107515354178</v>
      </c>
      <c r="G37" s="548">
        <v>44.182633738949519</v>
      </c>
      <c r="H37" s="548">
        <v>1133.5119583487656</v>
      </c>
      <c r="I37" s="548">
        <v>116.81352569272393</v>
      </c>
      <c r="J37" s="189"/>
      <c r="K37" s="183"/>
      <c r="P37" s="20"/>
      <c r="Q37" s="20"/>
      <c r="R37" s="20"/>
      <c r="S37" s="20"/>
      <c r="T37" s="20"/>
      <c r="U37" s="20"/>
      <c r="V37" s="20"/>
      <c r="W37" s="20"/>
      <c r="X37" s="20"/>
      <c r="Y37" s="20"/>
      <c r="Z37" s="20"/>
    </row>
    <row r="38" spans="1:26" s="103" customFormat="1" ht="20.100000000000001" customHeight="1">
      <c r="A38" s="476" t="s">
        <v>54</v>
      </c>
      <c r="B38" s="185"/>
    </row>
    <row r="39" spans="1:26" s="103" customFormat="1" ht="15" customHeight="1">
      <c r="A39" s="358" t="s">
        <v>619</v>
      </c>
      <c r="B39" s="359"/>
      <c r="L39" s="334"/>
    </row>
    <row r="40" spans="1:26" s="103" customFormat="1" ht="12" customHeight="1">
      <c r="B40" s="185"/>
    </row>
    <row r="41" spans="1:26" s="103" customFormat="1" ht="12" customHeight="1">
      <c r="A41" s="16"/>
      <c r="B41" s="185"/>
    </row>
    <row r="42" spans="1:26" s="103" customFormat="1" ht="12.75">
      <c r="A42" s="185"/>
      <c r="B42" s="185"/>
    </row>
  </sheetData>
  <mergeCells count="5">
    <mergeCell ref="J6:J7"/>
    <mergeCell ref="A6:A7"/>
    <mergeCell ref="B6:B7"/>
    <mergeCell ref="C6:D6"/>
    <mergeCell ref="E6:I6"/>
  </mergeCells>
  <pageMargins left="0.59055118110236227" right="0.19685039370078741" top="0.59055118110236227" bottom="0.59055118110236227" header="0.11811023622047245" footer="0.11811023622047245"/>
  <pageSetup paperSize="9" scale="75" orientation="portrait" r:id="rId1"/>
  <headerFooter>
    <oddFooter>&amp;L&amp;"MetaNormalLF-Roman,Standard"&amp;10Statistisches Bundesamt, Verkehr und Umwelt, 2020</oddFooter>
  </headerFooter>
  <colBreaks count="1" manualBreakCount="1">
    <brk id="10" max="48" man="1"/>
  </colBreaks>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7"/>
  <sheetViews>
    <sheetView workbookViewId="0"/>
  </sheetViews>
  <sheetFormatPr baseColWidth="10" defaultRowHeight="15"/>
  <cols>
    <col min="1" max="1" width="7"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4" width="10.7109375" style="20" customWidth="1"/>
    <col min="15" max="16" width="10.7109375" customWidth="1"/>
  </cols>
  <sheetData>
    <row r="1" spans="1:20" s="20" customFormat="1" ht="20.100000000000001" customHeight="1">
      <c r="A1" s="123" t="s">
        <v>203</v>
      </c>
      <c r="C1" s="93"/>
      <c r="Q1" s="360"/>
      <c r="R1" s="28"/>
      <c r="S1" s="333"/>
      <c r="T1" s="28"/>
    </row>
    <row r="2" spans="1:20" s="20" customFormat="1" ht="20.100000000000001" customHeight="1">
      <c r="A2" s="423" t="s">
        <v>385</v>
      </c>
      <c r="B2" s="28"/>
      <c r="C2" s="93"/>
      <c r="H2" s="333"/>
    </row>
    <row r="3" spans="1:20" s="20" customFormat="1" ht="20.100000000000001" customHeight="1">
      <c r="A3" s="453" t="s">
        <v>621</v>
      </c>
    </row>
    <row r="4" spans="1:20" s="20" customFormat="1" ht="20.100000000000001" customHeight="1">
      <c r="A4" s="104" t="s">
        <v>137</v>
      </c>
      <c r="I4" s="230"/>
      <c r="J4" s="230"/>
      <c r="K4" s="230"/>
      <c r="L4" s="230"/>
      <c r="M4" s="652"/>
      <c r="N4" s="652"/>
    </row>
    <row r="5" spans="1:20" s="20" customFormat="1">
      <c r="I5" s="230"/>
      <c r="J5" s="230"/>
      <c r="K5" s="652"/>
      <c r="L5" s="230"/>
      <c r="M5" s="230"/>
      <c r="N5" s="230"/>
    </row>
    <row r="6" spans="1:20" s="8" customFormat="1" ht="30" customHeight="1">
      <c r="A6" s="483" t="s">
        <v>320</v>
      </c>
      <c r="B6" s="588" t="s">
        <v>324</v>
      </c>
      <c r="C6" s="39">
        <v>2005</v>
      </c>
      <c r="D6" s="39">
        <v>2006</v>
      </c>
      <c r="E6" s="39">
        <v>2007</v>
      </c>
      <c r="F6" s="39">
        <v>2008</v>
      </c>
      <c r="G6" s="39">
        <v>2009</v>
      </c>
      <c r="H6" s="39">
        <v>2010</v>
      </c>
      <c r="I6" s="39">
        <v>2011</v>
      </c>
      <c r="J6" s="39">
        <v>2012</v>
      </c>
      <c r="K6" s="83">
        <v>2013</v>
      </c>
      <c r="L6" s="78">
        <v>2014</v>
      </c>
      <c r="M6" s="7">
        <v>2015</v>
      </c>
      <c r="N6" s="222">
        <v>2016</v>
      </c>
      <c r="O6" s="89">
        <v>2017</v>
      </c>
      <c r="P6" s="84">
        <v>2018</v>
      </c>
    </row>
    <row r="7" spans="1:20" s="212" customFormat="1" ht="15" customHeight="1">
      <c r="A7" s="13" t="s">
        <v>1</v>
      </c>
      <c r="B7" s="236" t="s">
        <v>242</v>
      </c>
      <c r="C7" s="618">
        <f t="shared" ref="C7:G7" si="0">SUM(C8:C10)</f>
        <v>500.22467490136933</v>
      </c>
      <c r="D7" s="618">
        <f t="shared" si="0"/>
        <v>479.38610890107645</v>
      </c>
      <c r="E7" s="618">
        <f t="shared" si="0"/>
        <v>478.41086716250436</v>
      </c>
      <c r="F7" s="618">
        <f t="shared" si="0"/>
        <v>470.12505949259292</v>
      </c>
      <c r="G7" s="618">
        <f t="shared" si="0"/>
        <v>526.80173711032035</v>
      </c>
      <c r="H7" s="618">
        <f t="shared" ref="H7:L7" si="1">SUM(H8:H10)</f>
        <v>517.76237956010493</v>
      </c>
      <c r="I7" s="618">
        <f t="shared" si="1"/>
        <v>520.71228276348393</v>
      </c>
      <c r="J7" s="618">
        <f t="shared" si="1"/>
        <v>505.99325232829267</v>
      </c>
      <c r="K7" s="618">
        <f t="shared" si="1"/>
        <v>535.62188771708952</v>
      </c>
      <c r="L7" s="618">
        <f t="shared" si="1"/>
        <v>724.04557458029524</v>
      </c>
      <c r="M7" s="618">
        <f t="shared" ref="M7:N7" si="2">SUM(M8:M10)</f>
        <v>794.70648957379751</v>
      </c>
      <c r="N7" s="619">
        <f t="shared" si="2"/>
        <v>767.65062530959915</v>
      </c>
      <c r="O7" s="618">
        <f t="shared" ref="O7" si="3">SUM(O8:O10)</f>
        <v>439.53476238871741</v>
      </c>
      <c r="P7" s="618">
        <f t="shared" ref="P7" si="4">SUM(P8:P10)</f>
        <v>456.98127037085123</v>
      </c>
    </row>
    <row r="8" spans="1:20" s="212" customFormat="1" ht="12.95" customHeight="1">
      <c r="A8" s="12" t="s">
        <v>2</v>
      </c>
      <c r="B8" s="238" t="s">
        <v>243</v>
      </c>
      <c r="C8" s="620">
        <v>451.16791996646782</v>
      </c>
      <c r="D8" s="620">
        <v>428.9407925185352</v>
      </c>
      <c r="E8" s="620">
        <v>424.8010404621574</v>
      </c>
      <c r="F8" s="620">
        <v>417.23489340010627</v>
      </c>
      <c r="G8" s="620">
        <v>480.44829945775405</v>
      </c>
      <c r="H8" s="620">
        <v>472.08991962121809</v>
      </c>
      <c r="I8" s="620">
        <v>466.62589166298142</v>
      </c>
      <c r="J8" s="620">
        <v>456.12303464752057</v>
      </c>
      <c r="K8" s="620">
        <v>483.80328752997838</v>
      </c>
      <c r="L8" s="620">
        <v>643.7600632024247</v>
      </c>
      <c r="M8" s="620">
        <v>708.02425268472359</v>
      </c>
      <c r="N8" s="621">
        <v>676.16961436605936</v>
      </c>
      <c r="O8" s="620">
        <v>388.31243883070795</v>
      </c>
      <c r="P8" s="620">
        <v>403.72577275406752</v>
      </c>
      <c r="R8" s="311"/>
    </row>
    <row r="9" spans="1:20" s="212" customFormat="1" ht="12.95" customHeight="1">
      <c r="A9" s="12" t="s">
        <v>3</v>
      </c>
      <c r="B9" s="238" t="s">
        <v>244</v>
      </c>
      <c r="C9" s="620">
        <v>46.588178015469381</v>
      </c>
      <c r="D9" s="620">
        <v>47.516105563633147</v>
      </c>
      <c r="E9" s="620">
        <v>50.603543781777141</v>
      </c>
      <c r="F9" s="620">
        <v>49.510712401789917</v>
      </c>
      <c r="G9" s="620">
        <v>41.398682055262611</v>
      </c>
      <c r="H9" s="620">
        <v>40.792271749962289</v>
      </c>
      <c r="I9" s="620">
        <v>49.567380114400393</v>
      </c>
      <c r="J9" s="620">
        <v>46.005504908035782</v>
      </c>
      <c r="K9" s="620">
        <v>47.626850725069595</v>
      </c>
      <c r="L9" s="620">
        <v>74.512690139141682</v>
      </c>
      <c r="M9" s="620">
        <v>79.289901803828286</v>
      </c>
      <c r="N9" s="621">
        <v>84.277002394356558</v>
      </c>
      <c r="O9" s="620">
        <v>47.520258166176845</v>
      </c>
      <c r="P9" s="620">
        <v>49.406485682980303</v>
      </c>
    </row>
    <row r="10" spans="1:20" s="212" customFormat="1" ht="12.95" customHeight="1">
      <c r="A10" s="12" t="s">
        <v>4</v>
      </c>
      <c r="B10" s="238" t="s">
        <v>5</v>
      </c>
      <c r="C10" s="620">
        <v>2.4685769194321243</v>
      </c>
      <c r="D10" s="620">
        <v>2.9292108189081061</v>
      </c>
      <c r="E10" s="620">
        <v>3.0062829185698239</v>
      </c>
      <c r="F10" s="620">
        <v>3.3794536906967276</v>
      </c>
      <c r="G10" s="620">
        <v>4.9547555973037305</v>
      </c>
      <c r="H10" s="620">
        <v>4.8801881889245777</v>
      </c>
      <c r="I10" s="620">
        <v>4.5190109861020815</v>
      </c>
      <c r="J10" s="620">
        <v>3.8647127727362864</v>
      </c>
      <c r="K10" s="620">
        <v>4.1917494620416136</v>
      </c>
      <c r="L10" s="620">
        <v>5.77282123872887</v>
      </c>
      <c r="M10" s="620">
        <v>7.3923350852456453</v>
      </c>
      <c r="N10" s="621">
        <v>7.2040085491832277</v>
      </c>
      <c r="O10" s="620">
        <v>3.7020653918325781</v>
      </c>
      <c r="P10" s="620">
        <v>3.8490119338033999</v>
      </c>
    </row>
    <row r="11" spans="1:20" s="212" customFormat="1" ht="12.95" customHeight="1">
      <c r="A11" s="13" t="s">
        <v>6</v>
      </c>
      <c r="B11" s="236" t="s">
        <v>245</v>
      </c>
      <c r="C11" s="620">
        <f t="shared" ref="C11:G11" si="5">SUM(C12:C14)</f>
        <v>230.3684937499155</v>
      </c>
      <c r="D11" s="620">
        <f t="shared" si="5"/>
        <v>216.0494116650095</v>
      </c>
      <c r="E11" s="620">
        <f t="shared" si="5"/>
        <v>199.46050415523513</v>
      </c>
      <c r="F11" s="620">
        <f t="shared" si="5"/>
        <v>196.66115275738454</v>
      </c>
      <c r="G11" s="620">
        <f t="shared" si="5"/>
        <v>200.86356268764666</v>
      </c>
      <c r="H11" s="620">
        <f t="shared" ref="H11:L11" si="6">SUM(H12:H14)</f>
        <v>206.6948685778832</v>
      </c>
      <c r="I11" s="620">
        <f t="shared" si="6"/>
        <v>192.33842371825517</v>
      </c>
      <c r="J11" s="620">
        <f t="shared" si="6"/>
        <v>206.98860545294099</v>
      </c>
      <c r="K11" s="620">
        <f t="shared" si="6"/>
        <v>211.73793536691659</v>
      </c>
      <c r="L11" s="620">
        <f t="shared" si="6"/>
        <v>257.14863095799274</v>
      </c>
      <c r="M11" s="620">
        <f t="shared" ref="M11:N11" si="7">SUM(M12:M14)</f>
        <v>242.25858123806822</v>
      </c>
      <c r="N11" s="621">
        <f t="shared" si="7"/>
        <v>246.74089854550346</v>
      </c>
      <c r="O11" s="620">
        <f t="shared" ref="O11" si="8">SUM(O12:O14)</f>
        <v>133.1069393214089</v>
      </c>
      <c r="P11" s="620">
        <f t="shared" ref="P11" si="9">SUM(P12:P14)</f>
        <v>142.05882191127628</v>
      </c>
    </row>
    <row r="12" spans="1:20" s="212" customFormat="1" ht="12.95" customHeight="1">
      <c r="A12" s="12" t="s">
        <v>7</v>
      </c>
      <c r="B12" s="242" t="s">
        <v>246</v>
      </c>
      <c r="C12" s="620">
        <v>40.737430430199673</v>
      </c>
      <c r="D12" s="620">
        <v>33.143775127170841</v>
      </c>
      <c r="E12" s="620">
        <v>30.589191041409016</v>
      </c>
      <c r="F12" s="620">
        <v>29.78585032837967</v>
      </c>
      <c r="G12" s="620">
        <v>58.9673941079187</v>
      </c>
      <c r="H12" s="620">
        <v>60.704761506277357</v>
      </c>
      <c r="I12" s="620">
        <v>43.069379477090543</v>
      </c>
      <c r="J12" s="620">
        <v>45.349126272172526</v>
      </c>
      <c r="K12" s="620">
        <v>40.036626823978054</v>
      </c>
      <c r="L12" s="620">
        <v>48.399170509829617</v>
      </c>
      <c r="M12" s="620">
        <v>42.477606259409484</v>
      </c>
      <c r="N12" s="621">
        <v>43.841879783032248</v>
      </c>
      <c r="O12" s="620">
        <v>24.331062682437924</v>
      </c>
      <c r="P12" s="620">
        <v>25.967407245165436</v>
      </c>
    </row>
    <row r="13" spans="1:20" s="212" customFormat="1" ht="12.95" customHeight="1">
      <c r="A13" s="12" t="s">
        <v>8</v>
      </c>
      <c r="B13" s="242" t="s">
        <v>247</v>
      </c>
      <c r="C13" s="620">
        <v>40.608751347216057</v>
      </c>
      <c r="D13" s="620">
        <v>45.209688107057588</v>
      </c>
      <c r="E13" s="620">
        <v>40.232403196088732</v>
      </c>
      <c r="F13" s="620">
        <v>39.246082894403798</v>
      </c>
      <c r="G13" s="620">
        <v>44.344585922584059</v>
      </c>
      <c r="H13" s="620">
        <v>45.604584823287482</v>
      </c>
      <c r="I13" s="620">
        <v>46.816217175094508</v>
      </c>
      <c r="J13" s="620">
        <v>52.610321564173006</v>
      </c>
      <c r="K13" s="620">
        <v>55.389069985610021</v>
      </c>
      <c r="L13" s="620">
        <v>57.445977355899714</v>
      </c>
      <c r="M13" s="620">
        <v>46.663446176517638</v>
      </c>
      <c r="N13" s="621">
        <v>42.286086857052609</v>
      </c>
      <c r="O13" s="620">
        <v>20.411867555745822</v>
      </c>
      <c r="P13" s="620">
        <v>21.78463326375854</v>
      </c>
    </row>
    <row r="14" spans="1:20" s="212" customFormat="1" ht="12.95" customHeight="1">
      <c r="A14" s="12" t="s">
        <v>9</v>
      </c>
      <c r="B14" s="242" t="s">
        <v>248</v>
      </c>
      <c r="C14" s="620">
        <v>149.02231197249978</v>
      </c>
      <c r="D14" s="620">
        <v>137.69594843078107</v>
      </c>
      <c r="E14" s="620">
        <v>128.63890991773738</v>
      </c>
      <c r="F14" s="620">
        <v>127.62921953460108</v>
      </c>
      <c r="G14" s="620">
        <v>97.551582657143896</v>
      </c>
      <c r="H14" s="620">
        <v>100.38552224831834</v>
      </c>
      <c r="I14" s="620">
        <v>102.4528270660701</v>
      </c>
      <c r="J14" s="620">
        <v>109.02915761659546</v>
      </c>
      <c r="K14" s="620">
        <v>116.3122385573285</v>
      </c>
      <c r="L14" s="620">
        <v>151.30348309226343</v>
      </c>
      <c r="M14" s="620">
        <v>153.11752880214109</v>
      </c>
      <c r="N14" s="621">
        <v>160.61293190541861</v>
      </c>
      <c r="O14" s="620">
        <v>88.364009083225156</v>
      </c>
      <c r="P14" s="620">
        <v>94.3067814023523</v>
      </c>
    </row>
    <row r="15" spans="1:20" s="212" customFormat="1" ht="12.95" customHeight="1">
      <c r="A15" s="13" t="s">
        <v>10</v>
      </c>
      <c r="B15" s="236" t="s">
        <v>11</v>
      </c>
      <c r="C15" s="620">
        <f t="shared" ref="C15:G15" si="10">SUM(C16:C21,C24:C27,C30,C34:C41)</f>
        <v>4834.4691965829625</v>
      </c>
      <c r="D15" s="620">
        <f t="shared" si="10"/>
        <v>4810.1276301240896</v>
      </c>
      <c r="E15" s="620">
        <f t="shared" si="10"/>
        <v>4659.5353057526454</v>
      </c>
      <c r="F15" s="620">
        <f t="shared" si="10"/>
        <v>4617.048126140342</v>
      </c>
      <c r="G15" s="620">
        <f t="shared" si="10"/>
        <v>4748.9176859234349</v>
      </c>
      <c r="H15" s="620">
        <f t="shared" ref="H15:L15" si="11">SUM(H16:H21,H24:H27,H30,H34:H41)</f>
        <v>5000.822719504481</v>
      </c>
      <c r="I15" s="620">
        <f t="shared" si="11"/>
        <v>5206.0024019945695</v>
      </c>
      <c r="J15" s="620">
        <f t="shared" si="11"/>
        <v>5416.732718255299</v>
      </c>
      <c r="K15" s="620">
        <f t="shared" si="11"/>
        <v>5462.8650015243302</v>
      </c>
      <c r="L15" s="620">
        <f t="shared" si="11"/>
        <v>7403.066675676323</v>
      </c>
      <c r="M15" s="620">
        <f t="shared" ref="M15:N15" si="12">SUM(M16:M21,M24:M27,M30,M34:M41)</f>
        <v>7432.7359318459776</v>
      </c>
      <c r="N15" s="621">
        <f t="shared" si="12"/>
        <v>7614.0577255644102</v>
      </c>
      <c r="O15" s="620">
        <f t="shared" ref="O15" si="13">SUM(O16:O21,O24:O27,O30,O34:O41)</f>
        <v>4404.8591552166781</v>
      </c>
      <c r="P15" s="620">
        <f t="shared" ref="P15" si="14">SUM(P16:P21,P24:P27,P30,P34:P41)</f>
        <v>4424.706046717909</v>
      </c>
    </row>
    <row r="16" spans="1:20" s="212" customFormat="1" ht="12.95" customHeight="1">
      <c r="A16" s="12" t="s">
        <v>12</v>
      </c>
      <c r="B16" s="238" t="s">
        <v>249</v>
      </c>
      <c r="C16" s="620">
        <v>494.85259039599134</v>
      </c>
      <c r="D16" s="620">
        <v>474.66902632597794</v>
      </c>
      <c r="E16" s="620">
        <v>443.36224989965552</v>
      </c>
      <c r="F16" s="620">
        <v>438.2413755861736</v>
      </c>
      <c r="G16" s="620">
        <v>487.44951246867208</v>
      </c>
      <c r="H16" s="620">
        <v>513.13092675038638</v>
      </c>
      <c r="I16" s="620">
        <v>502.5864143350575</v>
      </c>
      <c r="J16" s="620">
        <v>553.61672100952637</v>
      </c>
      <c r="K16" s="620">
        <v>576.67875898388206</v>
      </c>
      <c r="L16" s="620">
        <v>740.37893201416932</v>
      </c>
      <c r="M16" s="620">
        <v>724.53734907434637</v>
      </c>
      <c r="N16" s="621">
        <v>756.92471369146153</v>
      </c>
      <c r="O16" s="620">
        <v>572.07643473764801</v>
      </c>
      <c r="P16" s="620">
        <v>568.60161618911377</v>
      </c>
    </row>
    <row r="17" spans="1:16" s="212" customFormat="1" ht="12.95" customHeight="1">
      <c r="A17" s="13" t="s">
        <v>13</v>
      </c>
      <c r="B17" s="238" t="s">
        <v>250</v>
      </c>
      <c r="C17" s="620">
        <v>83.914378375532237</v>
      </c>
      <c r="D17" s="620">
        <v>79.207813037175058</v>
      </c>
      <c r="E17" s="620">
        <v>73.816734446093307</v>
      </c>
      <c r="F17" s="620">
        <v>73.002577880432497</v>
      </c>
      <c r="G17" s="620">
        <v>62.72225580924389</v>
      </c>
      <c r="H17" s="620">
        <v>66.05439811979069</v>
      </c>
      <c r="I17" s="620">
        <v>67.089403734546138</v>
      </c>
      <c r="J17" s="620">
        <v>65.273749730018181</v>
      </c>
      <c r="K17" s="620">
        <v>65.564483656888441</v>
      </c>
      <c r="L17" s="620">
        <v>153.19933937468474</v>
      </c>
      <c r="M17" s="620">
        <v>137.12226364637306</v>
      </c>
      <c r="N17" s="621">
        <v>143.65431470878499</v>
      </c>
      <c r="O17" s="620">
        <v>83.611921347367186</v>
      </c>
      <c r="P17" s="620">
        <v>84.795914526921749</v>
      </c>
    </row>
    <row r="18" spans="1:16" s="212" customFormat="1" ht="12.95" customHeight="1">
      <c r="A18" s="13">
        <v>16</v>
      </c>
      <c r="B18" s="238" t="s">
        <v>252</v>
      </c>
      <c r="C18" s="620">
        <v>75.013660957725719</v>
      </c>
      <c r="D18" s="620">
        <v>74.764974962715442</v>
      </c>
      <c r="E18" s="620">
        <v>71.237776588686884</v>
      </c>
      <c r="F18" s="620">
        <v>70.551816165031056</v>
      </c>
      <c r="G18" s="620">
        <v>64.823140143104624</v>
      </c>
      <c r="H18" s="620">
        <v>68.301092246555513</v>
      </c>
      <c r="I18" s="620">
        <v>65.576435381911836</v>
      </c>
      <c r="J18" s="620">
        <v>70.716726056409868</v>
      </c>
      <c r="K18" s="620">
        <v>74.577034455074497</v>
      </c>
      <c r="L18" s="620">
        <v>167.81134434273039</v>
      </c>
      <c r="M18" s="620">
        <v>166.00310045397876</v>
      </c>
      <c r="N18" s="621">
        <v>162.36051563546332</v>
      </c>
      <c r="O18" s="620">
        <v>91.927268412732133</v>
      </c>
      <c r="P18" s="620">
        <v>93.229011717536409</v>
      </c>
    </row>
    <row r="19" spans="1:16" s="212" customFormat="1" ht="12.95" customHeight="1">
      <c r="A19" s="13">
        <v>17</v>
      </c>
      <c r="B19" s="238" t="s">
        <v>254</v>
      </c>
      <c r="C19" s="620">
        <v>102.01565990716838</v>
      </c>
      <c r="D19" s="620">
        <v>100.71188471196641</v>
      </c>
      <c r="E19" s="620">
        <v>96.818288030899708</v>
      </c>
      <c r="F19" s="620">
        <v>95.814978812971574</v>
      </c>
      <c r="G19" s="620">
        <v>111.24438645990811</v>
      </c>
      <c r="H19" s="620">
        <v>117.20749313207075</v>
      </c>
      <c r="I19" s="620">
        <v>113.84050784484444</v>
      </c>
      <c r="J19" s="620">
        <v>117.44559645257874</v>
      </c>
      <c r="K19" s="620">
        <v>116.99509354042716</v>
      </c>
      <c r="L19" s="620">
        <v>253.53071883245156</v>
      </c>
      <c r="M19" s="620">
        <v>239.00058114101131</v>
      </c>
      <c r="N19" s="621">
        <v>244.44289339633423</v>
      </c>
      <c r="O19" s="620">
        <v>145.2893482970274</v>
      </c>
      <c r="P19" s="620">
        <v>147.3467295253686</v>
      </c>
    </row>
    <row r="20" spans="1:16" s="212" customFormat="1" ht="12.95" customHeight="1">
      <c r="A20" s="13">
        <v>18</v>
      </c>
      <c r="B20" s="238" t="s">
        <v>371</v>
      </c>
      <c r="C20" s="620">
        <v>78.359517615156378</v>
      </c>
      <c r="D20" s="620">
        <v>73.990911636756636</v>
      </c>
      <c r="E20" s="620">
        <v>67.805428819296338</v>
      </c>
      <c r="F20" s="620">
        <v>67.092048004938832</v>
      </c>
      <c r="G20" s="620">
        <v>67.630360205087896</v>
      </c>
      <c r="H20" s="620">
        <v>71.158929301908969</v>
      </c>
      <c r="I20" s="620">
        <v>66.019409809024538</v>
      </c>
      <c r="J20" s="620">
        <v>68.234116242307067</v>
      </c>
      <c r="K20" s="620">
        <v>65.244909258058911</v>
      </c>
      <c r="L20" s="620">
        <v>135.96185403450281</v>
      </c>
      <c r="M20" s="620">
        <v>121.95502456317497</v>
      </c>
      <c r="N20" s="621">
        <v>130.36819323159179</v>
      </c>
      <c r="O20" s="620">
        <v>74.960640584019359</v>
      </c>
      <c r="P20" s="620">
        <v>76.02212662280796</v>
      </c>
    </row>
    <row r="21" spans="1:16" s="212" customFormat="1" ht="12.95" customHeight="1">
      <c r="A21" s="13">
        <v>19</v>
      </c>
      <c r="B21" s="238" t="s">
        <v>258</v>
      </c>
      <c r="C21" s="620">
        <f t="shared" ref="C21:G21" si="15">SUM(C22:C23)</f>
        <v>192.45942890808541</v>
      </c>
      <c r="D21" s="620">
        <f t="shared" si="15"/>
        <v>189.62135906019776</v>
      </c>
      <c r="E21" s="620">
        <f t="shared" si="15"/>
        <v>168.90709538683043</v>
      </c>
      <c r="F21" s="620">
        <f t="shared" si="15"/>
        <v>168.00151225160539</v>
      </c>
      <c r="G21" s="620">
        <f t="shared" si="15"/>
        <v>169.21654131580533</v>
      </c>
      <c r="H21" s="620">
        <f t="shared" ref="H21:L21" si="16">SUM(H22:H23)</f>
        <v>178.51542925006657</v>
      </c>
      <c r="I21" s="620">
        <f t="shared" si="16"/>
        <v>203.01821654195911</v>
      </c>
      <c r="J21" s="620">
        <f t="shared" si="16"/>
        <v>240.49962446147984</v>
      </c>
      <c r="K21" s="620">
        <f t="shared" si="16"/>
        <v>229.83586167260009</v>
      </c>
      <c r="L21" s="620">
        <f t="shared" si="16"/>
        <v>83.49631125563026</v>
      </c>
      <c r="M21" s="620">
        <f t="shared" ref="M21:N21" si="17">SUM(M22:M23)</f>
        <v>70.607480004004344</v>
      </c>
      <c r="N21" s="621">
        <f t="shared" si="17"/>
        <v>67.301763877771492</v>
      </c>
      <c r="O21" s="620">
        <f t="shared" ref="O21" si="18">SUM(O22:O23)</f>
        <v>49.015786659192543</v>
      </c>
      <c r="P21" s="620">
        <f t="shared" ref="P21" si="19">SUM(P22:P23)</f>
        <v>49.738869072159616</v>
      </c>
    </row>
    <row r="22" spans="1:16" s="212" customFormat="1" ht="12.95" customHeight="1">
      <c r="A22" s="12" t="s">
        <v>14</v>
      </c>
      <c r="B22" s="243" t="s">
        <v>259</v>
      </c>
      <c r="C22" s="620">
        <v>1.2031625772176433</v>
      </c>
      <c r="D22" s="620">
        <v>1.1854384471161599</v>
      </c>
      <c r="E22" s="620">
        <v>0.72747491961835009</v>
      </c>
      <c r="F22" s="620">
        <v>0.72392455203719752</v>
      </c>
      <c r="G22" s="620">
        <v>0.9679541730533141</v>
      </c>
      <c r="H22" s="620">
        <v>1.0192867809531641</v>
      </c>
      <c r="I22" s="620">
        <v>1.3424621227622979</v>
      </c>
      <c r="J22" s="620">
        <v>1.2078532792466163</v>
      </c>
      <c r="K22" s="620">
        <v>1.260188399100973</v>
      </c>
      <c r="L22" s="620">
        <v>0.42997778567431094</v>
      </c>
      <c r="M22" s="620">
        <v>0.48729334003305669</v>
      </c>
      <c r="N22" s="621">
        <v>0.67917081651119438</v>
      </c>
      <c r="O22" s="620">
        <v>0.41196930302768409</v>
      </c>
      <c r="P22" s="620">
        <v>0.41804668702996151</v>
      </c>
    </row>
    <row r="23" spans="1:16" s="212" customFormat="1" ht="12.95" customHeight="1">
      <c r="A23" s="12" t="s">
        <v>15</v>
      </c>
      <c r="B23" s="243" t="s">
        <v>260</v>
      </c>
      <c r="C23" s="620">
        <v>191.25626633086776</v>
      </c>
      <c r="D23" s="620">
        <v>188.43592061308161</v>
      </c>
      <c r="E23" s="620">
        <v>168.17962046721209</v>
      </c>
      <c r="F23" s="620">
        <v>167.27758769956819</v>
      </c>
      <c r="G23" s="620">
        <v>168.24858714275203</v>
      </c>
      <c r="H23" s="620">
        <v>177.49614246911341</v>
      </c>
      <c r="I23" s="620">
        <v>201.67575441919681</v>
      </c>
      <c r="J23" s="620">
        <v>239.29177118223322</v>
      </c>
      <c r="K23" s="620">
        <v>228.57567327349912</v>
      </c>
      <c r="L23" s="620">
        <v>83.06633346995595</v>
      </c>
      <c r="M23" s="620">
        <v>70.120186663971282</v>
      </c>
      <c r="N23" s="621">
        <v>66.622593061260304</v>
      </c>
      <c r="O23" s="620">
        <v>48.603817356164861</v>
      </c>
      <c r="P23" s="620">
        <v>49.320822385129652</v>
      </c>
    </row>
    <row r="24" spans="1:16" s="212" customFormat="1" ht="12.95" customHeight="1">
      <c r="A24" s="13">
        <v>20</v>
      </c>
      <c r="B24" s="238" t="s">
        <v>262</v>
      </c>
      <c r="C24" s="620">
        <v>359.19802060013723</v>
      </c>
      <c r="D24" s="620">
        <v>348.49986590595836</v>
      </c>
      <c r="E24" s="620">
        <v>339.27833486760255</v>
      </c>
      <c r="F24" s="620">
        <v>335.51240475828985</v>
      </c>
      <c r="G24" s="620">
        <v>340.46692535340645</v>
      </c>
      <c r="H24" s="620">
        <v>358.94922567399539</v>
      </c>
      <c r="I24" s="620">
        <v>360.30309155475788</v>
      </c>
      <c r="J24" s="620">
        <v>373.38635118157111</v>
      </c>
      <c r="K24" s="620">
        <v>389.36932709630605</v>
      </c>
      <c r="L24" s="620">
        <v>397.87535800932756</v>
      </c>
      <c r="M24" s="620">
        <v>341.58805987049237</v>
      </c>
      <c r="N24" s="621">
        <v>396.37888508302746</v>
      </c>
      <c r="O24" s="620">
        <v>223.55562224121792</v>
      </c>
      <c r="P24" s="620">
        <v>225.69557129855016</v>
      </c>
    </row>
    <row r="25" spans="1:16" s="212" customFormat="1" ht="12.95" customHeight="1">
      <c r="A25" s="13">
        <v>21</v>
      </c>
      <c r="B25" s="238" t="s">
        <v>263</v>
      </c>
      <c r="C25" s="620">
        <v>87.216191787982751</v>
      </c>
      <c r="D25" s="620">
        <v>86.975989014571027</v>
      </c>
      <c r="E25" s="620">
        <v>88.98905885990186</v>
      </c>
      <c r="F25" s="620">
        <v>87.854460428634084</v>
      </c>
      <c r="G25" s="620">
        <v>86.876129873043723</v>
      </c>
      <c r="H25" s="620">
        <v>91.341869156082353</v>
      </c>
      <c r="I25" s="620">
        <v>87.50901480667109</v>
      </c>
      <c r="J25" s="620">
        <v>99.113821714958462</v>
      </c>
      <c r="K25" s="620">
        <v>105.56139925902495</v>
      </c>
      <c r="L25" s="620">
        <v>109.21939882667955</v>
      </c>
      <c r="M25" s="620">
        <v>87.929180761690901</v>
      </c>
      <c r="N25" s="621">
        <v>108.00000299007603</v>
      </c>
      <c r="O25" s="620">
        <v>43.685119250902758</v>
      </c>
      <c r="P25" s="620">
        <v>44.103287798055398</v>
      </c>
    </row>
    <row r="26" spans="1:16" s="212" customFormat="1" ht="12.95" customHeight="1">
      <c r="A26" s="13">
        <v>22</v>
      </c>
      <c r="B26" s="238" t="s">
        <v>83</v>
      </c>
      <c r="C26" s="620">
        <v>194.19005318305278</v>
      </c>
      <c r="D26" s="620">
        <v>193.40305993940638</v>
      </c>
      <c r="E26" s="620">
        <v>181.78486711728749</v>
      </c>
      <c r="F26" s="620">
        <v>179.84260811315377</v>
      </c>
      <c r="G26" s="620">
        <v>185.41368284178611</v>
      </c>
      <c r="H26" s="620">
        <v>195.46736499732589</v>
      </c>
      <c r="I26" s="620">
        <v>197.09933708158204</v>
      </c>
      <c r="J26" s="620">
        <v>208.75594041769833</v>
      </c>
      <c r="K26" s="620">
        <v>215.98274777627034</v>
      </c>
      <c r="L26" s="620">
        <v>477.30355567542483</v>
      </c>
      <c r="M26" s="620">
        <v>461.29800025369167</v>
      </c>
      <c r="N26" s="621">
        <v>482.10123121168766</v>
      </c>
      <c r="O26" s="620">
        <v>285.46460006240932</v>
      </c>
      <c r="P26" s="620">
        <v>289.50694395346756</v>
      </c>
    </row>
    <row r="27" spans="1:16" s="212" customFormat="1" ht="12.95" customHeight="1">
      <c r="A27" s="13">
        <v>23</v>
      </c>
      <c r="B27" s="238" t="s">
        <v>265</v>
      </c>
      <c r="C27" s="620">
        <f t="shared" ref="C27:G27" si="20">SUM(C28:C29)</f>
        <v>125.05371843423086</v>
      </c>
      <c r="D27" s="620">
        <f t="shared" si="20"/>
        <v>124.407945518082</v>
      </c>
      <c r="E27" s="620">
        <f t="shared" si="20"/>
        <v>116.5447656170344</v>
      </c>
      <c r="F27" s="620">
        <f t="shared" si="20"/>
        <v>115.50552311983085</v>
      </c>
      <c r="G27" s="620">
        <f t="shared" si="20"/>
        <v>111.96527958438813</v>
      </c>
      <c r="H27" s="620">
        <f t="shared" ref="H27:L27" si="21">SUM(H28:H29)</f>
        <v>117.84270630769916</v>
      </c>
      <c r="I27" s="620">
        <f t="shared" si="21"/>
        <v>122.41121831552852</v>
      </c>
      <c r="J27" s="620">
        <f t="shared" si="21"/>
        <v>124.74173697506144</v>
      </c>
      <c r="K27" s="620">
        <f t="shared" si="21"/>
        <v>129.97698681103398</v>
      </c>
      <c r="L27" s="620">
        <f t="shared" si="21"/>
        <v>298.14925852716954</v>
      </c>
      <c r="M27" s="620">
        <f t="shared" ref="M27:N27" si="22">SUM(M28:M29)</f>
        <v>265.02213282308509</v>
      </c>
      <c r="N27" s="621">
        <f t="shared" si="22"/>
        <v>281.31546610930991</v>
      </c>
      <c r="O27" s="620">
        <f t="shared" ref="O27" si="23">SUM(O28:O29)</f>
        <v>166.68634877796174</v>
      </c>
      <c r="P27" s="620">
        <f t="shared" ref="P27" si="24">SUM(P28:P29)</f>
        <v>169.04672391224489</v>
      </c>
    </row>
    <row r="28" spans="1:16" s="212" customFormat="1" ht="12.95" customHeight="1">
      <c r="A28" s="13">
        <v>23.1</v>
      </c>
      <c r="B28" s="243" t="s">
        <v>266</v>
      </c>
      <c r="C28" s="620">
        <v>27.363948278804493</v>
      </c>
      <c r="D28" s="620">
        <v>27.80929466733599</v>
      </c>
      <c r="E28" s="620">
        <v>27.56749398481243</v>
      </c>
      <c r="F28" s="620">
        <v>27.259181802318501</v>
      </c>
      <c r="G28" s="620">
        <v>27.260985465600307</v>
      </c>
      <c r="H28" s="620">
        <v>28.697300272595307</v>
      </c>
      <c r="I28" s="620">
        <v>28.020370179341558</v>
      </c>
      <c r="J28" s="620">
        <v>28.341400726165165</v>
      </c>
      <c r="K28" s="620">
        <v>28.736231929440876</v>
      </c>
      <c r="L28" s="620">
        <v>64.627771723032723</v>
      </c>
      <c r="M28" s="620">
        <v>60.607245143029651</v>
      </c>
      <c r="N28" s="621">
        <v>63.872735271071008</v>
      </c>
      <c r="O28" s="620">
        <v>39.980062221117713</v>
      </c>
      <c r="P28" s="620">
        <v>40.546203032441881</v>
      </c>
    </row>
    <row r="29" spans="1:16" s="212" customFormat="1" ht="12.95" customHeight="1">
      <c r="A29" s="12" t="s">
        <v>16</v>
      </c>
      <c r="B29" s="243" t="s">
        <v>267</v>
      </c>
      <c r="C29" s="620">
        <v>97.689770155426373</v>
      </c>
      <c r="D29" s="620">
        <v>96.598650850746012</v>
      </c>
      <c r="E29" s="620">
        <v>88.977271632221971</v>
      </c>
      <c r="F29" s="620">
        <v>88.246341317512361</v>
      </c>
      <c r="G29" s="620">
        <v>84.704294118787828</v>
      </c>
      <c r="H29" s="620">
        <v>89.145406035103861</v>
      </c>
      <c r="I29" s="620">
        <v>94.39084813618696</v>
      </c>
      <c r="J29" s="620">
        <v>96.400336248896281</v>
      </c>
      <c r="K29" s="620">
        <v>101.24075488159311</v>
      </c>
      <c r="L29" s="620">
        <v>233.52148680413683</v>
      </c>
      <c r="M29" s="620">
        <v>204.41488768005544</v>
      </c>
      <c r="N29" s="621">
        <v>217.44273083823887</v>
      </c>
      <c r="O29" s="620">
        <v>126.70628655684402</v>
      </c>
      <c r="P29" s="620">
        <v>128.50052087980299</v>
      </c>
    </row>
    <row r="30" spans="1:16" s="212" customFormat="1" ht="12.95" customHeight="1">
      <c r="A30" s="13">
        <v>24</v>
      </c>
      <c r="B30" s="238" t="s">
        <v>268</v>
      </c>
      <c r="C30" s="620">
        <f t="shared" ref="C30:G30" si="25">SUM(C31:C33)</f>
        <v>267.97135756013563</v>
      </c>
      <c r="D30" s="620">
        <f t="shared" si="25"/>
        <v>294.20828276615327</v>
      </c>
      <c r="E30" s="620">
        <f t="shared" si="25"/>
        <v>300.29080938307573</v>
      </c>
      <c r="F30" s="620">
        <f t="shared" si="25"/>
        <v>297.12972355686094</v>
      </c>
      <c r="G30" s="620">
        <f t="shared" si="25"/>
        <v>268.7314766336965</v>
      </c>
      <c r="H30" s="620">
        <f t="shared" ref="H30:L30" si="26">SUM(H31:H33)</f>
        <v>283.67065006308195</v>
      </c>
      <c r="I30" s="620">
        <f t="shared" si="26"/>
        <v>319.82326637157416</v>
      </c>
      <c r="J30" s="620">
        <f t="shared" si="26"/>
        <v>329.36255923883738</v>
      </c>
      <c r="K30" s="620">
        <f t="shared" si="26"/>
        <v>308.68862013244882</v>
      </c>
      <c r="L30" s="620">
        <f t="shared" si="26"/>
        <v>386.04879327923607</v>
      </c>
      <c r="M30" s="620">
        <f t="shared" ref="M30:N30" si="27">SUM(M31:M33)</f>
        <v>370.37257842782253</v>
      </c>
      <c r="N30" s="621">
        <f t="shared" si="27"/>
        <v>373.52790137065682</v>
      </c>
      <c r="O30" s="620">
        <f t="shared" ref="O30" si="28">SUM(O31:O33)</f>
        <v>192.83236854923987</v>
      </c>
      <c r="P30" s="620">
        <f t="shared" ref="P30" si="29">SUM(P31:P33)</f>
        <v>198.07413462664306</v>
      </c>
    </row>
    <row r="31" spans="1:16" s="212" customFormat="1" ht="12.95" customHeight="1">
      <c r="A31" s="12" t="s">
        <v>17</v>
      </c>
      <c r="B31" s="243" t="s">
        <v>269</v>
      </c>
      <c r="C31" s="620">
        <v>150.20050881530557</v>
      </c>
      <c r="D31" s="620">
        <v>155.83473664119552</v>
      </c>
      <c r="E31" s="620">
        <v>160.88656907308237</v>
      </c>
      <c r="F31" s="620">
        <v>159.4271049617175</v>
      </c>
      <c r="G31" s="620">
        <v>145.37875838841606</v>
      </c>
      <c r="H31" s="620">
        <v>153.36423342462626</v>
      </c>
      <c r="I31" s="620">
        <v>171.74390594711133</v>
      </c>
      <c r="J31" s="620">
        <v>170.99369044260231</v>
      </c>
      <c r="K31" s="620">
        <v>160.46803731184127</v>
      </c>
      <c r="L31" s="620">
        <v>199.03033972127432</v>
      </c>
      <c r="M31" s="620">
        <v>184.79164718371874</v>
      </c>
      <c r="N31" s="621">
        <v>180.44514646116465</v>
      </c>
      <c r="O31" s="620">
        <v>97.615622016866055</v>
      </c>
      <c r="P31" s="620">
        <v>100.26910939537099</v>
      </c>
    </row>
    <row r="32" spans="1:16" s="212" customFormat="1" ht="12.95" customHeight="1">
      <c r="A32" s="12" t="s">
        <v>18</v>
      </c>
      <c r="B32" s="243" t="s">
        <v>270</v>
      </c>
      <c r="C32" s="620">
        <v>81.483309947462374</v>
      </c>
      <c r="D32" s="620">
        <v>102.00950629974147</v>
      </c>
      <c r="E32" s="620">
        <v>101.61010924717706</v>
      </c>
      <c r="F32" s="620">
        <v>100.30722367288151</v>
      </c>
      <c r="G32" s="620">
        <v>86.234263786239623</v>
      </c>
      <c r="H32" s="620">
        <v>91.113019206644765</v>
      </c>
      <c r="I32" s="620">
        <v>105.55759828793332</v>
      </c>
      <c r="J32" s="620">
        <v>113.3287480422636</v>
      </c>
      <c r="K32" s="620">
        <v>104.37984435925128</v>
      </c>
      <c r="L32" s="620">
        <v>129.48087877071259</v>
      </c>
      <c r="M32" s="620">
        <v>127.16977839867411</v>
      </c>
      <c r="N32" s="621">
        <v>136.29902006653913</v>
      </c>
      <c r="O32" s="620">
        <v>66.990591854656856</v>
      </c>
      <c r="P32" s="620">
        <v>68.811598434261469</v>
      </c>
    </row>
    <row r="33" spans="1:16" s="212" customFormat="1" ht="12.95" customHeight="1">
      <c r="A33" s="12" t="s">
        <v>19</v>
      </c>
      <c r="B33" s="243" t="s">
        <v>271</v>
      </c>
      <c r="C33" s="620">
        <v>36.287538797367709</v>
      </c>
      <c r="D33" s="620">
        <v>36.364039825216295</v>
      </c>
      <c r="E33" s="620">
        <v>37.794131062816291</v>
      </c>
      <c r="F33" s="620">
        <v>37.395394922261907</v>
      </c>
      <c r="G33" s="620">
        <v>37.118454459040862</v>
      </c>
      <c r="H33" s="620">
        <v>39.193397431810936</v>
      </c>
      <c r="I33" s="620">
        <v>42.521762136529475</v>
      </c>
      <c r="J33" s="620">
        <v>45.040120753971436</v>
      </c>
      <c r="K33" s="620">
        <v>43.840738461356267</v>
      </c>
      <c r="L33" s="620">
        <v>57.537574787249156</v>
      </c>
      <c r="M33" s="620">
        <v>58.411152845429676</v>
      </c>
      <c r="N33" s="621">
        <v>56.783734842953052</v>
      </c>
      <c r="O33" s="620">
        <v>28.226154677716945</v>
      </c>
      <c r="P33" s="620">
        <v>28.993426797010613</v>
      </c>
    </row>
    <row r="34" spans="1:16" s="212" customFormat="1" ht="12.95" customHeight="1">
      <c r="A34" s="13">
        <v>25</v>
      </c>
      <c r="B34" s="238" t="s">
        <v>86</v>
      </c>
      <c r="C34" s="620">
        <v>377.01806445088209</v>
      </c>
      <c r="D34" s="620">
        <v>379.51560865778379</v>
      </c>
      <c r="E34" s="620">
        <v>383.29779711362374</v>
      </c>
      <c r="F34" s="620">
        <v>381.77320862000118</v>
      </c>
      <c r="G34" s="620">
        <v>319.2875848036017</v>
      </c>
      <c r="H34" s="620">
        <v>336.50010641985841</v>
      </c>
      <c r="I34" s="620">
        <v>475.15875955543544</v>
      </c>
      <c r="J34" s="620">
        <v>366.83091084102279</v>
      </c>
      <c r="K34" s="620">
        <v>378.5874240183137</v>
      </c>
      <c r="L34" s="620">
        <v>487.79778992726</v>
      </c>
      <c r="M34" s="620">
        <v>470.71909590538746</v>
      </c>
      <c r="N34" s="621">
        <v>529.76103435055427</v>
      </c>
      <c r="O34" s="620">
        <v>253.6529626743885</v>
      </c>
      <c r="P34" s="620">
        <v>260.54801616142748</v>
      </c>
    </row>
    <row r="35" spans="1:16" s="212" customFormat="1" ht="12.95" customHeight="1">
      <c r="A35" s="13">
        <v>26</v>
      </c>
      <c r="B35" s="238" t="s">
        <v>272</v>
      </c>
      <c r="C35" s="620">
        <v>202.73231750211801</v>
      </c>
      <c r="D35" s="620">
        <v>211.70770860241214</v>
      </c>
      <c r="E35" s="620">
        <v>222.57713668384542</v>
      </c>
      <c r="F35" s="620">
        <v>220.21285481196554</v>
      </c>
      <c r="G35" s="620">
        <v>265.67203790453311</v>
      </c>
      <c r="H35" s="620">
        <v>280.06033875624991</v>
      </c>
      <c r="I35" s="620">
        <v>283.22557670811381</v>
      </c>
      <c r="J35" s="620">
        <v>284.28205392725965</v>
      </c>
      <c r="K35" s="620">
        <v>293.19811364801012</v>
      </c>
      <c r="L35" s="620">
        <v>406.59110520693963</v>
      </c>
      <c r="M35" s="620">
        <v>440.31619573534488</v>
      </c>
      <c r="N35" s="621">
        <v>477.96460942178726</v>
      </c>
      <c r="O35" s="620">
        <v>273.35913045156667</v>
      </c>
      <c r="P35" s="620">
        <v>277.23005388937406</v>
      </c>
    </row>
    <row r="36" spans="1:16" s="212" customFormat="1" ht="12.95" customHeight="1">
      <c r="A36" s="13">
        <v>27</v>
      </c>
      <c r="B36" s="238" t="s">
        <v>273</v>
      </c>
      <c r="C36" s="620">
        <v>342.67157987497444</v>
      </c>
      <c r="D36" s="620">
        <v>346.64606854181716</v>
      </c>
      <c r="E36" s="620">
        <v>305.27591094801534</v>
      </c>
      <c r="F36" s="620">
        <v>303.30296455709919</v>
      </c>
      <c r="G36" s="620">
        <v>251.15714449169272</v>
      </c>
      <c r="H36" s="620">
        <v>264.66101053828777</v>
      </c>
      <c r="I36" s="620">
        <v>269.36024937653542</v>
      </c>
      <c r="J36" s="620">
        <v>277.02005750130525</v>
      </c>
      <c r="K36" s="620">
        <v>261.8890117234003</v>
      </c>
      <c r="L36" s="620">
        <v>351.64316694360934</v>
      </c>
      <c r="M36" s="620">
        <v>332.90844601206146</v>
      </c>
      <c r="N36" s="621">
        <v>366.30445311605143</v>
      </c>
      <c r="O36" s="620">
        <v>174.12604795533485</v>
      </c>
      <c r="P36" s="620">
        <v>178.85931975109921</v>
      </c>
    </row>
    <row r="37" spans="1:16" s="212" customFormat="1" ht="12.95" customHeight="1">
      <c r="A37" s="13">
        <v>28</v>
      </c>
      <c r="B37" s="238" t="s">
        <v>275</v>
      </c>
      <c r="C37" s="620">
        <v>616.42451325536399</v>
      </c>
      <c r="D37" s="620">
        <v>618.10055296789312</v>
      </c>
      <c r="E37" s="620">
        <v>624.28264994785354</v>
      </c>
      <c r="F37" s="620">
        <v>619.34508547944233</v>
      </c>
      <c r="G37" s="620">
        <v>544.66256776284638</v>
      </c>
      <c r="H37" s="620">
        <v>573.76156377542111</v>
      </c>
      <c r="I37" s="620">
        <v>604.83629909278773</v>
      </c>
      <c r="J37" s="620">
        <v>656.68872177121636</v>
      </c>
      <c r="K37" s="620">
        <v>666.20637052900202</v>
      </c>
      <c r="L37" s="620">
        <v>878.41664717839956</v>
      </c>
      <c r="M37" s="620">
        <v>856.35254362631429</v>
      </c>
      <c r="N37" s="621">
        <v>950.06611671199232</v>
      </c>
      <c r="O37" s="620">
        <v>466.73568505776501</v>
      </c>
      <c r="P37" s="620">
        <v>479.42297038986737</v>
      </c>
    </row>
    <row r="38" spans="1:16" s="212" customFormat="1" ht="12.95" customHeight="1">
      <c r="A38" s="13">
        <v>29</v>
      </c>
      <c r="B38" s="238" t="s">
        <v>87</v>
      </c>
      <c r="C38" s="620">
        <v>867.37241293183149</v>
      </c>
      <c r="D38" s="620">
        <v>850.89981246317291</v>
      </c>
      <c r="E38" s="620">
        <v>829.14349935105474</v>
      </c>
      <c r="F38" s="620">
        <v>820.56473781554041</v>
      </c>
      <c r="G38" s="620">
        <v>1000.3143923304644</v>
      </c>
      <c r="H38" s="620">
        <v>1051.1100225988155</v>
      </c>
      <c r="I38" s="620">
        <v>1032.447556421092</v>
      </c>
      <c r="J38" s="620">
        <v>1116.7196560708039</v>
      </c>
      <c r="K38" s="620">
        <v>1110.5755457286014</v>
      </c>
      <c r="L38" s="620">
        <v>1333.0884219457669</v>
      </c>
      <c r="M38" s="620">
        <v>1605.1597605361367</v>
      </c>
      <c r="N38" s="621">
        <v>1390.7934868675754</v>
      </c>
      <c r="O38" s="620">
        <v>842.03968612656956</v>
      </c>
      <c r="P38" s="620">
        <v>815.23185289460673</v>
      </c>
    </row>
    <row r="39" spans="1:16" s="212" customFormat="1" ht="12.95" customHeight="1">
      <c r="A39" s="13">
        <v>30</v>
      </c>
      <c r="B39" s="238" t="s">
        <v>278</v>
      </c>
      <c r="C39" s="620">
        <v>115.95839520822557</v>
      </c>
      <c r="D39" s="620">
        <v>112.74566333204119</v>
      </c>
      <c r="E39" s="620">
        <v>110.78307883437283</v>
      </c>
      <c r="F39" s="620">
        <v>110.0396815913837</v>
      </c>
      <c r="G39" s="620">
        <v>184.45541898285035</v>
      </c>
      <c r="H39" s="620">
        <v>194.2965196131222</v>
      </c>
      <c r="I39" s="620">
        <v>193.2998571190237</v>
      </c>
      <c r="J39" s="620">
        <v>209.4292432013284</v>
      </c>
      <c r="K39" s="620">
        <v>221.02771765582119</v>
      </c>
      <c r="L39" s="620">
        <v>162.68187053440388</v>
      </c>
      <c r="M39" s="620">
        <v>193.60192918461007</v>
      </c>
      <c r="N39" s="621">
        <v>163.53837530037438</v>
      </c>
      <c r="O39" s="620">
        <v>112.69877638940672</v>
      </c>
      <c r="P39" s="620">
        <v>109.11081010626012</v>
      </c>
    </row>
    <row r="40" spans="1:16" s="212" customFormat="1" ht="12.95" customHeight="1">
      <c r="A40" s="13" t="s">
        <v>20</v>
      </c>
      <c r="B40" s="238" t="s">
        <v>279</v>
      </c>
      <c r="C40" s="620">
        <v>107.4006842208744</v>
      </c>
      <c r="D40" s="620">
        <v>105.91630226157639</v>
      </c>
      <c r="E40" s="620">
        <v>96.216013829213509</v>
      </c>
      <c r="F40" s="620">
        <v>95.636492149853765</v>
      </c>
      <c r="G40" s="620">
        <v>106.13125162166511</v>
      </c>
      <c r="H40" s="620">
        <v>111.83449021443705</v>
      </c>
      <c r="I40" s="620">
        <v>109.98861092007751</v>
      </c>
      <c r="J40" s="620">
        <v>118.66428725230836</v>
      </c>
      <c r="K40" s="620">
        <v>115.79961997253119</v>
      </c>
      <c r="L40" s="620">
        <v>319.80398661044444</v>
      </c>
      <c r="M40" s="620">
        <v>313.19800162893256</v>
      </c>
      <c r="N40" s="621">
        <v>334.32184509552275</v>
      </c>
      <c r="O40" s="620">
        <v>198.52495902443508</v>
      </c>
      <c r="P40" s="620">
        <v>201.33618729988339</v>
      </c>
    </row>
    <row r="41" spans="1:16" s="212" customFormat="1" ht="12.95" customHeight="1">
      <c r="A41" s="13">
        <v>33</v>
      </c>
      <c r="B41" s="238" t="s">
        <v>281</v>
      </c>
      <c r="C41" s="620">
        <v>144.64665141349354</v>
      </c>
      <c r="D41" s="620">
        <v>144.134800418434</v>
      </c>
      <c r="E41" s="620">
        <v>139.1238100283017</v>
      </c>
      <c r="F41" s="620">
        <v>137.62407243713375</v>
      </c>
      <c r="G41" s="620">
        <v>120.69759733763875</v>
      </c>
      <c r="H41" s="620">
        <v>126.95858258932455</v>
      </c>
      <c r="I41" s="620">
        <v>132.40917702404676</v>
      </c>
      <c r="J41" s="620">
        <v>135.95084420960757</v>
      </c>
      <c r="K41" s="620">
        <v>137.10597560663467</v>
      </c>
      <c r="L41" s="620">
        <v>260.068823157493</v>
      </c>
      <c r="M41" s="620">
        <v>235.04420819751911</v>
      </c>
      <c r="N41" s="621">
        <v>254.93192339438679</v>
      </c>
      <c r="O41" s="620">
        <v>154.61644861749377</v>
      </c>
      <c r="P41" s="620">
        <v>156.80590698252183</v>
      </c>
    </row>
    <row r="42" spans="1:16" s="212" customFormat="1" ht="12.95" customHeight="1">
      <c r="A42" s="13" t="s">
        <v>21</v>
      </c>
      <c r="B42" s="236" t="s">
        <v>22</v>
      </c>
      <c r="C42" s="620">
        <f t="shared" ref="C42:G42" si="30">SUM(C43:C44)</f>
        <v>305.97966988957302</v>
      </c>
      <c r="D42" s="620">
        <f t="shared" si="30"/>
        <v>318.69064728471852</v>
      </c>
      <c r="E42" s="620">
        <f t="shared" si="30"/>
        <v>329.89602214245139</v>
      </c>
      <c r="F42" s="620">
        <f t="shared" si="30"/>
        <v>351.94565673073066</v>
      </c>
      <c r="G42" s="620">
        <f t="shared" si="30"/>
        <v>437.53115907967481</v>
      </c>
      <c r="H42" s="620">
        <f t="shared" ref="H42:L42" si="31">SUM(H43:H44)</f>
        <v>493.63687785300169</v>
      </c>
      <c r="I42" s="620">
        <f t="shared" si="31"/>
        <v>462.16553170201144</v>
      </c>
      <c r="J42" s="620">
        <f t="shared" si="31"/>
        <v>504.28479741680019</v>
      </c>
      <c r="K42" s="620">
        <f t="shared" si="31"/>
        <v>538.89682224324793</v>
      </c>
      <c r="L42" s="620">
        <f t="shared" si="31"/>
        <v>826.94185169934951</v>
      </c>
      <c r="M42" s="620">
        <f t="shared" ref="M42:N42" si="32">SUM(M43:M44)</f>
        <v>872.77870637987132</v>
      </c>
      <c r="N42" s="621">
        <f t="shared" si="32"/>
        <v>952.62663099097983</v>
      </c>
      <c r="O42" s="620">
        <f t="shared" ref="O42" si="33">SUM(O43:O44)</f>
        <v>471.02827456502575</v>
      </c>
      <c r="P42" s="620">
        <f t="shared" ref="P42" si="34">SUM(P43:P44)</f>
        <v>489.52109069977337</v>
      </c>
    </row>
    <row r="43" spans="1:16" s="212" customFormat="1" ht="12.95" customHeight="1">
      <c r="A43" s="13" t="s">
        <v>23</v>
      </c>
      <c r="B43" s="243" t="s">
        <v>282</v>
      </c>
      <c r="C43" s="620">
        <v>257.83097381710888</v>
      </c>
      <c r="D43" s="620">
        <v>268.25118795438391</v>
      </c>
      <c r="E43" s="620">
        <v>279.8389365521499</v>
      </c>
      <c r="F43" s="620">
        <v>298.52754859068511</v>
      </c>
      <c r="G43" s="620">
        <v>380.72399669030511</v>
      </c>
      <c r="H43" s="620">
        <v>428.34572874026816</v>
      </c>
      <c r="I43" s="620">
        <v>385.83669671333024</v>
      </c>
      <c r="J43" s="620">
        <v>422.26290634031835</v>
      </c>
      <c r="K43" s="620">
        <v>478.90979578084324</v>
      </c>
      <c r="L43" s="620">
        <v>758.13488251193587</v>
      </c>
      <c r="M43" s="620">
        <v>837.00849703245376</v>
      </c>
      <c r="N43" s="621">
        <v>895.78633168017279</v>
      </c>
      <c r="O43" s="620">
        <v>447.16663752231335</v>
      </c>
      <c r="P43" s="620">
        <v>464.72263332093047</v>
      </c>
    </row>
    <row r="44" spans="1:16" s="212" customFormat="1" ht="12.95" customHeight="1">
      <c r="A44" s="13" t="s">
        <v>24</v>
      </c>
      <c r="B44" s="243" t="s">
        <v>25</v>
      </c>
      <c r="C44" s="620">
        <v>48.148696072464141</v>
      </c>
      <c r="D44" s="620">
        <v>50.439459330334593</v>
      </c>
      <c r="E44" s="620">
        <v>50.057085590301462</v>
      </c>
      <c r="F44" s="620">
        <v>53.418108140045561</v>
      </c>
      <c r="G44" s="620">
        <v>56.807162389369665</v>
      </c>
      <c r="H44" s="620">
        <v>65.291149112733535</v>
      </c>
      <c r="I44" s="620">
        <v>76.328834988681223</v>
      </c>
      <c r="J44" s="620">
        <v>82.021891076481808</v>
      </c>
      <c r="K44" s="620">
        <v>59.987026462404657</v>
      </c>
      <c r="L44" s="620">
        <v>68.806969187413671</v>
      </c>
      <c r="M44" s="620">
        <v>35.77020934741757</v>
      </c>
      <c r="N44" s="621">
        <v>56.840299310807048</v>
      </c>
      <c r="O44" s="620">
        <v>23.861637042712395</v>
      </c>
      <c r="P44" s="620">
        <v>24.79845737884288</v>
      </c>
    </row>
    <row r="45" spans="1:16" s="212" customFormat="1" ht="12.95" customHeight="1">
      <c r="A45" s="13" t="s">
        <v>26</v>
      </c>
      <c r="B45" s="236" t="s">
        <v>27</v>
      </c>
      <c r="C45" s="620">
        <f t="shared" ref="C45:G45" si="35">SUM(C46:C47)</f>
        <v>5144.0434315037646</v>
      </c>
      <c r="D45" s="620">
        <f t="shared" si="35"/>
        <v>5336.8858434634167</v>
      </c>
      <c r="E45" s="620">
        <f t="shared" si="35"/>
        <v>5479.7210601922534</v>
      </c>
      <c r="F45" s="620">
        <f t="shared" si="35"/>
        <v>5711.0524848022387</v>
      </c>
      <c r="G45" s="620">
        <f t="shared" si="35"/>
        <v>5557.026214852508</v>
      </c>
      <c r="H45" s="620">
        <f t="shared" ref="H45:L45" si="36">SUM(H46:H47)</f>
        <v>5306.5576253809841</v>
      </c>
      <c r="I45" s="620">
        <f t="shared" si="36"/>
        <v>5232.1646681896927</v>
      </c>
      <c r="J45" s="620">
        <f t="shared" si="36"/>
        <v>4947.0938148407831</v>
      </c>
      <c r="K45" s="620">
        <f t="shared" si="36"/>
        <v>4950.3419294975256</v>
      </c>
      <c r="L45" s="620">
        <f t="shared" si="36"/>
        <v>3120.63232002319</v>
      </c>
      <c r="M45" s="620">
        <f t="shared" ref="M45:N45" si="37">SUM(M46:M47)</f>
        <v>3194.6380298084823</v>
      </c>
      <c r="N45" s="621">
        <f t="shared" si="37"/>
        <v>3205.3820821684021</v>
      </c>
      <c r="O45" s="620">
        <f t="shared" ref="O45" si="38">SUM(O46:O47)</f>
        <v>2096.9411198174089</v>
      </c>
      <c r="P45" s="620">
        <f t="shared" ref="P45" si="39">SUM(P46:P47)</f>
        <v>2103.5992356164293</v>
      </c>
    </row>
    <row r="46" spans="1:16" s="212" customFormat="1" ht="12.95" customHeight="1">
      <c r="A46" s="13">
        <v>36</v>
      </c>
      <c r="B46" s="238" t="s">
        <v>28</v>
      </c>
      <c r="C46" s="620">
        <v>44.754910009344776</v>
      </c>
      <c r="D46" s="620">
        <v>43.530408169048179</v>
      </c>
      <c r="E46" s="620">
        <v>41.777478260398262</v>
      </c>
      <c r="F46" s="620">
        <v>44.541814203092947</v>
      </c>
      <c r="G46" s="620">
        <v>84.724711549343255</v>
      </c>
      <c r="H46" s="620">
        <v>83.418048180071963</v>
      </c>
      <c r="I46" s="620">
        <v>77.789316354301249</v>
      </c>
      <c r="J46" s="620">
        <v>72.783809282211692</v>
      </c>
      <c r="K46" s="620">
        <v>76.076319497121077</v>
      </c>
      <c r="L46" s="620">
        <v>92.372082073304909</v>
      </c>
      <c r="M46" s="620">
        <v>95.848927160891947</v>
      </c>
      <c r="N46" s="621">
        <v>100.5838492706465</v>
      </c>
      <c r="O46" s="620">
        <v>60.776450857726026</v>
      </c>
      <c r="P46" s="620">
        <v>61.809872281399699</v>
      </c>
    </row>
    <row r="47" spans="1:16" s="212" customFormat="1" ht="12.95" customHeight="1">
      <c r="A47" s="13" t="s">
        <v>29</v>
      </c>
      <c r="B47" s="238" t="s">
        <v>30</v>
      </c>
      <c r="C47" s="620">
        <f t="shared" ref="C47:G47" si="40">SUM(C48:C49)</f>
        <v>5099.2885214944199</v>
      </c>
      <c r="D47" s="620">
        <f t="shared" si="40"/>
        <v>5293.3554352943684</v>
      </c>
      <c r="E47" s="620">
        <f t="shared" si="40"/>
        <v>5437.9435819318551</v>
      </c>
      <c r="F47" s="620">
        <f t="shared" si="40"/>
        <v>5666.5106705991457</v>
      </c>
      <c r="G47" s="620">
        <f t="shared" si="40"/>
        <v>5472.3015033031652</v>
      </c>
      <c r="H47" s="620">
        <f t="shared" ref="H47:L47" si="41">SUM(H48:H49)</f>
        <v>5223.1395772009118</v>
      </c>
      <c r="I47" s="620">
        <f t="shared" si="41"/>
        <v>5154.3753518353915</v>
      </c>
      <c r="J47" s="620">
        <f t="shared" si="41"/>
        <v>4874.310005558571</v>
      </c>
      <c r="K47" s="620">
        <f t="shared" si="41"/>
        <v>4874.2656100004042</v>
      </c>
      <c r="L47" s="620">
        <f t="shared" si="41"/>
        <v>3028.2602379498853</v>
      </c>
      <c r="M47" s="620">
        <f t="shared" ref="M47:N47" si="42">SUM(M48:M49)</f>
        <v>3098.7891026475904</v>
      </c>
      <c r="N47" s="621">
        <f t="shared" si="42"/>
        <v>3104.7982328977555</v>
      </c>
      <c r="O47" s="620">
        <f t="shared" ref="O47" si="43">SUM(O48:O49)</f>
        <v>2036.164668959683</v>
      </c>
      <c r="P47" s="620">
        <f t="shared" ref="P47" si="44">SUM(P48:P49)</f>
        <v>2041.7893633350297</v>
      </c>
    </row>
    <row r="48" spans="1:16" s="212" customFormat="1" ht="12.95" customHeight="1">
      <c r="A48" s="13">
        <v>37</v>
      </c>
      <c r="B48" s="243" t="s">
        <v>31</v>
      </c>
      <c r="C48" s="620">
        <v>438.73871519174037</v>
      </c>
      <c r="D48" s="620">
        <v>477.62779830972568</v>
      </c>
      <c r="E48" s="620">
        <v>478.38101353793047</v>
      </c>
      <c r="F48" s="620">
        <v>504.45721591920324</v>
      </c>
      <c r="G48" s="620">
        <v>460.30807737977591</v>
      </c>
      <c r="H48" s="620">
        <v>448.86688283190676</v>
      </c>
      <c r="I48" s="620">
        <v>426.46818332970105</v>
      </c>
      <c r="J48" s="620">
        <v>413.64505146147332</v>
      </c>
      <c r="K48" s="620">
        <v>421.26594924408249</v>
      </c>
      <c r="L48" s="620">
        <v>247.14989684792312</v>
      </c>
      <c r="M48" s="620">
        <v>244.79427024855823</v>
      </c>
      <c r="N48" s="621">
        <v>249.49419738995181</v>
      </c>
      <c r="O48" s="620">
        <v>153.773373692955</v>
      </c>
      <c r="P48" s="620">
        <v>156.38808212890632</v>
      </c>
    </row>
    <row r="49" spans="1:16" s="212" customFormat="1" ht="12.95" customHeight="1">
      <c r="A49" s="13" t="s">
        <v>32</v>
      </c>
      <c r="B49" s="246" t="s">
        <v>284</v>
      </c>
      <c r="C49" s="620">
        <v>4660.5498063026798</v>
      </c>
      <c r="D49" s="620">
        <v>4815.7276369846431</v>
      </c>
      <c r="E49" s="620">
        <v>4959.5625683939243</v>
      </c>
      <c r="F49" s="620">
        <v>5162.0534546799427</v>
      </c>
      <c r="G49" s="620">
        <v>5011.9934259233896</v>
      </c>
      <c r="H49" s="620">
        <v>4774.272694369005</v>
      </c>
      <c r="I49" s="620">
        <v>4727.9071685056906</v>
      </c>
      <c r="J49" s="620">
        <v>4460.6649540970975</v>
      </c>
      <c r="K49" s="620">
        <v>4452.9996607563216</v>
      </c>
      <c r="L49" s="620">
        <v>2781.1103411019621</v>
      </c>
      <c r="M49" s="620">
        <v>2853.994832399032</v>
      </c>
      <c r="N49" s="621">
        <v>2855.3040355078037</v>
      </c>
      <c r="O49" s="620">
        <v>1882.3912952667281</v>
      </c>
      <c r="P49" s="620">
        <v>1885.4012812061235</v>
      </c>
    </row>
    <row r="50" spans="1:16" s="212" customFormat="1" ht="12.95" customHeight="1">
      <c r="A50" s="13" t="s">
        <v>33</v>
      </c>
      <c r="B50" s="236" t="s">
        <v>285</v>
      </c>
      <c r="C50" s="620">
        <f t="shared" ref="C50:G50" si="45">SUM(C51:C52)</f>
        <v>3264.8654206484998</v>
      </c>
      <c r="D50" s="620">
        <f t="shared" si="45"/>
        <v>3255.1009493309571</v>
      </c>
      <c r="E50" s="620">
        <f t="shared" si="45"/>
        <v>3187.139687353013</v>
      </c>
      <c r="F50" s="620">
        <f t="shared" si="45"/>
        <v>3283.4016098993134</v>
      </c>
      <c r="G50" s="620">
        <f t="shared" si="45"/>
        <v>3134.192883382565</v>
      </c>
      <c r="H50" s="620">
        <f t="shared" ref="H50:L50" si="46">SUM(H51:H52)</f>
        <v>3252.6572158773288</v>
      </c>
      <c r="I50" s="620">
        <f t="shared" si="46"/>
        <v>3582.0439231455011</v>
      </c>
      <c r="J50" s="620">
        <f t="shared" si="46"/>
        <v>3646.0559722344269</v>
      </c>
      <c r="K50" s="620">
        <f t="shared" si="46"/>
        <v>3828.3817573319752</v>
      </c>
      <c r="L50" s="620">
        <f t="shared" si="46"/>
        <v>5611.399053419389</v>
      </c>
      <c r="M50" s="620">
        <f t="shared" ref="M50:N50" si="47">SUM(M51:M52)</f>
        <v>5875.562531427915</v>
      </c>
      <c r="N50" s="621">
        <f t="shared" si="47"/>
        <v>6239.8594110630111</v>
      </c>
      <c r="O50" s="620">
        <f t="shared" ref="O50" si="48">SUM(O51:O52)</f>
        <v>3643.7050344018526</v>
      </c>
      <c r="P50" s="620">
        <f t="shared" ref="P50" si="49">SUM(P51:P52)</f>
        <v>3797.0446256209843</v>
      </c>
    </row>
    <row r="51" spans="1:16" s="212" customFormat="1" ht="12.95" customHeight="1">
      <c r="A51" s="13" t="s">
        <v>34</v>
      </c>
      <c r="B51" s="242" t="s">
        <v>35</v>
      </c>
      <c r="C51" s="620">
        <v>1582.7358734891682</v>
      </c>
      <c r="D51" s="620">
        <v>1582.4026721039311</v>
      </c>
      <c r="E51" s="620">
        <v>1516.7448089764343</v>
      </c>
      <c r="F51" s="620">
        <v>1564.2243194172363</v>
      </c>
      <c r="G51" s="620">
        <v>983.50742912365536</v>
      </c>
      <c r="H51" s="620">
        <v>1019.5542977253901</v>
      </c>
      <c r="I51" s="620">
        <v>1128.7668816669911</v>
      </c>
      <c r="J51" s="620">
        <v>1217.6000661829783</v>
      </c>
      <c r="K51" s="620">
        <v>1322.8916806763236</v>
      </c>
      <c r="L51" s="620">
        <v>1974.6836153427118</v>
      </c>
      <c r="M51" s="620">
        <v>2017.7329916908641</v>
      </c>
      <c r="N51" s="621">
        <v>2160.6890914012047</v>
      </c>
      <c r="O51" s="620">
        <v>1195.2721735017708</v>
      </c>
      <c r="P51" s="620">
        <v>1245.5733215776747</v>
      </c>
    </row>
    <row r="52" spans="1:16" s="212" customFormat="1" ht="12.95" customHeight="1">
      <c r="A52" s="13">
        <v>43</v>
      </c>
      <c r="B52" s="242" t="s">
        <v>286</v>
      </c>
      <c r="C52" s="620">
        <v>1682.1295471593319</v>
      </c>
      <c r="D52" s="620">
        <v>1672.698277227026</v>
      </c>
      <c r="E52" s="620">
        <v>1670.3948783765784</v>
      </c>
      <c r="F52" s="620">
        <v>1719.1772904820768</v>
      </c>
      <c r="G52" s="620">
        <v>2150.6854542589099</v>
      </c>
      <c r="H52" s="620">
        <v>2233.1029181519389</v>
      </c>
      <c r="I52" s="620">
        <v>2453.27704147851</v>
      </c>
      <c r="J52" s="620">
        <v>2428.4559060514489</v>
      </c>
      <c r="K52" s="620">
        <v>2505.4900766556516</v>
      </c>
      <c r="L52" s="620">
        <v>3636.7154380766769</v>
      </c>
      <c r="M52" s="620">
        <v>3857.8295397370507</v>
      </c>
      <c r="N52" s="621">
        <v>4079.1703196618064</v>
      </c>
      <c r="O52" s="620">
        <v>2448.4328609000818</v>
      </c>
      <c r="P52" s="620">
        <v>2551.4713040433094</v>
      </c>
    </row>
    <row r="53" spans="1:16" s="212" customFormat="1" ht="12.95" customHeight="1">
      <c r="A53" s="13" t="s">
        <v>36</v>
      </c>
      <c r="B53" s="236" t="s">
        <v>287</v>
      </c>
      <c r="C53" s="620">
        <f t="shared" ref="C53:G53" si="50">SUM(C54:C56)</f>
        <v>9912.1975806392002</v>
      </c>
      <c r="D53" s="620">
        <f t="shared" si="50"/>
        <v>9774.9070580603075</v>
      </c>
      <c r="E53" s="620">
        <f t="shared" si="50"/>
        <v>9781.0795340186269</v>
      </c>
      <c r="F53" s="620">
        <f t="shared" si="50"/>
        <v>9668.7754738332078</v>
      </c>
      <c r="G53" s="620">
        <f t="shared" si="50"/>
        <v>9133.759969371953</v>
      </c>
      <c r="H53" s="620">
        <f t="shared" ref="H53:L53" si="51">SUM(H54:H56)</f>
        <v>9574.0713213426934</v>
      </c>
      <c r="I53" s="620">
        <f t="shared" si="51"/>
        <v>9632.160004920579</v>
      </c>
      <c r="J53" s="620">
        <f t="shared" si="51"/>
        <v>9703.6764554225374</v>
      </c>
      <c r="K53" s="620">
        <f t="shared" si="51"/>
        <v>9819.6414513472992</v>
      </c>
      <c r="L53" s="620">
        <f t="shared" si="51"/>
        <v>9308.7881274608408</v>
      </c>
      <c r="M53" s="620">
        <f t="shared" ref="M53:N53" si="52">SUM(M54:M56)</f>
        <v>9016.3144517029887</v>
      </c>
      <c r="N53" s="621">
        <f t="shared" si="52"/>
        <v>9396.8263388287778</v>
      </c>
      <c r="O53" s="620">
        <f t="shared" ref="O53" si="53">SUM(O54:O56)</f>
        <v>8825.7244821368004</v>
      </c>
      <c r="P53" s="620">
        <f t="shared" ref="P53" si="54">SUM(P54:P56)</f>
        <v>8986.1123740446019</v>
      </c>
    </row>
    <row r="54" spans="1:16" s="212" customFormat="1" ht="12.95" customHeight="1">
      <c r="A54" s="13">
        <v>45</v>
      </c>
      <c r="B54" s="238" t="s">
        <v>288</v>
      </c>
      <c r="C54" s="620">
        <v>745.77899193896974</v>
      </c>
      <c r="D54" s="620">
        <v>762.19959145997882</v>
      </c>
      <c r="E54" s="620">
        <v>715.00531554553152</v>
      </c>
      <c r="F54" s="620">
        <v>710.64398684705441</v>
      </c>
      <c r="G54" s="620">
        <v>870.29172576247458</v>
      </c>
      <c r="H54" s="620">
        <v>906.7006504902655</v>
      </c>
      <c r="I54" s="620">
        <v>521.38809904551692</v>
      </c>
      <c r="J54" s="620">
        <v>502.46949961551041</v>
      </c>
      <c r="K54" s="620">
        <v>506.62625211500631</v>
      </c>
      <c r="L54" s="620">
        <v>847.6976908928176</v>
      </c>
      <c r="M54" s="620">
        <v>819.36523829687349</v>
      </c>
      <c r="N54" s="621">
        <v>888.35536414514229</v>
      </c>
      <c r="O54" s="620">
        <v>538.87532186051476</v>
      </c>
      <c r="P54" s="620">
        <v>518.37642229107223</v>
      </c>
    </row>
    <row r="55" spans="1:16" s="212" customFormat="1" ht="12.95" customHeight="1">
      <c r="A55" s="13">
        <v>46</v>
      </c>
      <c r="B55" s="238" t="s">
        <v>290</v>
      </c>
      <c r="C55" s="620">
        <v>5096.8974351952202</v>
      </c>
      <c r="D55" s="620">
        <v>4984.3764689119598</v>
      </c>
      <c r="E55" s="620">
        <v>5059.3321724991702</v>
      </c>
      <c r="F55" s="620">
        <v>5154.2012180188003</v>
      </c>
      <c r="G55" s="620">
        <v>5008.4406084485709</v>
      </c>
      <c r="H55" s="620">
        <v>5298.519902564316</v>
      </c>
      <c r="I55" s="620">
        <v>5575.8592900138474</v>
      </c>
      <c r="J55" s="620">
        <v>5566.4387179725982</v>
      </c>
      <c r="K55" s="620">
        <v>5632.388339141944</v>
      </c>
      <c r="L55" s="620">
        <v>5921.218013590159</v>
      </c>
      <c r="M55" s="620">
        <v>5739.2370678538709</v>
      </c>
      <c r="N55" s="621">
        <v>5888.0701581013973</v>
      </c>
      <c r="O55" s="620">
        <v>5170.0338354084588</v>
      </c>
      <c r="P55" s="620">
        <v>5268.0720289507481</v>
      </c>
    </row>
    <row r="56" spans="1:16" s="212" customFormat="1" ht="12.95" customHeight="1">
      <c r="A56" s="13">
        <v>47</v>
      </c>
      <c r="B56" s="238" t="s">
        <v>292</v>
      </c>
      <c r="C56" s="620">
        <v>4069.5211535050103</v>
      </c>
      <c r="D56" s="620">
        <v>4028.3309976883684</v>
      </c>
      <c r="E56" s="620">
        <v>4006.7420459739242</v>
      </c>
      <c r="F56" s="620">
        <v>3803.9302689673541</v>
      </c>
      <c r="G56" s="620">
        <v>3255.0276351609068</v>
      </c>
      <c r="H56" s="620">
        <v>3368.8507682881118</v>
      </c>
      <c r="I56" s="620">
        <v>3534.9126158612148</v>
      </c>
      <c r="J56" s="620">
        <v>3634.7682378344289</v>
      </c>
      <c r="K56" s="620">
        <v>3680.6268600903491</v>
      </c>
      <c r="L56" s="620">
        <v>2539.872422977865</v>
      </c>
      <c r="M56" s="620">
        <v>2457.7121455522447</v>
      </c>
      <c r="N56" s="621">
        <v>2620.4008165822374</v>
      </c>
      <c r="O56" s="620">
        <v>3116.8153248678263</v>
      </c>
      <c r="P56" s="620">
        <v>3199.6639228027821</v>
      </c>
    </row>
    <row r="57" spans="1:16" s="212" customFormat="1" ht="12.95" customHeight="1">
      <c r="A57" s="13" t="s">
        <v>37</v>
      </c>
      <c r="B57" s="236" t="s">
        <v>293</v>
      </c>
      <c r="C57" s="620">
        <f t="shared" ref="C57:G57" si="55">SUM(C58:C63)</f>
        <v>24256.889677262036</v>
      </c>
      <c r="D57" s="620">
        <f t="shared" si="55"/>
        <v>24071.522077206886</v>
      </c>
      <c r="E57" s="620">
        <f t="shared" si="55"/>
        <v>24063.644488103808</v>
      </c>
      <c r="F57" s="620">
        <f t="shared" si="55"/>
        <v>24531.637203649185</v>
      </c>
      <c r="G57" s="620">
        <f t="shared" si="55"/>
        <v>22967.979103946232</v>
      </c>
      <c r="H57" s="620">
        <f t="shared" ref="H57:L57" si="56">SUM(H58:H63)</f>
        <v>24086.095292713297</v>
      </c>
      <c r="I57" s="620">
        <f t="shared" si="56"/>
        <v>24480.547419289633</v>
      </c>
      <c r="J57" s="620">
        <f t="shared" si="56"/>
        <v>23952.837308806982</v>
      </c>
      <c r="K57" s="620">
        <f t="shared" si="56"/>
        <v>24963.079559549067</v>
      </c>
      <c r="L57" s="620">
        <f t="shared" si="56"/>
        <v>25530.309790497544</v>
      </c>
      <c r="M57" s="620">
        <f t="shared" ref="M57:N57" si="57">SUM(M58:M63)</f>
        <v>26207.719040652617</v>
      </c>
      <c r="N57" s="621">
        <f t="shared" si="57"/>
        <v>26799.914724095092</v>
      </c>
      <c r="O57" s="620">
        <f t="shared" ref="O57" si="58">SUM(O58:O63)</f>
        <v>24532.594823062784</v>
      </c>
      <c r="P57" s="620">
        <f t="shared" ref="P57" si="59">SUM(P58:P63)</f>
        <v>24346.259060151875</v>
      </c>
    </row>
    <row r="58" spans="1:16" s="212" customFormat="1" ht="12.95" customHeight="1">
      <c r="A58" s="13" t="s">
        <v>38</v>
      </c>
      <c r="B58" s="242" t="s">
        <v>294</v>
      </c>
      <c r="C58" s="620">
        <v>38.133352502955319</v>
      </c>
      <c r="D58" s="620">
        <v>39.203945954829699</v>
      </c>
      <c r="E58" s="620">
        <v>35.448380637481087</v>
      </c>
      <c r="F58" s="620">
        <v>36.000820479105499</v>
      </c>
      <c r="G58" s="620">
        <v>19.756734195876213</v>
      </c>
      <c r="H58" s="620">
        <v>20.331563895308971</v>
      </c>
      <c r="I58" s="620">
        <v>19.604745754024734</v>
      </c>
      <c r="J58" s="620">
        <v>15.504663491363059</v>
      </c>
      <c r="K58" s="620">
        <v>15.69124534348992</v>
      </c>
      <c r="L58" s="620">
        <v>50.243071251152493</v>
      </c>
      <c r="M58" s="620">
        <v>90.692253997341453</v>
      </c>
      <c r="N58" s="621">
        <v>172.28637537183334</v>
      </c>
      <c r="O58" s="620">
        <v>128.05851147824805</v>
      </c>
      <c r="P58" s="620">
        <v>139.63877894002957</v>
      </c>
    </row>
    <row r="59" spans="1:16" s="212" customFormat="1" ht="12.95" customHeight="1">
      <c r="A59" s="13" t="s">
        <v>39</v>
      </c>
      <c r="B59" s="242" t="s">
        <v>295</v>
      </c>
      <c r="C59" s="620">
        <v>10787.371321195367</v>
      </c>
      <c r="D59" s="620">
        <v>10391.082988216252</v>
      </c>
      <c r="E59" s="620">
        <v>9886.7310922411125</v>
      </c>
      <c r="F59" s="620">
        <v>9886.6996036874971</v>
      </c>
      <c r="G59" s="620">
        <v>9623.5152760876408</v>
      </c>
      <c r="H59" s="620">
        <v>10452.44747142549</v>
      </c>
      <c r="I59" s="620">
        <v>10573.739443157237</v>
      </c>
      <c r="J59" s="620">
        <v>11074.902204131286</v>
      </c>
      <c r="K59" s="620">
        <v>11351.137807901796</v>
      </c>
      <c r="L59" s="620">
        <v>11751.696561864514</v>
      </c>
      <c r="M59" s="620">
        <v>11777.766561734845</v>
      </c>
      <c r="N59" s="621">
        <v>11987.142751618187</v>
      </c>
      <c r="O59" s="620">
        <v>11336.229191277338</v>
      </c>
      <c r="P59" s="620">
        <v>10968.02984038371</v>
      </c>
    </row>
    <row r="60" spans="1:16" s="212" customFormat="1" ht="12.95" customHeight="1">
      <c r="A60" s="13">
        <v>50</v>
      </c>
      <c r="B60" s="238" t="s">
        <v>113</v>
      </c>
      <c r="C60" s="620">
        <v>74.26461580328963</v>
      </c>
      <c r="D60" s="620">
        <v>87.142387490119432</v>
      </c>
      <c r="E60" s="620">
        <v>94.743446822368583</v>
      </c>
      <c r="F60" s="620">
        <v>153.77181978367403</v>
      </c>
      <c r="G60" s="620">
        <v>10.125517846934153</v>
      </c>
      <c r="H60" s="620">
        <v>10.471158145812304</v>
      </c>
      <c r="I60" s="620">
        <v>10.408780111651071</v>
      </c>
      <c r="J60" s="620">
        <v>10.934529264764731</v>
      </c>
      <c r="K60" s="620">
        <v>11.084287137798372</v>
      </c>
      <c r="L60" s="620">
        <v>15.623102520199875</v>
      </c>
      <c r="M60" s="620">
        <v>18.107343696594121</v>
      </c>
      <c r="N60" s="621">
        <v>17.079251535420127</v>
      </c>
      <c r="O60" s="620">
        <v>28.345219435430241</v>
      </c>
      <c r="P60" s="620">
        <v>30.299215666171683</v>
      </c>
    </row>
    <row r="61" spans="1:16" s="212" customFormat="1" ht="12.95" customHeight="1">
      <c r="A61" s="13">
        <v>51</v>
      </c>
      <c r="B61" s="238" t="s">
        <v>114</v>
      </c>
      <c r="C61" s="620">
        <v>106.45984646945988</v>
      </c>
      <c r="D61" s="620">
        <v>119.2777742493616</v>
      </c>
      <c r="E61" s="620">
        <v>116.05803868656488</v>
      </c>
      <c r="F61" s="620">
        <v>146.51577257827154</v>
      </c>
      <c r="G61" s="620">
        <v>10.509679546727309</v>
      </c>
      <c r="H61" s="620">
        <v>10.808232502514524</v>
      </c>
      <c r="I61" s="620">
        <v>10.831032495340949</v>
      </c>
      <c r="J61" s="620">
        <v>11.48750181673692</v>
      </c>
      <c r="K61" s="620">
        <v>11.464709027851701</v>
      </c>
      <c r="L61" s="620">
        <v>19.084697665154099</v>
      </c>
      <c r="M61" s="620">
        <v>18.537054371730772</v>
      </c>
      <c r="N61" s="621">
        <v>22.864841436034297</v>
      </c>
      <c r="O61" s="620">
        <v>31.673772288037885</v>
      </c>
      <c r="P61" s="620">
        <v>33.857224485512454</v>
      </c>
    </row>
    <row r="62" spans="1:16" s="212" customFormat="1" ht="12.95" customHeight="1">
      <c r="A62" s="13">
        <v>52</v>
      </c>
      <c r="B62" s="238" t="s">
        <v>299</v>
      </c>
      <c r="C62" s="620">
        <v>10653.876981690051</v>
      </c>
      <c r="D62" s="620">
        <v>10786.887431834726</v>
      </c>
      <c r="E62" s="620">
        <v>11259.807400929198</v>
      </c>
      <c r="F62" s="620">
        <v>11590.340927290195</v>
      </c>
      <c r="G62" s="620">
        <v>11369.327225068952</v>
      </c>
      <c r="H62" s="620">
        <v>11563.975062954758</v>
      </c>
      <c r="I62" s="620">
        <v>12167.519734284509</v>
      </c>
      <c r="J62" s="620">
        <v>10972.84677631802</v>
      </c>
      <c r="K62" s="620">
        <v>11313.897911994816</v>
      </c>
      <c r="L62" s="620">
        <v>10835.505030915077</v>
      </c>
      <c r="M62" s="620">
        <v>11335.668382758258</v>
      </c>
      <c r="N62" s="621">
        <v>11521.220682566207</v>
      </c>
      <c r="O62" s="620">
        <v>9056.2439912356695</v>
      </c>
      <c r="P62" s="620">
        <v>9021.3031632840939</v>
      </c>
    </row>
    <row r="63" spans="1:16" s="212" customFormat="1" ht="12.95" customHeight="1">
      <c r="A63" s="13">
        <v>53</v>
      </c>
      <c r="B63" s="238" t="s">
        <v>40</v>
      </c>
      <c r="C63" s="620">
        <v>2596.7835596009149</v>
      </c>
      <c r="D63" s="620">
        <v>2647.9275494615958</v>
      </c>
      <c r="E63" s="620">
        <v>2670.8561287870825</v>
      </c>
      <c r="F63" s="620">
        <v>2718.3082598304436</v>
      </c>
      <c r="G63" s="620">
        <v>1934.7446712001001</v>
      </c>
      <c r="H63" s="620">
        <v>2028.0618037894121</v>
      </c>
      <c r="I63" s="620">
        <v>1698.4436834868668</v>
      </c>
      <c r="J63" s="620">
        <v>1867.1616337848152</v>
      </c>
      <c r="K63" s="620">
        <v>2259.8035981433136</v>
      </c>
      <c r="L63" s="620">
        <v>2858.1573262814495</v>
      </c>
      <c r="M63" s="620">
        <v>2966.947444093847</v>
      </c>
      <c r="N63" s="621">
        <v>3079.320821567409</v>
      </c>
      <c r="O63" s="620">
        <v>3952.0441373480612</v>
      </c>
      <c r="P63" s="620">
        <v>4153.1308373923621</v>
      </c>
    </row>
    <row r="64" spans="1:16" s="212" customFormat="1" ht="12.95" customHeight="1">
      <c r="A64" s="13" t="s">
        <v>41</v>
      </c>
      <c r="B64" s="236" t="s">
        <v>42</v>
      </c>
      <c r="C64" s="620">
        <v>273.80151164740778</v>
      </c>
      <c r="D64" s="620">
        <v>270.35668063190809</v>
      </c>
      <c r="E64" s="620">
        <v>250.82906448017087</v>
      </c>
      <c r="F64" s="620">
        <v>261.25191936978797</v>
      </c>
      <c r="G64" s="620">
        <v>250.25701663007496</v>
      </c>
      <c r="H64" s="620">
        <v>264.31747867027138</v>
      </c>
      <c r="I64" s="620">
        <v>282.81160619263926</v>
      </c>
      <c r="J64" s="620">
        <v>300.94279906867462</v>
      </c>
      <c r="K64" s="620">
        <v>308.23449830540869</v>
      </c>
      <c r="L64" s="620">
        <v>454.5412852500603</v>
      </c>
      <c r="M64" s="620">
        <v>584.72421882414744</v>
      </c>
      <c r="N64" s="621">
        <v>500.72735136761793</v>
      </c>
      <c r="O64" s="620">
        <v>222.74789624307863</v>
      </c>
      <c r="P64" s="620">
        <v>234.26415152064399</v>
      </c>
    </row>
    <row r="65" spans="1:16" s="212" customFormat="1" ht="12.95" customHeight="1">
      <c r="A65" s="13" t="s">
        <v>43</v>
      </c>
      <c r="B65" s="236" t="s">
        <v>301</v>
      </c>
      <c r="C65" s="620">
        <v>2734.3150677989433</v>
      </c>
      <c r="D65" s="620">
        <v>2681.1502532793647</v>
      </c>
      <c r="E65" s="620">
        <v>2594.4542375303913</v>
      </c>
      <c r="F65" s="620">
        <v>2716.0077888031974</v>
      </c>
      <c r="G65" s="620">
        <v>2054.4825054694775</v>
      </c>
      <c r="H65" s="620">
        <v>1963.4588839677044</v>
      </c>
      <c r="I65" s="620">
        <v>2334.465864498723</v>
      </c>
      <c r="J65" s="620">
        <v>2253.9531376636669</v>
      </c>
      <c r="K65" s="620">
        <v>2259.887744367622</v>
      </c>
      <c r="L65" s="620">
        <v>1231.313103015844</v>
      </c>
      <c r="M65" s="620">
        <v>1194.9578193388109</v>
      </c>
      <c r="N65" s="621">
        <v>1312.7096204109214</v>
      </c>
      <c r="O65" s="620">
        <v>344.46750184796127</v>
      </c>
      <c r="P65" s="620">
        <v>367.43197333672424</v>
      </c>
    </row>
    <row r="66" spans="1:16" s="212" customFormat="1" ht="12.95" customHeight="1">
      <c r="A66" s="13" t="s">
        <v>44</v>
      </c>
      <c r="B66" s="236" t="s">
        <v>302</v>
      </c>
      <c r="C66" s="620">
        <v>247.05153483303593</v>
      </c>
      <c r="D66" s="620">
        <v>253.92520579791559</v>
      </c>
      <c r="E66" s="620">
        <v>240.47242275400043</v>
      </c>
      <c r="F66" s="620">
        <v>249.39509763708929</v>
      </c>
      <c r="G66" s="620">
        <v>259.04970314650723</v>
      </c>
      <c r="H66" s="620">
        <v>281.44486784994234</v>
      </c>
      <c r="I66" s="620">
        <v>309.42260912684543</v>
      </c>
      <c r="J66" s="620">
        <v>331.5224698589231</v>
      </c>
      <c r="K66" s="620">
        <v>331.78386796100619</v>
      </c>
      <c r="L66" s="620">
        <v>457.93801439802957</v>
      </c>
      <c r="M66" s="620">
        <v>462.09312574080587</v>
      </c>
      <c r="N66" s="621">
        <v>479.7391964050737</v>
      </c>
      <c r="O66" s="620">
        <v>270.0088769526983</v>
      </c>
      <c r="P66" s="620">
        <v>278.82018377902165</v>
      </c>
    </row>
    <row r="67" spans="1:16" s="212" customFormat="1" ht="12.95" customHeight="1">
      <c r="A67" s="13" t="s">
        <v>45</v>
      </c>
      <c r="B67" s="236" t="s">
        <v>303</v>
      </c>
      <c r="C67" s="620">
        <v>728.08032186794514</v>
      </c>
      <c r="D67" s="620">
        <v>751.04654713131754</v>
      </c>
      <c r="E67" s="620">
        <v>723.03843108001342</v>
      </c>
      <c r="F67" s="620">
        <v>744.72427230467292</v>
      </c>
      <c r="G67" s="620">
        <v>715.72749091823152</v>
      </c>
      <c r="H67" s="620">
        <v>724.20627825247414</v>
      </c>
      <c r="I67" s="620">
        <v>738.95241557847078</v>
      </c>
      <c r="J67" s="620">
        <v>769.09655565713058</v>
      </c>
      <c r="K67" s="620">
        <v>794.10583035817012</v>
      </c>
      <c r="L67" s="620">
        <v>245.44333987300269</v>
      </c>
      <c r="M67" s="620">
        <v>326.64874021833828</v>
      </c>
      <c r="N67" s="621">
        <v>370.10610534863895</v>
      </c>
      <c r="O67" s="620">
        <v>187.3626379535435</v>
      </c>
      <c r="P67" s="620">
        <v>211.07943822272438</v>
      </c>
    </row>
    <row r="68" spans="1:16" s="212" customFormat="1" ht="12.95" customHeight="1">
      <c r="A68" s="13" t="s">
        <v>46</v>
      </c>
      <c r="B68" s="236" t="s">
        <v>47</v>
      </c>
      <c r="C68" s="620">
        <v>5398.016853778372</v>
      </c>
      <c r="D68" s="620">
        <v>5635.058287591306</v>
      </c>
      <c r="E68" s="620">
        <v>5604.3981880883593</v>
      </c>
      <c r="F68" s="620">
        <v>5938.4202301583473</v>
      </c>
      <c r="G68" s="620">
        <v>6036.1561122050298</v>
      </c>
      <c r="H68" s="620">
        <v>5892.0482072535942</v>
      </c>
      <c r="I68" s="620">
        <v>5790.2303124306518</v>
      </c>
      <c r="J68" s="620">
        <v>5796.4457508679461</v>
      </c>
      <c r="K68" s="620">
        <v>5790.2340008738502</v>
      </c>
      <c r="L68" s="620">
        <v>2042.5922393946255</v>
      </c>
      <c r="M68" s="620">
        <v>2609.8969288911453</v>
      </c>
      <c r="N68" s="621">
        <v>2625.7663664607521</v>
      </c>
      <c r="O68" s="620">
        <v>1613.5586305844049</v>
      </c>
      <c r="P68" s="620">
        <v>1800.48840488681</v>
      </c>
    </row>
    <row r="69" spans="1:16" s="212" customFormat="1" ht="12.95" customHeight="1">
      <c r="A69" s="13" t="s">
        <v>48</v>
      </c>
      <c r="B69" s="236" t="s">
        <v>304</v>
      </c>
      <c r="C69" s="620">
        <v>565.31710200964756</v>
      </c>
      <c r="D69" s="620">
        <v>389.29462074008967</v>
      </c>
      <c r="E69" s="620">
        <v>494.65709018519647</v>
      </c>
      <c r="F69" s="620">
        <v>520.62018437178972</v>
      </c>
      <c r="G69" s="620">
        <v>241.70689465548782</v>
      </c>
      <c r="H69" s="620">
        <v>286.26283041482958</v>
      </c>
      <c r="I69" s="620">
        <v>324.01712446649918</v>
      </c>
      <c r="J69" s="620">
        <v>357.71970001220467</v>
      </c>
      <c r="K69" s="620">
        <v>373.20618887222776</v>
      </c>
      <c r="L69" s="620">
        <v>475.83648024213937</v>
      </c>
      <c r="M69" s="620">
        <v>481.78945188482453</v>
      </c>
      <c r="N69" s="621">
        <v>502.39008873214021</v>
      </c>
      <c r="O69" s="620">
        <v>365.08767387622538</v>
      </c>
      <c r="P69" s="620">
        <v>367.03066383209421</v>
      </c>
    </row>
    <row r="70" spans="1:16" s="212" customFormat="1" ht="12.95" customHeight="1">
      <c r="A70" s="13" t="s">
        <v>49</v>
      </c>
      <c r="B70" s="236" t="s">
        <v>305</v>
      </c>
      <c r="C70" s="620">
        <v>2415.0282446513947</v>
      </c>
      <c r="D70" s="620">
        <v>2443.4848784707842</v>
      </c>
      <c r="E70" s="620">
        <v>2457.2692949560687</v>
      </c>
      <c r="F70" s="620">
        <v>2529.0251143542077</v>
      </c>
      <c r="G70" s="620">
        <v>2620.2195671885215</v>
      </c>
      <c r="H70" s="620">
        <v>2677.9566892693756</v>
      </c>
      <c r="I70" s="620">
        <v>2679.3496168341144</v>
      </c>
      <c r="J70" s="620">
        <v>2740.5915864713056</v>
      </c>
      <c r="K70" s="620">
        <v>2778.0961289370957</v>
      </c>
      <c r="L70" s="620">
        <v>4041.026711685668</v>
      </c>
      <c r="M70" s="620">
        <v>4062.4494925599279</v>
      </c>
      <c r="N70" s="621">
        <v>4219.1652476676991</v>
      </c>
      <c r="O70" s="620">
        <v>1367.1809140264486</v>
      </c>
      <c r="P70" s="620">
        <v>1361.9384677323562</v>
      </c>
    </row>
    <row r="71" spans="1:16" s="212" customFormat="1" ht="12.95" customHeight="1">
      <c r="A71" s="13" t="s">
        <v>50</v>
      </c>
      <c r="B71" s="236" t="s">
        <v>306</v>
      </c>
      <c r="C71" s="620">
        <v>124.89120441834925</v>
      </c>
      <c r="D71" s="620">
        <v>126.47821033904708</v>
      </c>
      <c r="E71" s="620">
        <v>130.09109720533709</v>
      </c>
      <c r="F71" s="620">
        <v>137.91374938901049</v>
      </c>
      <c r="G71" s="620">
        <v>129.83059633296077</v>
      </c>
      <c r="H71" s="620">
        <v>133.68425581236295</v>
      </c>
      <c r="I71" s="620">
        <v>138.84478076515163</v>
      </c>
      <c r="J71" s="620">
        <v>145.20356028644045</v>
      </c>
      <c r="K71" s="620">
        <v>146.24720672151065</v>
      </c>
      <c r="L71" s="620">
        <v>122.74221981871679</v>
      </c>
      <c r="M71" s="620">
        <v>127.05125136758591</v>
      </c>
      <c r="N71" s="621">
        <v>144.8459215932069</v>
      </c>
      <c r="O71" s="620">
        <v>67.451080801660652</v>
      </c>
      <c r="P71" s="620">
        <v>70.949276546463338</v>
      </c>
    </row>
    <row r="72" spans="1:16" s="212" customFormat="1" ht="12.95" customHeight="1">
      <c r="A72" s="13" t="s">
        <v>51</v>
      </c>
      <c r="B72" s="236" t="s">
        <v>307</v>
      </c>
      <c r="C72" s="620">
        <v>523.03611699501243</v>
      </c>
      <c r="D72" s="620">
        <v>523.08432581310922</v>
      </c>
      <c r="E72" s="620">
        <v>552.14957919060464</v>
      </c>
      <c r="F72" s="620">
        <v>602.9621658654471</v>
      </c>
      <c r="G72" s="620">
        <v>671.7684826308282</v>
      </c>
      <c r="H72" s="620">
        <v>729.90671113038582</v>
      </c>
      <c r="I72" s="620">
        <v>793.4098535115013</v>
      </c>
      <c r="J72" s="620">
        <v>854.95055254911858</v>
      </c>
      <c r="K72" s="620">
        <v>871.95844247220975</v>
      </c>
      <c r="L72" s="620">
        <v>1243.7210678565596</v>
      </c>
      <c r="M72" s="620">
        <v>1395.6401289945916</v>
      </c>
      <c r="N72" s="621">
        <v>1395.9061101610323</v>
      </c>
      <c r="O72" s="620">
        <v>747.85997586229837</v>
      </c>
      <c r="P72" s="620">
        <v>778.55017027649967</v>
      </c>
    </row>
    <row r="73" spans="1:16" s="212" customFormat="1" ht="12.95" customHeight="1">
      <c r="A73" s="13" t="s">
        <v>52</v>
      </c>
      <c r="B73" s="236" t="s">
        <v>308</v>
      </c>
      <c r="C73" s="620">
        <v>3455.1512027408348</v>
      </c>
      <c r="D73" s="620">
        <v>3514.2396326657522</v>
      </c>
      <c r="E73" s="620">
        <v>3487.6547128963148</v>
      </c>
      <c r="F73" s="620">
        <v>3718.5672882759368</v>
      </c>
      <c r="G73" s="620">
        <v>3649.7322703555651</v>
      </c>
      <c r="H73" s="620">
        <v>3538.1830394321114</v>
      </c>
      <c r="I73" s="620">
        <v>3457.0628823228049</v>
      </c>
      <c r="J73" s="620">
        <v>3377.2539933856979</v>
      </c>
      <c r="K73" s="620">
        <v>3367.7869614434185</v>
      </c>
      <c r="L73" s="620">
        <v>2622.0469520862798</v>
      </c>
      <c r="M73" s="620">
        <v>2762.3402262915934</v>
      </c>
      <c r="N73" s="621">
        <v>2725.5330106998972</v>
      </c>
      <c r="O73" s="620">
        <v>1613.1490855207512</v>
      </c>
      <c r="P73" s="620">
        <v>1618.440101516052</v>
      </c>
    </row>
    <row r="74" spans="1:16" s="28" customFormat="1" ht="8.1" customHeight="1">
      <c r="A74" s="587"/>
      <c r="B74" s="34"/>
      <c r="C74" s="620"/>
      <c r="D74" s="620"/>
      <c r="E74" s="620"/>
      <c r="F74" s="620"/>
      <c r="G74" s="620"/>
      <c r="H74" s="620"/>
      <c r="I74" s="620"/>
      <c r="J74" s="620"/>
      <c r="K74" s="620"/>
      <c r="L74" s="620"/>
      <c r="M74" s="620"/>
      <c r="N74" s="621"/>
      <c r="O74" s="620"/>
      <c r="P74" s="620"/>
    </row>
    <row r="75" spans="1:16" s="20" customFormat="1" ht="15" customHeight="1">
      <c r="A75" s="68"/>
      <c r="B75" s="35" t="s">
        <v>53</v>
      </c>
      <c r="C75" s="622">
        <v>64913.727305918263</v>
      </c>
      <c r="D75" s="622">
        <v>64850.788368497066</v>
      </c>
      <c r="E75" s="622">
        <v>64713.90158724699</v>
      </c>
      <c r="F75" s="622">
        <v>66249.534577834478</v>
      </c>
      <c r="G75" s="622">
        <v>63336.002955887023</v>
      </c>
      <c r="H75" s="622">
        <v>64929.767542862821</v>
      </c>
      <c r="I75" s="622">
        <v>66156.701721451114</v>
      </c>
      <c r="J75" s="622">
        <v>65811.343030579155</v>
      </c>
      <c r="K75" s="622">
        <v>67332.107214889955</v>
      </c>
      <c r="L75" s="622">
        <v>65719.533437935854</v>
      </c>
      <c r="M75" s="622">
        <v>67644.305146741477</v>
      </c>
      <c r="N75" s="623">
        <v>69499.947455412752</v>
      </c>
      <c r="O75" s="622">
        <f>SUM(O7,O11,O15,O42,O45,O50,O53,O57,O64,O65,O66,O67,O68,O69,O70,O71,O72,O73)</f>
        <v>51346.368864579745</v>
      </c>
      <c r="P75" s="622">
        <f>SUM(P7,P11,P15,P42,P45,P50,P53,P57,P64,P65,P66,P67,P68,P69,P70,P71,P72,P73)</f>
        <v>51835.275356783088</v>
      </c>
    </row>
    <row r="76" spans="1:16" s="20" customFormat="1" ht="15" customHeight="1">
      <c r="A76" s="68"/>
      <c r="B76" s="323" t="s">
        <v>92</v>
      </c>
      <c r="C76" s="620">
        <v>100352.17832211425</v>
      </c>
      <c r="D76" s="620">
        <v>95623.703578664325</v>
      </c>
      <c r="E76" s="620">
        <v>94696.20421968172</v>
      </c>
      <c r="F76" s="620">
        <v>92748.390258658415</v>
      </c>
      <c r="G76" s="620">
        <v>94227.410029484585</v>
      </c>
      <c r="H76" s="620">
        <v>94082.319255871727</v>
      </c>
      <c r="I76" s="620">
        <v>95115.103386589326</v>
      </c>
      <c r="J76" s="620">
        <v>94607.581614021823</v>
      </c>
      <c r="K76" s="620">
        <v>95669.27339237422</v>
      </c>
      <c r="L76" s="620">
        <v>98041.868816932751</v>
      </c>
      <c r="M76" s="620">
        <v>99299.037655843364</v>
      </c>
      <c r="N76" s="621">
        <v>100849.30365227014</v>
      </c>
      <c r="O76" s="620">
        <v>106193.97226324092</v>
      </c>
      <c r="P76" s="620">
        <v>104335.6795530704</v>
      </c>
    </row>
    <row r="77" spans="1:16" s="20" customFormat="1" ht="15" customHeight="1">
      <c r="A77" s="68"/>
      <c r="B77" s="37" t="s">
        <v>402</v>
      </c>
      <c r="C77" s="622">
        <f t="shared" ref="C77:I77" si="60">SUM(C75:C76)</f>
        <v>165265.90562803252</v>
      </c>
      <c r="D77" s="622">
        <f t="shared" si="60"/>
        <v>160474.49194716138</v>
      </c>
      <c r="E77" s="622">
        <f t="shared" si="60"/>
        <v>159410.10580692871</v>
      </c>
      <c r="F77" s="622">
        <f t="shared" si="60"/>
        <v>158997.92483649289</v>
      </c>
      <c r="G77" s="622">
        <f t="shared" si="60"/>
        <v>157563.4129853716</v>
      </c>
      <c r="H77" s="622">
        <f t="shared" si="60"/>
        <v>159012.08679873456</v>
      </c>
      <c r="I77" s="622">
        <f t="shared" si="60"/>
        <v>161271.80510804045</v>
      </c>
      <c r="J77" s="622">
        <f>SUM(J75:J76)</f>
        <v>160418.92464460098</v>
      </c>
      <c r="K77" s="622">
        <f>SUM(K75:K76)</f>
        <v>163001.38060726417</v>
      </c>
      <c r="L77" s="622">
        <f>SUM(L75:L76)</f>
        <v>163761.40225486859</v>
      </c>
      <c r="M77" s="622">
        <f t="shared" ref="M77:N77" si="61">SUM(M75:M76)</f>
        <v>166943.34280258484</v>
      </c>
      <c r="N77" s="623">
        <f t="shared" si="61"/>
        <v>170349.25110768288</v>
      </c>
      <c r="O77" s="622">
        <f t="shared" ref="O77" si="62">SUM(O75:O76)</f>
        <v>157540.34112782066</v>
      </c>
      <c r="P77" s="622">
        <f t="shared" ref="P77" si="63">SUM(P75:P76)</f>
        <v>156170.95490985349</v>
      </c>
    </row>
    <row r="78" spans="1:16" s="20" customFormat="1" ht="15" customHeight="1">
      <c r="A78" s="5"/>
      <c r="B78" s="284" t="s">
        <v>622</v>
      </c>
      <c r="C78" s="630">
        <v>-6884.4132008147153</v>
      </c>
      <c r="D78" s="630">
        <v>-5661.8062444030911</v>
      </c>
      <c r="E78" s="630">
        <v>-7963.6575040546049</v>
      </c>
      <c r="F78" s="630">
        <v>-7856.0321152113902</v>
      </c>
      <c r="G78" s="630">
        <v>-7692.6780024055788</v>
      </c>
      <c r="H78" s="630">
        <v>-7424.5320383688249</v>
      </c>
      <c r="I78" s="630">
        <v>-7675.7106672909176</v>
      </c>
      <c r="J78" s="630">
        <v>-7283.3001729094403</v>
      </c>
      <c r="K78" s="631">
        <v>-6643.5176539514241</v>
      </c>
      <c r="L78" s="631">
        <v>-6514.1520709123633</v>
      </c>
      <c r="M78" s="631">
        <v>-6749.8812599343764</v>
      </c>
      <c r="N78" s="632">
        <v>-6808.0337805170293</v>
      </c>
      <c r="O78" s="620">
        <v>17123.499194618136</v>
      </c>
      <c r="P78" s="620">
        <v>18158.944349797159</v>
      </c>
    </row>
    <row r="79" spans="1:16" s="20" customFormat="1" ht="15" customHeight="1">
      <c r="A79" s="16"/>
      <c r="B79" s="284" t="s">
        <v>623</v>
      </c>
      <c r="C79" s="631">
        <v>-7219.5465482568106</v>
      </c>
      <c r="D79" s="631">
        <v>-7786.7239088298638</v>
      </c>
      <c r="E79" s="631">
        <v>-7352.9567852558512</v>
      </c>
      <c r="F79" s="631">
        <v>-7731.1608443141331</v>
      </c>
      <c r="G79" s="631">
        <v>-7711.6692808360403</v>
      </c>
      <c r="H79" s="631">
        <v>-8168.9412397026199</v>
      </c>
      <c r="I79" s="631">
        <v>-8277.6335279721425</v>
      </c>
      <c r="J79" s="631">
        <v>-8316.5217462381406</v>
      </c>
      <c r="K79" s="631">
        <v>-7163.5113757494646</v>
      </c>
      <c r="L79" s="631">
        <v>-6819.4517047654081</v>
      </c>
      <c r="M79" s="631">
        <v>-6993.6656447462101</v>
      </c>
      <c r="N79" s="632">
        <v>-6996.3891630051457</v>
      </c>
      <c r="O79" s="620">
        <v>516.2455973378718</v>
      </c>
      <c r="P79" s="620">
        <v>295.94354092425107</v>
      </c>
    </row>
    <row r="80" spans="1:16" s="20" customFormat="1" ht="15" hidden="1" customHeight="1">
      <c r="A80" s="16"/>
      <c r="B80" s="62" t="s">
        <v>60</v>
      </c>
      <c r="C80" s="630">
        <f t="shared" ref="C80:I80" si="64">SUM(C78:C79)</f>
        <v>-14103.959749071526</v>
      </c>
      <c r="D80" s="630">
        <f t="shared" si="64"/>
        <v>-13448.530153232954</v>
      </c>
      <c r="E80" s="630">
        <f t="shared" si="64"/>
        <v>-15316.614289310455</v>
      </c>
      <c r="F80" s="630">
        <f t="shared" si="64"/>
        <v>-15587.192959525524</v>
      </c>
      <c r="G80" s="630">
        <f t="shared" si="64"/>
        <v>-15404.347283241619</v>
      </c>
      <c r="H80" s="630">
        <f t="shared" si="64"/>
        <v>-15593.473278071444</v>
      </c>
      <c r="I80" s="630">
        <f t="shared" si="64"/>
        <v>-15953.34419526306</v>
      </c>
      <c r="J80" s="630">
        <f>SUM(J78:J79)</f>
        <v>-15599.82191914758</v>
      </c>
      <c r="K80" s="631">
        <f>SUM(K78:K79)</f>
        <v>-13807.029029700889</v>
      </c>
      <c r="L80" s="631">
        <f>SUM(L78:L79)</f>
        <v>-13333.603775677771</v>
      </c>
      <c r="M80" s="631">
        <f t="shared" ref="M80:N80" si="65">SUM(M78:M79)</f>
        <v>-13743.546904680587</v>
      </c>
      <c r="N80" s="632">
        <f t="shared" si="65"/>
        <v>-13804.422943522175</v>
      </c>
      <c r="O80" s="620">
        <f t="shared" ref="O80" si="66">SUM(O78:O79)</f>
        <v>17639.744791956007</v>
      </c>
      <c r="P80" s="620">
        <f t="shared" ref="P80" si="67">SUM(P78:P79)</f>
        <v>18454.887890721409</v>
      </c>
    </row>
    <row r="81" spans="1:16" s="283" customFormat="1" ht="15" customHeight="1">
      <c r="A81" s="278"/>
      <c r="B81" s="37" t="s">
        <v>624</v>
      </c>
      <c r="C81" s="653">
        <f t="shared" ref="C81:G81" si="68">C77+C78+C79</f>
        <v>151161.94587896101</v>
      </c>
      <c r="D81" s="653">
        <f t="shared" si="68"/>
        <v>147025.96179392844</v>
      </c>
      <c r="E81" s="653">
        <f t="shared" si="68"/>
        <v>144093.49151761827</v>
      </c>
      <c r="F81" s="653">
        <f t="shared" si="68"/>
        <v>143410.73187696736</v>
      </c>
      <c r="G81" s="653">
        <f t="shared" si="68"/>
        <v>142159.06570212997</v>
      </c>
      <c r="H81" s="654">
        <f t="shared" ref="H81:L81" si="69">H77+H78+H79</f>
        <v>143418.61352066309</v>
      </c>
      <c r="I81" s="654">
        <f t="shared" si="69"/>
        <v>145318.46091277737</v>
      </c>
      <c r="J81" s="654">
        <f t="shared" si="69"/>
        <v>144819.10272545338</v>
      </c>
      <c r="K81" s="655">
        <f t="shared" si="69"/>
        <v>149194.3515775633</v>
      </c>
      <c r="L81" s="655">
        <f t="shared" si="69"/>
        <v>150427.79847919082</v>
      </c>
      <c r="M81" s="655">
        <f t="shared" ref="M81:N81" si="70">M77+M78+M79</f>
        <v>153199.79589790426</v>
      </c>
      <c r="N81" s="656">
        <f t="shared" si="70"/>
        <v>156544.82816416072</v>
      </c>
      <c r="O81" s="655">
        <f t="shared" ref="O81" si="71">O77+O78+O79</f>
        <v>175180.08591977667</v>
      </c>
      <c r="P81" s="655">
        <f t="shared" ref="P81" si="72">P77+P78+P79</f>
        <v>174625.8428005749</v>
      </c>
    </row>
    <row r="82" spans="1:16" s="283" customFormat="1" ht="15" hidden="1" customHeight="1">
      <c r="A82" s="278"/>
      <c r="B82" s="284" t="s">
        <v>223</v>
      </c>
      <c r="C82" s="285" t="s">
        <v>89</v>
      </c>
      <c r="D82" s="285" t="s">
        <v>89</v>
      </c>
      <c r="E82" s="285" t="s">
        <v>89</v>
      </c>
      <c r="F82" s="285" t="s">
        <v>89</v>
      </c>
      <c r="G82" s="285" t="s">
        <v>89</v>
      </c>
      <c r="H82" s="286" t="s">
        <v>89</v>
      </c>
      <c r="I82" s="286" t="s">
        <v>89</v>
      </c>
      <c r="J82" s="286" t="s">
        <v>89</v>
      </c>
      <c r="K82" s="287" t="s">
        <v>89</v>
      </c>
      <c r="L82" s="287" t="s">
        <v>89</v>
      </c>
      <c r="M82" s="287" t="s">
        <v>89</v>
      </c>
      <c r="N82" s="288" t="s">
        <v>89</v>
      </c>
      <c r="O82" s="289" t="e">
        <f>O81-O83</f>
        <v>#REF!</v>
      </c>
      <c r="P82" s="289" t="e">
        <f>P81-P83</f>
        <v>#REF!</v>
      </c>
    </row>
    <row r="83" spans="1:16" s="212" customFormat="1" ht="15" hidden="1" customHeight="1">
      <c r="A83" s="290"/>
      <c r="B83" s="291" t="s">
        <v>222</v>
      </c>
      <c r="C83" s="279">
        <v>151161.94597303</v>
      </c>
      <c r="D83" s="279">
        <v>147025.96198245001</v>
      </c>
      <c r="E83" s="279">
        <v>144093.49202877001</v>
      </c>
      <c r="F83" s="279">
        <v>143410.73196411549</v>
      </c>
      <c r="G83" s="279">
        <v>142159.06597494619</v>
      </c>
      <c r="H83" s="280">
        <v>143418.61134455359</v>
      </c>
      <c r="I83" s="280">
        <v>145318.43845863899</v>
      </c>
      <c r="J83" s="280">
        <v>144819.10288711858</v>
      </c>
      <c r="K83" s="281">
        <v>149194.35189597914</v>
      </c>
      <c r="L83" s="280">
        <v>150427.79871620156</v>
      </c>
      <c r="M83" s="280">
        <v>153199.79589790426</v>
      </c>
      <c r="N83" s="282">
        <v>156544.82816416075</v>
      </c>
      <c r="O83" s="204" t="e">
        <f>#REF!</f>
        <v>#REF!</v>
      </c>
      <c r="P83" s="204" t="e">
        <f>#REF!</f>
        <v>#REF!</v>
      </c>
    </row>
    <row r="84" spans="1:16" s="20" customFormat="1" ht="15" customHeight="1">
      <c r="A84" s="657" t="s">
        <v>54</v>
      </c>
      <c r="B84" s="15"/>
      <c r="H84" s="28"/>
      <c r="I84" s="28"/>
      <c r="J84" s="28"/>
      <c r="K84" s="69"/>
      <c r="L84" s="69"/>
      <c r="M84" s="69"/>
    </row>
    <row r="85" spans="1:16" s="20" customFormat="1" ht="15" customHeight="1">
      <c r="A85" s="18" t="s">
        <v>625</v>
      </c>
      <c r="B85" s="18"/>
      <c r="C85" s="18"/>
      <c r="D85" s="18"/>
      <c r="E85" s="18"/>
      <c r="F85" s="18"/>
      <c r="G85" s="18"/>
      <c r="H85" s="18"/>
      <c r="I85" s="18"/>
      <c r="J85" s="18"/>
      <c r="K85" s="18"/>
      <c r="L85" s="18"/>
      <c r="M85" s="18"/>
      <c r="N85" s="18"/>
      <c r="O85" s="18"/>
      <c r="P85" s="18"/>
    </row>
    <row r="86" spans="1:16" s="20" customFormat="1" ht="15" customHeight="1">
      <c r="A86" s="15" t="s">
        <v>570</v>
      </c>
      <c r="B86" s="482"/>
      <c r="C86" s="482"/>
      <c r="D86" s="482"/>
      <c r="E86" s="482"/>
      <c r="F86" s="482"/>
      <c r="G86" s="482"/>
      <c r="H86" s="482"/>
      <c r="I86" s="482"/>
      <c r="J86" s="482"/>
      <c r="K86" s="482"/>
      <c r="L86" s="482"/>
      <c r="M86" s="482"/>
      <c r="N86" s="482"/>
      <c r="O86" s="482"/>
      <c r="P86" s="482"/>
    </row>
    <row r="87" spans="1:16" s="20" customFormat="1" ht="15" customHeight="1">
      <c r="A87" s="71" t="s">
        <v>626</v>
      </c>
      <c r="B87" s="15"/>
    </row>
    <row r="88" spans="1:16" s="20" customFormat="1" ht="15" customHeight="1">
      <c r="A88" s="50" t="s">
        <v>627</v>
      </c>
      <c r="B88" s="15"/>
    </row>
    <row r="89" spans="1:16" s="20" customFormat="1" ht="12" customHeight="1">
      <c r="A89" s="227"/>
      <c r="B89" s="15"/>
      <c r="H89" s="28"/>
      <c r="I89" s="28"/>
      <c r="J89" s="28"/>
      <c r="K89" s="69"/>
      <c r="L89" s="69"/>
      <c r="M89" s="69"/>
      <c r="N89" s="69"/>
      <c r="O89" s="69"/>
      <c r="P89" s="69"/>
    </row>
    <row r="90" spans="1:16">
      <c r="A90" s="18"/>
      <c r="B90" s="19"/>
    </row>
    <row r="91" spans="1:16">
      <c r="A91" s="18"/>
      <c r="B91" s="19"/>
    </row>
    <row r="92" spans="1:16">
      <c r="A92" s="18"/>
      <c r="B92" s="19"/>
    </row>
    <row r="93" spans="1:16">
      <c r="A93" s="18"/>
      <c r="B93" s="19"/>
    </row>
    <row r="94" spans="1:16">
      <c r="A94" s="18"/>
      <c r="B94" s="19"/>
    </row>
    <row r="95" spans="1:16">
      <c r="A95" s="18"/>
      <c r="B95" s="19"/>
    </row>
    <row r="96" spans="1:16">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A144" s="18"/>
      <c r="B144" s="19"/>
    </row>
    <row r="145" spans="1:2">
      <c r="A145" s="18"/>
      <c r="B145" s="19"/>
    </row>
    <row r="146" spans="1:2">
      <c r="A146" s="18"/>
      <c r="B146" s="19"/>
    </row>
    <row r="147" spans="1:2">
      <c r="A147" s="18"/>
      <c r="B147" s="19"/>
    </row>
    <row r="148" spans="1:2">
      <c r="A148" s="18"/>
      <c r="B148" s="19"/>
    </row>
    <row r="149" spans="1:2">
      <c r="A149" s="18"/>
      <c r="B149" s="19"/>
    </row>
    <row r="150" spans="1:2">
      <c r="A150" s="18"/>
      <c r="B150" s="19"/>
    </row>
    <row r="151" spans="1:2">
      <c r="A151" s="18"/>
      <c r="B151" s="19"/>
    </row>
    <row r="152" spans="1:2">
      <c r="A152" s="18"/>
      <c r="B152" s="19"/>
    </row>
    <row r="153" spans="1:2">
      <c r="A153" s="18"/>
      <c r="B153" s="19"/>
    </row>
    <row r="154" spans="1:2">
      <c r="A154" s="18"/>
      <c r="B154" s="19"/>
    </row>
    <row r="155" spans="1:2">
      <c r="A155" s="18"/>
      <c r="B155" s="19"/>
    </row>
    <row r="156" spans="1:2">
      <c r="A156" s="18"/>
      <c r="B156" s="19"/>
    </row>
    <row r="157" spans="1:2">
      <c r="A157" s="18"/>
      <c r="B157" s="19"/>
    </row>
    <row r="158" spans="1:2">
      <c r="A158" s="18"/>
      <c r="B158" s="19"/>
    </row>
    <row r="159" spans="1:2">
      <c r="A159" s="18"/>
      <c r="B159" s="19"/>
    </row>
    <row r="160" spans="1:2">
      <c r="A160" s="18"/>
      <c r="B160" s="19"/>
    </row>
    <row r="161" spans="1:2">
      <c r="A161" s="18"/>
      <c r="B161" s="19"/>
    </row>
    <row r="162" spans="1:2">
      <c r="A162" s="18"/>
      <c r="B162" s="19"/>
    </row>
    <row r="163" spans="1:2">
      <c r="A163" s="18"/>
      <c r="B163" s="19"/>
    </row>
    <row r="164" spans="1:2">
      <c r="A164" s="18"/>
      <c r="B164" s="19"/>
    </row>
    <row r="165" spans="1:2">
      <c r="A165" s="18"/>
      <c r="B165" s="19"/>
    </row>
    <row r="166" spans="1:2">
      <c r="A166" s="18"/>
      <c r="B166" s="19"/>
    </row>
    <row r="167" spans="1:2">
      <c r="A167" s="18"/>
      <c r="B167" s="19"/>
    </row>
    <row r="168" spans="1:2">
      <c r="A168" s="18"/>
      <c r="B168" s="19"/>
    </row>
    <row r="169" spans="1:2">
      <c r="A169" s="18"/>
      <c r="B169" s="19"/>
    </row>
    <row r="170" spans="1:2">
      <c r="A170" s="18"/>
      <c r="B170" s="19"/>
    </row>
    <row r="171" spans="1:2">
      <c r="A171" s="18"/>
      <c r="B171" s="19"/>
    </row>
    <row r="172" spans="1:2">
      <c r="A172" s="18"/>
      <c r="B172" s="19"/>
    </row>
    <row r="173" spans="1:2">
      <c r="A173" s="18"/>
      <c r="B173" s="19"/>
    </row>
    <row r="174" spans="1:2">
      <c r="A174" s="18"/>
      <c r="B174" s="19"/>
    </row>
    <row r="175" spans="1:2">
      <c r="A175" s="18"/>
      <c r="B175" s="19"/>
    </row>
    <row r="176" spans="1:2">
      <c r="A176" s="18"/>
      <c r="B176" s="19"/>
    </row>
    <row r="177" spans="1:2">
      <c r="A177" s="18"/>
      <c r="B177" s="19"/>
    </row>
    <row r="178" spans="1:2">
      <c r="A178" s="18"/>
      <c r="B178" s="19"/>
    </row>
    <row r="179" spans="1:2">
      <c r="A179" s="18"/>
      <c r="B179" s="19"/>
    </row>
    <row r="180" spans="1:2">
      <c r="A180" s="18"/>
      <c r="B180" s="19"/>
    </row>
    <row r="181" spans="1:2">
      <c r="B181" s="19"/>
    </row>
    <row r="182" spans="1:2">
      <c r="B182" s="19"/>
    </row>
    <row r="183" spans="1:2">
      <c r="B183" s="19"/>
    </row>
    <row r="184" spans="1:2">
      <c r="B184" s="19"/>
    </row>
    <row r="185" spans="1:2">
      <c r="B185" s="19"/>
    </row>
    <row r="186" spans="1:2">
      <c r="B186" s="19"/>
    </row>
    <row r="187" spans="1:2">
      <c r="B187" s="19"/>
    </row>
    <row r="188" spans="1:2">
      <c r="B188" s="19"/>
    </row>
    <row r="189" spans="1:2">
      <c r="B189" s="19"/>
    </row>
    <row r="190" spans="1:2">
      <c r="B190" s="19"/>
    </row>
    <row r="191" spans="1:2">
      <c r="B191" s="19"/>
    </row>
    <row r="192" spans="1:2">
      <c r="B192" s="19"/>
    </row>
    <row r="193" spans="2:2">
      <c r="B193" s="19"/>
    </row>
    <row r="194" spans="2:2">
      <c r="B194" s="19"/>
    </row>
    <row r="195" spans="2:2">
      <c r="B195" s="19"/>
    </row>
    <row r="196" spans="2:2">
      <c r="B196" s="19"/>
    </row>
    <row r="197" spans="2:2">
      <c r="B197" s="19"/>
    </row>
    <row r="198" spans="2:2">
      <c r="B198" s="19"/>
    </row>
    <row r="199" spans="2:2">
      <c r="B199" s="19"/>
    </row>
    <row r="200" spans="2:2">
      <c r="B200" s="19"/>
    </row>
    <row r="201" spans="2:2">
      <c r="B201" s="19"/>
    </row>
    <row r="202" spans="2:2">
      <c r="B202" s="19"/>
    </row>
    <row r="203" spans="2:2">
      <c r="B203" s="19"/>
    </row>
    <row r="204" spans="2:2">
      <c r="B204" s="19"/>
    </row>
    <row r="205" spans="2:2">
      <c r="B205" s="19"/>
    </row>
    <row r="206" spans="2:2">
      <c r="B206" s="19"/>
    </row>
    <row r="207" spans="2:2">
      <c r="B207" s="19"/>
    </row>
  </sheetData>
  <pageMargins left="0.59055118110236227" right="0.19685039370078741" top="0.59055118110236227" bottom="0.39370078740157483" header="0.31496062992125984" footer="0.11811023622047245"/>
  <pageSetup paperSize="9" scale="70" orientation="portrait" r:id="rId1"/>
  <headerFooter>
    <oddFooter>&amp;L&amp;"MetaNormalLF-Roman,Standard"&amp;10Statistisches Bundesamt, Verkehr und Umwelt, 2020</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5"/>
  <sheetViews>
    <sheetView workbookViewId="0"/>
  </sheetViews>
  <sheetFormatPr baseColWidth="10" defaultRowHeight="15"/>
  <cols>
    <col min="1" max="1" width="7" style="5" customWidth="1"/>
    <col min="2" max="2" width="50.7109375" style="15" customWidth="1"/>
    <col min="3" max="3" width="10.7109375" style="20" customWidth="1"/>
    <col min="4" max="7" width="10.7109375" style="20" hidden="1" customWidth="1"/>
    <col min="8" max="8" width="10.7109375" style="20" customWidth="1"/>
    <col min="9" max="12" width="10.7109375" style="20" hidden="1" customWidth="1"/>
    <col min="13" max="16" width="10.7109375" style="20" customWidth="1"/>
    <col min="17" max="16384" width="11.42578125" style="20"/>
  </cols>
  <sheetData>
    <row r="1" spans="1:18" ht="18" customHeight="1">
      <c r="A1" s="123" t="s">
        <v>203</v>
      </c>
      <c r="B1" s="20"/>
      <c r="C1" s="93"/>
      <c r="Q1" s="197"/>
    </row>
    <row r="2" spans="1:18" ht="18" customHeight="1">
      <c r="A2" s="423" t="s">
        <v>385</v>
      </c>
      <c r="B2" s="28"/>
      <c r="C2" s="93"/>
      <c r="H2" s="333"/>
    </row>
    <row r="3" spans="1:18" ht="18" customHeight="1">
      <c r="A3" s="453" t="s">
        <v>628</v>
      </c>
      <c r="B3" s="20"/>
    </row>
    <row r="4" spans="1:18" ht="18" customHeight="1">
      <c r="A4" s="104" t="s">
        <v>137</v>
      </c>
      <c r="B4" s="20"/>
      <c r="C4" s="652"/>
      <c r="D4" s="652"/>
      <c r="E4" s="652"/>
      <c r="F4" s="652"/>
      <c r="G4" s="652"/>
      <c r="H4" s="652"/>
      <c r="I4" s="652"/>
      <c r="J4" s="652"/>
      <c r="K4" s="652"/>
      <c r="L4" s="652"/>
      <c r="M4" s="652"/>
      <c r="N4" s="652"/>
      <c r="O4" s="91"/>
    </row>
    <row r="5" spans="1:18">
      <c r="A5" s="20"/>
      <c r="B5" s="20"/>
      <c r="C5" s="230"/>
      <c r="D5" s="230"/>
      <c r="E5" s="230"/>
      <c r="F5" s="230"/>
      <c r="G5" s="230"/>
      <c r="H5" s="230"/>
      <c r="I5" s="230"/>
      <c r="J5" s="230"/>
      <c r="K5" s="652"/>
      <c r="L5" s="230"/>
      <c r="M5" s="230"/>
      <c r="N5" s="230"/>
      <c r="O5" s="91"/>
    </row>
    <row r="6" spans="1:18" s="8" customFormat="1" ht="30" customHeight="1">
      <c r="A6" s="483" t="s">
        <v>320</v>
      </c>
      <c r="B6" s="588" t="s">
        <v>324</v>
      </c>
      <c r="C6" s="224">
        <v>2005</v>
      </c>
      <c r="D6" s="224">
        <v>2006</v>
      </c>
      <c r="E6" s="224">
        <v>2007</v>
      </c>
      <c r="F6" s="224">
        <v>2008</v>
      </c>
      <c r="G6" s="224">
        <v>2009</v>
      </c>
      <c r="H6" s="224">
        <v>2010</v>
      </c>
      <c r="I6" s="224">
        <v>2011</v>
      </c>
      <c r="J6" s="224">
        <v>2012</v>
      </c>
      <c r="K6" s="226">
        <v>2013</v>
      </c>
      <c r="L6" s="225">
        <v>2014</v>
      </c>
      <c r="M6" s="223">
        <v>2015</v>
      </c>
      <c r="N6" s="229">
        <v>2016</v>
      </c>
      <c r="O6" s="225">
        <v>2017</v>
      </c>
      <c r="P6" s="224">
        <v>2018</v>
      </c>
    </row>
    <row r="7" spans="1:18" ht="15" customHeight="1">
      <c r="A7" s="13" t="s">
        <v>1</v>
      </c>
      <c r="B7" s="236" t="s">
        <v>242</v>
      </c>
      <c r="C7" s="618">
        <f t="shared" ref="C7:O7" si="0">SUM(C8:C10)</f>
        <v>24.259120342122511</v>
      </c>
      <c r="D7" s="618">
        <f t="shared" ref="D7:N7" si="1">SUM(D8:D10)</f>
        <v>43.529001376659458</v>
      </c>
      <c r="E7" s="618">
        <f t="shared" si="1"/>
        <v>48.201602428219495</v>
      </c>
      <c r="F7" s="618">
        <f t="shared" si="1"/>
        <v>35.353024198522</v>
      </c>
      <c r="G7" s="618">
        <f t="shared" si="1"/>
        <v>34.76254652975323</v>
      </c>
      <c r="H7" s="618">
        <f t="shared" si="1"/>
        <v>33.023232385319467</v>
      </c>
      <c r="I7" s="618">
        <f t="shared" si="1"/>
        <v>30.521081050790883</v>
      </c>
      <c r="J7" s="618">
        <f t="shared" si="1"/>
        <v>29.853411435983702</v>
      </c>
      <c r="K7" s="618">
        <f t="shared" si="1"/>
        <v>28.791807042987752</v>
      </c>
      <c r="L7" s="618">
        <f t="shared" si="1"/>
        <v>33.691874984437852</v>
      </c>
      <c r="M7" s="618">
        <f t="shared" si="1"/>
        <v>33.87860752398246</v>
      </c>
      <c r="N7" s="619">
        <f t="shared" si="1"/>
        <v>30.876804451687885</v>
      </c>
      <c r="O7" s="618">
        <f t="shared" si="0"/>
        <v>22.134746469793594</v>
      </c>
      <c r="P7" s="618">
        <f t="shared" ref="P7" si="2">SUM(P8:P10)</f>
        <v>25.036314723612975</v>
      </c>
    </row>
    <row r="8" spans="1:18" ht="12.95" customHeight="1">
      <c r="A8" s="12" t="s">
        <v>2</v>
      </c>
      <c r="B8" s="238" t="s">
        <v>243</v>
      </c>
      <c r="C8" s="620">
        <v>21.970050149955132</v>
      </c>
      <c r="D8" s="620">
        <v>39.143166195190922</v>
      </c>
      <c r="E8" s="620">
        <v>43.016907320854237</v>
      </c>
      <c r="F8" s="620">
        <v>31.508530094696837</v>
      </c>
      <c r="G8" s="620">
        <v>31.746996153074551</v>
      </c>
      <c r="H8" s="620">
        <v>30.13858871072738</v>
      </c>
      <c r="I8" s="620">
        <v>27.36449211048151</v>
      </c>
      <c r="J8" s="620">
        <v>26.931568924394597</v>
      </c>
      <c r="K8" s="620">
        <v>26.0260641099471</v>
      </c>
      <c r="L8" s="620">
        <v>29.928757539971134</v>
      </c>
      <c r="M8" s="620">
        <v>30.164261809701046</v>
      </c>
      <c r="N8" s="621">
        <v>27.126131534909767</v>
      </c>
      <c r="O8" s="620">
        <v>19.555216378957308</v>
      </c>
      <c r="P8" s="620">
        <v>22.118642850508863</v>
      </c>
      <c r="R8" s="228"/>
    </row>
    <row r="9" spans="1:18" ht="12.95" customHeight="1">
      <c r="A9" s="12" t="s">
        <v>3</v>
      </c>
      <c r="B9" s="238" t="s">
        <v>244</v>
      </c>
      <c r="C9" s="620">
        <v>2.2010659179268686</v>
      </c>
      <c r="D9" s="620">
        <v>4.203030921896687</v>
      </c>
      <c r="E9" s="620">
        <v>4.979451243851992</v>
      </c>
      <c r="F9" s="620">
        <v>3.6690332944673969</v>
      </c>
      <c r="G9" s="620">
        <v>2.6933331558358891</v>
      </c>
      <c r="H9" s="620">
        <v>2.5764393755086168</v>
      </c>
      <c r="I9" s="620">
        <v>2.8932964232409546</v>
      </c>
      <c r="J9" s="620">
        <v>2.6959369386191003</v>
      </c>
      <c r="K9" s="620">
        <v>2.5424333129364962</v>
      </c>
      <c r="L9" s="620">
        <v>3.4925355681793371</v>
      </c>
      <c r="M9" s="620">
        <v>3.3975831441417919</v>
      </c>
      <c r="N9" s="621">
        <v>3.4552823381385087</v>
      </c>
      <c r="O9" s="620">
        <v>2.3930959657685174</v>
      </c>
      <c r="P9" s="620">
        <v>2.7067987358496191</v>
      </c>
    </row>
    <row r="10" spans="1:18" ht="12.95" customHeight="1">
      <c r="A10" s="12" t="s">
        <v>4</v>
      </c>
      <c r="B10" s="238" t="s">
        <v>5</v>
      </c>
      <c r="C10" s="620">
        <v>8.8004274240512673E-2</v>
      </c>
      <c r="D10" s="620">
        <v>0.18280425957184321</v>
      </c>
      <c r="E10" s="620">
        <v>0.20524386351326979</v>
      </c>
      <c r="F10" s="620">
        <v>0.17546080935776359</v>
      </c>
      <c r="G10" s="620">
        <v>0.32221722084278775</v>
      </c>
      <c r="H10" s="620">
        <v>0.30820429908346919</v>
      </c>
      <c r="I10" s="620">
        <v>0.26329251706841722</v>
      </c>
      <c r="J10" s="620">
        <v>0.22590557297000605</v>
      </c>
      <c r="K10" s="620">
        <v>0.22330962010415786</v>
      </c>
      <c r="L10" s="620">
        <v>0.27058187628737851</v>
      </c>
      <c r="M10" s="620">
        <v>0.31676257013962028</v>
      </c>
      <c r="N10" s="621">
        <v>0.29539057863960938</v>
      </c>
      <c r="O10" s="620">
        <v>0.18643412506777124</v>
      </c>
      <c r="P10" s="620">
        <v>0.21087313725449081</v>
      </c>
    </row>
    <row r="11" spans="1:18" ht="12.95" customHeight="1">
      <c r="A11" s="13" t="s">
        <v>6</v>
      </c>
      <c r="B11" s="236" t="s">
        <v>245</v>
      </c>
      <c r="C11" s="620">
        <f t="shared" ref="C11" si="3">SUM(C12:C14)</f>
        <v>13.844736181715177</v>
      </c>
      <c r="D11" s="620">
        <f t="shared" ref="D11:N11" si="4">SUM(D12:D14)</f>
        <v>25.002835673214985</v>
      </c>
      <c r="E11" s="620">
        <f t="shared" si="4"/>
        <v>25.183255348695582</v>
      </c>
      <c r="F11" s="620">
        <f t="shared" si="4"/>
        <v>18.182681883170616</v>
      </c>
      <c r="G11" s="620">
        <f t="shared" si="4"/>
        <v>15.082768611963202</v>
      </c>
      <c r="H11" s="620">
        <f t="shared" si="4"/>
        <v>15.73897259864308</v>
      </c>
      <c r="I11" s="620">
        <f t="shared" si="4"/>
        <v>13.255904240571986</v>
      </c>
      <c r="J11" s="620">
        <f t="shared" si="4"/>
        <v>15.930883723375555</v>
      </c>
      <c r="K11" s="620">
        <f t="shared" si="4"/>
        <v>14.767925964291122</v>
      </c>
      <c r="L11" s="620">
        <f t="shared" si="4"/>
        <v>16.582380689278246</v>
      </c>
      <c r="M11" s="620">
        <f t="shared" si="4"/>
        <v>13.857974018350706</v>
      </c>
      <c r="N11" s="621">
        <f t="shared" si="4"/>
        <v>13.697790762533138</v>
      </c>
      <c r="O11" s="620">
        <f t="shared" ref="O11" si="5">SUM(O12:O14)</f>
        <v>6.7524280586190226</v>
      </c>
      <c r="P11" s="620">
        <f t="shared" ref="P11" si="6">SUM(P12:P14)</f>
        <v>7.8349223052503323</v>
      </c>
    </row>
    <row r="12" spans="1:18" ht="12.95" customHeight="1">
      <c r="A12" s="12" t="s">
        <v>7</v>
      </c>
      <c r="B12" s="242" t="s">
        <v>246</v>
      </c>
      <c r="C12" s="620">
        <v>1.6638556685276547</v>
      </c>
      <c r="D12" s="620">
        <v>2.3180302910416488</v>
      </c>
      <c r="E12" s="620">
        <v>2.3895148697410287</v>
      </c>
      <c r="F12" s="620">
        <v>1.7430064354529426</v>
      </c>
      <c r="G12" s="620">
        <v>4.4301087272600572</v>
      </c>
      <c r="H12" s="620">
        <v>4.6235785880696083</v>
      </c>
      <c r="I12" s="620">
        <v>2.9689713169097449</v>
      </c>
      <c r="J12" s="620">
        <v>3.4910605615806665</v>
      </c>
      <c r="K12" s="620">
        <v>2.7922089781107053</v>
      </c>
      <c r="L12" s="620">
        <v>3.1210489725313377</v>
      </c>
      <c r="M12" s="620">
        <v>2.4298563992916322</v>
      </c>
      <c r="N12" s="621">
        <v>2.4294614256642291</v>
      </c>
      <c r="O12" s="620">
        <v>1.2342989117659553</v>
      </c>
      <c r="P12" s="620">
        <v>1.4321716560604258</v>
      </c>
    </row>
    <row r="13" spans="1:18" ht="12.95" customHeight="1">
      <c r="A13" s="12" t="s">
        <v>8</v>
      </c>
      <c r="B13" s="242" t="s">
        <v>247</v>
      </c>
      <c r="C13" s="620">
        <v>2.0423293832391911</v>
      </c>
      <c r="D13" s="620">
        <v>4.5060288434702098</v>
      </c>
      <c r="E13" s="620">
        <v>4.1007302563375845</v>
      </c>
      <c r="F13" s="620">
        <v>2.9686651694708694</v>
      </c>
      <c r="G13" s="620">
        <v>3.3294304251831779</v>
      </c>
      <c r="H13" s="620">
        <v>3.4735174184799287</v>
      </c>
      <c r="I13" s="620">
        <v>3.2274342068261475</v>
      </c>
      <c r="J13" s="620">
        <v>4.050456977382245</v>
      </c>
      <c r="K13" s="620">
        <v>3.864587039239423</v>
      </c>
      <c r="L13" s="620">
        <v>3.7044376321754546</v>
      </c>
      <c r="M13" s="620">
        <v>2.6692999744987973</v>
      </c>
      <c r="N13" s="621">
        <v>2.3453734106308781</v>
      </c>
      <c r="O13" s="620">
        <v>1.0354807038228164</v>
      </c>
      <c r="P13" s="620">
        <v>1.2014805330183571</v>
      </c>
    </row>
    <row r="14" spans="1:18" ht="12.95" customHeight="1">
      <c r="A14" s="12" t="s">
        <v>9</v>
      </c>
      <c r="B14" s="242" t="s">
        <v>248</v>
      </c>
      <c r="C14" s="620">
        <v>10.138551129948333</v>
      </c>
      <c r="D14" s="620">
        <v>18.178776538703126</v>
      </c>
      <c r="E14" s="620">
        <v>18.693010222616969</v>
      </c>
      <c r="F14" s="620">
        <v>13.471010278246805</v>
      </c>
      <c r="G14" s="620">
        <v>7.3232294595199665</v>
      </c>
      <c r="H14" s="620">
        <v>7.6418765920935448</v>
      </c>
      <c r="I14" s="620">
        <v>7.059498716836095</v>
      </c>
      <c r="J14" s="620">
        <v>8.3893661844126441</v>
      </c>
      <c r="K14" s="620">
        <v>8.1111299469409932</v>
      </c>
      <c r="L14" s="620">
        <v>9.7568940845714511</v>
      </c>
      <c r="M14" s="620">
        <v>8.7588176445602759</v>
      </c>
      <c r="N14" s="621">
        <v>8.922955926238032</v>
      </c>
      <c r="O14" s="620">
        <v>4.4826484430302509</v>
      </c>
      <c r="P14" s="620">
        <v>5.2012701161715489</v>
      </c>
    </row>
    <row r="15" spans="1:18" ht="12.95" customHeight="1">
      <c r="A15" s="13" t="s">
        <v>10</v>
      </c>
      <c r="B15" s="236" t="s">
        <v>11</v>
      </c>
      <c r="C15" s="620">
        <f t="shared" ref="C15:O15" si="7">SUM(C16:C21,C24:C27,C30,C34:C41)</f>
        <v>219.40912637346827</v>
      </c>
      <c r="D15" s="620">
        <f t="shared" ref="D15:N15" si="8">SUM(D16:D21,D24:D27,D30,D34:D41)</f>
        <v>412.1146895220802</v>
      </c>
      <c r="E15" s="620">
        <f t="shared" si="8"/>
        <v>441.0149611551401</v>
      </c>
      <c r="F15" s="620">
        <f t="shared" si="8"/>
        <v>337.86197338757256</v>
      </c>
      <c r="G15" s="620">
        <f t="shared" si="8"/>
        <v>290.14899863397198</v>
      </c>
      <c r="H15" s="620">
        <f t="shared" si="8"/>
        <v>303.27760982574864</v>
      </c>
      <c r="I15" s="620">
        <f t="shared" si="8"/>
        <v>289.56744707684709</v>
      </c>
      <c r="J15" s="620">
        <f t="shared" si="8"/>
        <v>304.55233222679396</v>
      </c>
      <c r="K15" s="620">
        <f t="shared" si="8"/>
        <v>275.19835626875766</v>
      </c>
      <c r="L15" s="620">
        <f t="shared" si="8"/>
        <v>349.4480780757504</v>
      </c>
      <c r="M15" s="620">
        <f t="shared" si="8"/>
        <v>305.38511531340669</v>
      </c>
      <c r="N15" s="621">
        <f t="shared" si="8"/>
        <v>301.28343939889942</v>
      </c>
      <c r="O15" s="620">
        <f t="shared" si="7"/>
        <v>220.89652704947389</v>
      </c>
      <c r="P15" s="620">
        <f t="shared" ref="P15" si="9">SUM(P16:P21,P24:P27,P30,P34:P41)</f>
        <v>240.73562362878479</v>
      </c>
    </row>
    <row r="16" spans="1:18" ht="12.95" customHeight="1">
      <c r="A16" s="12" t="s">
        <v>12</v>
      </c>
      <c r="B16" s="238" t="s">
        <v>249</v>
      </c>
      <c r="C16" s="620">
        <v>22.236287437952431</v>
      </c>
      <c r="D16" s="620">
        <v>40.166138390785619</v>
      </c>
      <c r="E16" s="620">
        <v>41.335114953641487</v>
      </c>
      <c r="F16" s="620">
        <v>31.635675967496987</v>
      </c>
      <c r="G16" s="620">
        <v>29.287803149617694</v>
      </c>
      <c r="H16" s="620">
        <v>30.647447854287687</v>
      </c>
      <c r="I16" s="620">
        <v>27.943416714720481</v>
      </c>
      <c r="J16" s="620">
        <v>31.127003812399256</v>
      </c>
      <c r="K16" s="620">
        <v>29.057370349247368</v>
      </c>
      <c r="L16" s="620">
        <v>29.837387454714392</v>
      </c>
      <c r="M16" s="620">
        <v>25.01324939432509</v>
      </c>
      <c r="N16" s="621">
        <v>25.199461922119497</v>
      </c>
      <c r="O16" s="620">
        <v>28.958134774251903</v>
      </c>
      <c r="P16" s="620">
        <v>31.288707149332627</v>
      </c>
    </row>
    <row r="17" spans="1:16" ht="12.95" customHeight="1">
      <c r="A17" s="13" t="s">
        <v>13</v>
      </c>
      <c r="B17" s="238" t="s">
        <v>250</v>
      </c>
      <c r="C17" s="620">
        <v>3.7881943788171739</v>
      </c>
      <c r="D17" s="620">
        <v>6.7257981968929617</v>
      </c>
      <c r="E17" s="620">
        <v>6.9240833326658153</v>
      </c>
      <c r="F17" s="620">
        <v>5.3091531541793318</v>
      </c>
      <c r="G17" s="620">
        <v>3.7691804719349751</v>
      </c>
      <c r="H17" s="620">
        <v>3.9448307129960924</v>
      </c>
      <c r="I17" s="620">
        <v>3.7296171320382085</v>
      </c>
      <c r="J17" s="620">
        <v>3.6662382579264929</v>
      </c>
      <c r="K17" s="620">
        <v>3.2995082851259339</v>
      </c>
      <c r="L17" s="620">
        <v>6.40060098268654</v>
      </c>
      <c r="M17" s="620">
        <v>4.891722556485254</v>
      </c>
      <c r="N17" s="621">
        <v>4.9967043483240765</v>
      </c>
      <c r="O17" s="620">
        <v>4.2191456568569414</v>
      </c>
      <c r="P17" s="620">
        <v>4.6459299574305151</v>
      </c>
    </row>
    <row r="18" spans="1:16" ht="12.95" customHeight="1">
      <c r="A18" s="13">
        <v>16</v>
      </c>
      <c r="B18" s="238" t="s">
        <v>252</v>
      </c>
      <c r="C18" s="620">
        <v>3.3614272335417832</v>
      </c>
      <c r="D18" s="620">
        <v>6.3119314593681608</v>
      </c>
      <c r="E18" s="620">
        <v>6.6496359193491124</v>
      </c>
      <c r="F18" s="620">
        <v>5.1020744589352018</v>
      </c>
      <c r="G18" s="620">
        <v>3.8935280766474976</v>
      </c>
      <c r="H18" s="620">
        <v>4.0759459122479118</v>
      </c>
      <c r="I18" s="620">
        <v>3.6430749504001416</v>
      </c>
      <c r="J18" s="620">
        <v>3.9726361601139049</v>
      </c>
      <c r="K18" s="620">
        <v>3.7550523011402377</v>
      </c>
      <c r="L18" s="620">
        <v>7.0110841201415601</v>
      </c>
      <c r="M18" s="620">
        <v>5.9220223568610866</v>
      </c>
      <c r="N18" s="621">
        <v>5.6445919601322778</v>
      </c>
      <c r="O18" s="620">
        <v>4.6387468320331084</v>
      </c>
      <c r="P18" s="620">
        <v>5.1079755534994229</v>
      </c>
    </row>
    <row r="19" spans="1:16" ht="12.95" customHeight="1">
      <c r="A19" s="13">
        <v>17</v>
      </c>
      <c r="B19" s="238" t="s">
        <v>254</v>
      </c>
      <c r="C19" s="620">
        <v>4.5277532758787924</v>
      </c>
      <c r="D19" s="620">
        <v>8.4137056478180074</v>
      </c>
      <c r="E19" s="620">
        <v>8.9372877453216919</v>
      </c>
      <c r="F19" s="620">
        <v>6.853655738619139</v>
      </c>
      <c r="G19" s="620">
        <v>6.6877855283842251</v>
      </c>
      <c r="H19" s="620">
        <v>7.0007264765301374</v>
      </c>
      <c r="I19" s="620">
        <v>6.329693308586025</v>
      </c>
      <c r="J19" s="620">
        <v>6.6004879251701105</v>
      </c>
      <c r="K19" s="620">
        <v>5.8907956650864328</v>
      </c>
      <c r="L19" s="620">
        <v>10.59240186494149</v>
      </c>
      <c r="M19" s="620">
        <v>8.5261466861111135</v>
      </c>
      <c r="N19" s="621">
        <v>8.4988862418502578</v>
      </c>
      <c r="O19" s="620">
        <v>7.3314536130353032</v>
      </c>
      <c r="P19" s="620">
        <v>8.073060932835153</v>
      </c>
    </row>
    <row r="20" spans="1:16" ht="12.95" customHeight="1">
      <c r="A20" s="13">
        <v>18</v>
      </c>
      <c r="B20" s="238" t="s">
        <v>371</v>
      </c>
      <c r="C20" s="620">
        <v>3.5157523886987128</v>
      </c>
      <c r="D20" s="620">
        <v>6.2400126159115565</v>
      </c>
      <c r="E20" s="620">
        <v>6.3077518306583062</v>
      </c>
      <c r="F20" s="620">
        <v>4.838032960785676</v>
      </c>
      <c r="G20" s="620">
        <v>4.0626132392490115</v>
      </c>
      <c r="H20" s="620">
        <v>4.2503697680211836</v>
      </c>
      <c r="I20" s="620">
        <v>3.6709422308901618</v>
      </c>
      <c r="J20" s="620">
        <v>3.8348752362833909</v>
      </c>
      <c r="K20" s="620">
        <v>3.2842158094297242</v>
      </c>
      <c r="L20" s="620">
        <v>5.6804264306437604</v>
      </c>
      <c r="M20" s="620">
        <v>4.3506439338757232</v>
      </c>
      <c r="N20" s="621">
        <v>4.5325140816111222</v>
      </c>
      <c r="O20" s="620">
        <v>3.7825929132920018</v>
      </c>
      <c r="P20" s="620">
        <v>4.1652180706458939</v>
      </c>
    </row>
    <row r="21" spans="1:16" ht="12.95" customHeight="1">
      <c r="A21" s="13">
        <v>19</v>
      </c>
      <c r="B21" s="238" t="s">
        <v>258</v>
      </c>
      <c r="C21" s="620">
        <f t="shared" ref="C21" si="10">SUM(C22:C23)</f>
        <v>9.2176425302657652</v>
      </c>
      <c r="D21" s="620">
        <f t="shared" ref="D21:N21" si="11">SUM(D22:D23)</f>
        <v>17.233213412796882</v>
      </c>
      <c r="E21" s="620">
        <f t="shared" si="11"/>
        <v>17.066854454110903</v>
      </c>
      <c r="F21" s="620">
        <f t="shared" si="11"/>
        <v>13.040933597075428</v>
      </c>
      <c r="G21" s="620">
        <f t="shared" si="11"/>
        <v>10.179336066774864</v>
      </c>
      <c r="H21" s="620">
        <f t="shared" si="11"/>
        <v>10.661237050206459</v>
      </c>
      <c r="I21" s="620">
        <f t="shared" si="11"/>
        <v>11.286324889005062</v>
      </c>
      <c r="J21" s="620">
        <f t="shared" si="11"/>
        <v>13.52813645811829</v>
      </c>
      <c r="K21" s="620">
        <f t="shared" si="11"/>
        <v>11.579394165947305</v>
      </c>
      <c r="L21" s="620">
        <f t="shared" si="11"/>
        <v>5.6558986795173052</v>
      </c>
      <c r="M21" s="620">
        <f t="shared" si="11"/>
        <v>4.0117282582237763</v>
      </c>
      <c r="N21" s="621">
        <f t="shared" si="11"/>
        <v>3.5477093951637153</v>
      </c>
      <c r="O21" s="620">
        <f t="shared" ref="O21" si="12">SUM(O22:O23)</f>
        <v>2.5108622063391022</v>
      </c>
      <c r="P21" s="620">
        <f t="shared" ref="P21" si="13">SUM(P22:P23)</f>
        <v>2.7497975950886859</v>
      </c>
    </row>
    <row r="22" spans="1:16" ht="12.95" customHeight="1">
      <c r="A22" s="12" t="s">
        <v>14</v>
      </c>
      <c r="B22" s="243" t="s">
        <v>259</v>
      </c>
      <c r="C22" s="620">
        <v>5.6748683636560368E-2</v>
      </c>
      <c r="D22" s="620">
        <v>0.10587752460549274</v>
      </c>
      <c r="E22" s="620">
        <v>7.2398034349894946E-2</v>
      </c>
      <c r="F22" s="620">
        <v>5.5319974811664903E-2</v>
      </c>
      <c r="G22" s="620">
        <v>5.723422161814419E-2</v>
      </c>
      <c r="H22" s="620">
        <v>5.9906193097740187E-2</v>
      </c>
      <c r="I22" s="620">
        <v>7.3666326460344073E-2</v>
      </c>
      <c r="J22" s="620">
        <v>6.6871227951509127E-2</v>
      </c>
      <c r="K22" s="620">
        <v>6.2581907250907301E-2</v>
      </c>
      <c r="L22" s="620">
        <v>2.9125966807942341E-2</v>
      </c>
      <c r="M22" s="620">
        <v>2.7686704895062014E-2</v>
      </c>
      <c r="N22" s="621">
        <v>3.5831503832284436E-2</v>
      </c>
      <c r="O22" s="620">
        <v>2.1103367377050541E-2</v>
      </c>
      <c r="P22" s="620">
        <v>2.3111578451091408E-2</v>
      </c>
    </row>
    <row r="23" spans="1:16" ht="12.95" customHeight="1">
      <c r="A23" s="12" t="s">
        <v>15</v>
      </c>
      <c r="B23" s="243" t="s">
        <v>260</v>
      </c>
      <c r="C23" s="620">
        <v>9.1608938466292056</v>
      </c>
      <c r="D23" s="620">
        <v>17.127335888191389</v>
      </c>
      <c r="E23" s="620">
        <v>16.994456419761008</v>
      </c>
      <c r="F23" s="620">
        <v>12.985613622263763</v>
      </c>
      <c r="G23" s="620">
        <v>10.12210184515672</v>
      </c>
      <c r="H23" s="620">
        <v>10.601330857108719</v>
      </c>
      <c r="I23" s="620">
        <v>11.212658562544718</v>
      </c>
      <c r="J23" s="620">
        <v>13.461265230166781</v>
      </c>
      <c r="K23" s="620">
        <v>11.516812258696397</v>
      </c>
      <c r="L23" s="620">
        <v>5.6267727127093625</v>
      </c>
      <c r="M23" s="620">
        <v>3.9840415533287139</v>
      </c>
      <c r="N23" s="621">
        <v>3.511877891331431</v>
      </c>
      <c r="O23" s="620">
        <v>2.4897588389620515</v>
      </c>
      <c r="P23" s="620">
        <v>2.7266860166375944</v>
      </c>
    </row>
    <row r="24" spans="1:16" ht="12.95" customHeight="1">
      <c r="A24" s="13">
        <v>20</v>
      </c>
      <c r="B24" s="238" t="s">
        <v>262</v>
      </c>
      <c r="C24" s="620">
        <v>16.140145970653197</v>
      </c>
      <c r="D24" s="620">
        <v>29.498837438586769</v>
      </c>
      <c r="E24" s="620">
        <v>31.700930162142491</v>
      </c>
      <c r="F24" s="620">
        <v>24.281301975968098</v>
      </c>
      <c r="G24" s="620">
        <v>20.467974248885788</v>
      </c>
      <c r="H24" s="620">
        <v>21.431371815687569</v>
      </c>
      <c r="I24" s="620">
        <v>20.02397597967877</v>
      </c>
      <c r="J24" s="620">
        <v>20.976438190734335</v>
      </c>
      <c r="K24" s="620">
        <v>19.604361122254449</v>
      </c>
      <c r="L24" s="620">
        <v>22.513255376484704</v>
      </c>
      <c r="M24" s="620">
        <v>17.05381485666009</v>
      </c>
      <c r="N24" s="621">
        <v>18.809496803949848</v>
      </c>
      <c r="O24" s="620">
        <v>11.292127966530714</v>
      </c>
      <c r="P24" s="620">
        <v>12.355794431273891</v>
      </c>
    </row>
    <row r="25" spans="1:16" ht="12.95" customHeight="1">
      <c r="A25" s="13">
        <v>21</v>
      </c>
      <c r="B25" s="238" t="s">
        <v>263</v>
      </c>
      <c r="C25" s="620">
        <v>3.9104699418704971</v>
      </c>
      <c r="D25" s="620">
        <v>7.3553211806045802</v>
      </c>
      <c r="E25" s="620">
        <v>8.3912399570366691</v>
      </c>
      <c r="F25" s="620">
        <v>6.4131775931187116</v>
      </c>
      <c r="G25" s="620">
        <v>5.2115442120563529</v>
      </c>
      <c r="H25" s="620">
        <v>5.4507954191012411</v>
      </c>
      <c r="I25" s="620">
        <v>4.8608161666191192</v>
      </c>
      <c r="J25" s="620">
        <v>5.5691557799124523</v>
      </c>
      <c r="K25" s="620">
        <v>5.316646832305957</v>
      </c>
      <c r="L25" s="620">
        <v>6.1800364570291544</v>
      </c>
      <c r="M25" s="620">
        <v>4.3898723209944635</v>
      </c>
      <c r="N25" s="621">
        <v>5.1269993761875448</v>
      </c>
      <c r="O25" s="620">
        <v>2.2066005402542577</v>
      </c>
      <c r="P25" s="620">
        <v>2.414452151811378</v>
      </c>
    </row>
    <row r="26" spans="1:16" ht="12.95" customHeight="1">
      <c r="A26" s="13">
        <v>22</v>
      </c>
      <c r="B26" s="238" t="s">
        <v>83</v>
      </c>
      <c r="C26" s="620">
        <v>8.6917124541759829</v>
      </c>
      <c r="D26" s="620">
        <v>16.312742304625441</v>
      </c>
      <c r="E26" s="620">
        <v>16.923625205239293</v>
      </c>
      <c r="F26" s="620">
        <v>12.972251833367709</v>
      </c>
      <c r="G26" s="620">
        <v>11.144880564504312</v>
      </c>
      <c r="H26" s="620">
        <v>11.669198455152809</v>
      </c>
      <c r="I26" s="620">
        <v>10.95397864725796</v>
      </c>
      <c r="J26" s="620">
        <v>11.729679972966039</v>
      </c>
      <c r="K26" s="620">
        <v>10.875650961357792</v>
      </c>
      <c r="L26" s="620">
        <v>19.941532515516379</v>
      </c>
      <c r="M26" s="620">
        <v>16.456421977702867</v>
      </c>
      <c r="N26" s="621">
        <v>16.764231427811371</v>
      </c>
      <c r="O26" s="620">
        <v>14.404844526128606</v>
      </c>
      <c r="P26" s="620">
        <v>15.861955039951129</v>
      </c>
    </row>
    <row r="27" spans="1:16" ht="12.95" customHeight="1">
      <c r="A27" s="13">
        <v>23</v>
      </c>
      <c r="B27" s="238" t="s">
        <v>265</v>
      </c>
      <c r="C27" s="620">
        <f t="shared" ref="C27" si="14">SUM(C28:C29)</f>
        <v>5.6885393938964119</v>
      </c>
      <c r="D27" s="620">
        <f t="shared" ref="D27:N27" si="15">SUM(D28:D29)</f>
        <v>10.671440590708869</v>
      </c>
      <c r="E27" s="620">
        <f t="shared" si="15"/>
        <v>11.003275863471035</v>
      </c>
      <c r="F27" s="620">
        <f t="shared" si="15"/>
        <v>8.4180466384571275</v>
      </c>
      <c r="G27" s="620">
        <f t="shared" si="15"/>
        <v>6.7223770810734198</v>
      </c>
      <c r="H27" s="620">
        <f t="shared" si="15"/>
        <v>7.0340417484134408</v>
      </c>
      <c r="I27" s="620">
        <f t="shared" si="15"/>
        <v>6.8003784351009706</v>
      </c>
      <c r="J27" s="620">
        <f t="shared" si="15"/>
        <v>7.0043155214962178</v>
      </c>
      <c r="K27" s="620">
        <f t="shared" si="15"/>
        <v>6.5410577845308016</v>
      </c>
      <c r="L27" s="620">
        <f t="shared" si="15"/>
        <v>12.456544818701779</v>
      </c>
      <c r="M27" s="620">
        <f t="shared" si="15"/>
        <v>9.4544438709226686</v>
      </c>
      <c r="N27" s="621">
        <f t="shared" si="15"/>
        <v>9.7832404689397343</v>
      </c>
      <c r="O27" s="620">
        <f t="shared" ref="O27" si="16">SUM(O28:O29)</f>
        <v>8.4111688042918473</v>
      </c>
      <c r="P27" s="620">
        <f t="shared" ref="P27" si="17">SUM(P28:P29)</f>
        <v>9.2619938497158927</v>
      </c>
    </row>
    <row r="28" spans="1:16" ht="12.95" customHeight="1">
      <c r="A28" s="13">
        <v>23.1</v>
      </c>
      <c r="B28" s="243" t="s">
        <v>266</v>
      </c>
      <c r="C28" s="620">
        <v>1.2237489428417867</v>
      </c>
      <c r="D28" s="620">
        <v>2.3462650289359699</v>
      </c>
      <c r="E28" s="620">
        <v>2.5744092595073047</v>
      </c>
      <c r="F28" s="620">
        <v>1.9724876395092474</v>
      </c>
      <c r="G28" s="620">
        <v>1.637828908528745</v>
      </c>
      <c r="H28" s="620">
        <v>1.713861478928927</v>
      </c>
      <c r="I28" s="620">
        <v>1.5576922131270519</v>
      </c>
      <c r="J28" s="620">
        <v>1.5922957992375244</v>
      </c>
      <c r="K28" s="620">
        <v>1.446633980707575</v>
      </c>
      <c r="L28" s="620">
        <v>2.7001198627077043</v>
      </c>
      <c r="M28" s="620">
        <v>2.1621129951381719</v>
      </c>
      <c r="N28" s="621">
        <v>2.2215333666290999</v>
      </c>
      <c r="O28" s="620">
        <v>2.0174360684800914</v>
      </c>
      <c r="P28" s="620">
        <v>2.2215081985898602</v>
      </c>
    </row>
    <row r="29" spans="1:16" ht="12.95" customHeight="1">
      <c r="A29" s="12" t="s">
        <v>16</v>
      </c>
      <c r="B29" s="243" t="s">
        <v>267</v>
      </c>
      <c r="C29" s="620">
        <v>4.4647904510546255</v>
      </c>
      <c r="D29" s="620">
        <v>8.3251755617729</v>
      </c>
      <c r="E29" s="620">
        <v>8.4288666039637299</v>
      </c>
      <c r="F29" s="620">
        <v>6.445558998947881</v>
      </c>
      <c r="G29" s="620">
        <v>5.0845481725446744</v>
      </c>
      <c r="H29" s="620">
        <v>5.3201802694845135</v>
      </c>
      <c r="I29" s="620">
        <v>5.2426862219739183</v>
      </c>
      <c r="J29" s="620">
        <v>5.4120197222586937</v>
      </c>
      <c r="K29" s="620">
        <v>5.0944238038232266</v>
      </c>
      <c r="L29" s="620">
        <v>9.7564249559940759</v>
      </c>
      <c r="M29" s="620">
        <v>7.2923308757844971</v>
      </c>
      <c r="N29" s="621">
        <v>7.5617071023106348</v>
      </c>
      <c r="O29" s="620">
        <v>6.3937327358117555</v>
      </c>
      <c r="P29" s="620">
        <v>7.0404856511260316</v>
      </c>
    </row>
    <row r="30" spans="1:16" ht="12.95" customHeight="1">
      <c r="A30" s="13">
        <v>24</v>
      </c>
      <c r="B30" s="238" t="s">
        <v>268</v>
      </c>
      <c r="C30" s="620">
        <f t="shared" ref="C30" si="18">SUM(C31:C33)</f>
        <v>12.004501078904337</v>
      </c>
      <c r="D30" s="620">
        <f t="shared" ref="D30:N30" si="19">SUM(D31:D33)</f>
        <v>24.95569821013774</v>
      </c>
      <c r="E30" s="620">
        <f t="shared" si="19"/>
        <v>28.229220613026463</v>
      </c>
      <c r="F30" s="620">
        <f t="shared" si="19"/>
        <v>21.635556705544882</v>
      </c>
      <c r="G30" s="620">
        <f t="shared" si="19"/>
        <v>16.170691912750065</v>
      </c>
      <c r="H30" s="620">
        <f t="shared" si="19"/>
        <v>16.940313560081364</v>
      </c>
      <c r="I30" s="620">
        <f t="shared" si="19"/>
        <v>17.77794834444089</v>
      </c>
      <c r="J30" s="620">
        <f t="shared" si="19"/>
        <v>18.506797503278587</v>
      </c>
      <c r="K30" s="620">
        <f t="shared" si="19"/>
        <v>15.532524168073287</v>
      </c>
      <c r="L30" s="620">
        <f t="shared" si="19"/>
        <v>18.133179975356146</v>
      </c>
      <c r="M30" s="620">
        <f t="shared" si="19"/>
        <v>14.867419463035384</v>
      </c>
      <c r="N30" s="621">
        <f t="shared" si="19"/>
        <v>14.460502277945787</v>
      </c>
      <c r="O30" s="620">
        <f t="shared" ref="O30" si="20">SUM(O31:O33)</f>
        <v>9.7146268850821826</v>
      </c>
      <c r="P30" s="620">
        <f t="shared" ref="P30" si="21">SUM(P31:P33)</f>
        <v>10.841066158935185</v>
      </c>
    </row>
    <row r="31" spans="1:16" ht="12.95" customHeight="1">
      <c r="A31" s="12" t="s">
        <v>17</v>
      </c>
      <c r="B31" s="243" t="s">
        <v>269</v>
      </c>
      <c r="C31" s="620">
        <v>6.721014978130377</v>
      </c>
      <c r="D31" s="620">
        <v>13.170508246335364</v>
      </c>
      <c r="E31" s="620">
        <v>15.081240048981924</v>
      </c>
      <c r="F31" s="620">
        <v>11.575049068066681</v>
      </c>
      <c r="G31" s="620">
        <v>8.7462501785329447</v>
      </c>
      <c r="H31" s="620">
        <v>9.1601788448393382</v>
      </c>
      <c r="I31" s="620">
        <v>9.5482046372900857</v>
      </c>
      <c r="J31" s="620">
        <v>9.6070534973486676</v>
      </c>
      <c r="K31" s="620">
        <v>8.0735630420867892</v>
      </c>
      <c r="L31" s="620">
        <v>9.3486964175319915</v>
      </c>
      <c r="M31" s="620">
        <v>7.4178680927400924</v>
      </c>
      <c r="N31" s="621">
        <v>6.9811490161922052</v>
      </c>
      <c r="O31" s="620">
        <v>4.917739449987196</v>
      </c>
      <c r="P31" s="620">
        <v>5.4879656584222705</v>
      </c>
    </row>
    <row r="32" spans="1:16" ht="12.95" customHeight="1">
      <c r="A32" s="12" t="s">
        <v>18</v>
      </c>
      <c r="B32" s="243" t="s">
        <v>270</v>
      </c>
      <c r="C32" s="620">
        <v>3.6689660463529243</v>
      </c>
      <c r="D32" s="620">
        <v>8.7372941642145427</v>
      </c>
      <c r="E32" s="620">
        <v>9.6320656438051468</v>
      </c>
      <c r="F32" s="620">
        <v>7.3636322109346866</v>
      </c>
      <c r="G32" s="620">
        <v>5.1902525667584314</v>
      </c>
      <c r="H32" s="620">
        <v>5.4393319367050008</v>
      </c>
      <c r="I32" s="620">
        <v>5.8659507833523801</v>
      </c>
      <c r="J32" s="620">
        <v>6.3683084820503177</v>
      </c>
      <c r="K32" s="620">
        <v>5.2517768644474332</v>
      </c>
      <c r="L32" s="620">
        <v>6.0818738951952209</v>
      </c>
      <c r="M32" s="620">
        <v>5.1048229501762954</v>
      </c>
      <c r="N32" s="621">
        <v>5.2783070643739673</v>
      </c>
      <c r="O32" s="620">
        <v>3.3748929683070186</v>
      </c>
      <c r="P32" s="620">
        <v>3.7662216348139244</v>
      </c>
    </row>
    <row r="33" spans="1:16" ht="12.95" customHeight="1">
      <c r="A33" s="12" t="s">
        <v>19</v>
      </c>
      <c r="B33" s="243" t="s">
        <v>271</v>
      </c>
      <c r="C33" s="620">
        <v>1.6145200544210352</v>
      </c>
      <c r="D33" s="620">
        <v>3.047895799587836</v>
      </c>
      <c r="E33" s="620">
        <v>3.5159149202393927</v>
      </c>
      <c r="F33" s="620">
        <v>2.6968754265435124</v>
      </c>
      <c r="G33" s="620">
        <v>2.2341891674586876</v>
      </c>
      <c r="H33" s="620">
        <v>2.3408027785370256</v>
      </c>
      <c r="I33" s="620">
        <v>2.3637929237984241</v>
      </c>
      <c r="J33" s="620">
        <v>2.5314355238795998</v>
      </c>
      <c r="K33" s="620">
        <v>2.2071842615390649</v>
      </c>
      <c r="L33" s="620">
        <v>2.7026096626289342</v>
      </c>
      <c r="M33" s="620">
        <v>2.3447284201189955</v>
      </c>
      <c r="N33" s="621">
        <v>2.2010461973796152</v>
      </c>
      <c r="O33" s="620">
        <v>1.421994466787968</v>
      </c>
      <c r="P33" s="620">
        <v>1.5868788656989898</v>
      </c>
    </row>
    <row r="34" spans="1:16" ht="12.95" customHeight="1">
      <c r="A34" s="13">
        <v>25</v>
      </c>
      <c r="B34" s="238" t="s">
        <v>86</v>
      </c>
      <c r="C34" s="620">
        <v>18.108577005019352</v>
      </c>
      <c r="D34" s="620">
        <v>34.580254902835591</v>
      </c>
      <c r="E34" s="620">
        <v>38.441368848028027</v>
      </c>
      <c r="F34" s="620">
        <v>29.444864601354006</v>
      </c>
      <c r="G34" s="620">
        <v>19.187065072575635</v>
      </c>
      <c r="H34" s="620">
        <v>20.087294900279467</v>
      </c>
      <c r="I34" s="620">
        <v>26.460800344659862</v>
      </c>
      <c r="J34" s="620">
        <v>20.606011913908397</v>
      </c>
      <c r="K34" s="620">
        <v>19.058157319424346</v>
      </c>
      <c r="L34" s="620">
        <v>22.912453737250754</v>
      </c>
      <c r="M34" s="620">
        <v>18.895508619437898</v>
      </c>
      <c r="N34" s="621">
        <v>20.545222609206405</v>
      </c>
      <c r="O34" s="620">
        <v>12.778683937848033</v>
      </c>
      <c r="P34" s="620">
        <v>14.260409548725644</v>
      </c>
    </row>
    <row r="35" spans="1:16" ht="12.95" customHeight="1">
      <c r="A35" s="13">
        <v>26</v>
      </c>
      <c r="B35" s="238" t="s">
        <v>272</v>
      </c>
      <c r="C35" s="620">
        <v>9.4035793748579888</v>
      </c>
      <c r="D35" s="620">
        <v>18.624287965280498</v>
      </c>
      <c r="E35" s="620">
        <v>21.616028643316039</v>
      </c>
      <c r="F35" s="620">
        <v>16.461999863949913</v>
      </c>
      <c r="G35" s="620">
        <v>16.013158396720844</v>
      </c>
      <c r="H35" s="620">
        <v>16.765818254730764</v>
      </c>
      <c r="I35" s="620">
        <v>15.78655062316035</v>
      </c>
      <c r="J35" s="620">
        <v>16.011456453988405</v>
      </c>
      <c r="K35" s="620">
        <v>14.796990257543944</v>
      </c>
      <c r="L35" s="620">
        <v>16.987197452427008</v>
      </c>
      <c r="M35" s="620">
        <v>15.707913575720426</v>
      </c>
      <c r="N35" s="621">
        <v>16.606785190614122</v>
      </c>
      <c r="O35" s="620">
        <v>13.793989773483837</v>
      </c>
      <c r="P35" s="620">
        <v>15.189309763924957</v>
      </c>
    </row>
    <row r="36" spans="1:16" ht="12.95" customHeight="1">
      <c r="A36" s="13">
        <v>27</v>
      </c>
      <c r="B36" s="238" t="s">
        <v>273</v>
      </c>
      <c r="C36" s="620">
        <v>15.951326520111863</v>
      </c>
      <c r="D36" s="620">
        <v>30.539011425774021</v>
      </c>
      <c r="E36" s="620">
        <v>29.646707511126699</v>
      </c>
      <c r="F36" s="620">
        <v>22.720984097674954</v>
      </c>
      <c r="G36" s="620">
        <v>15.094013385315813</v>
      </c>
      <c r="H36" s="620">
        <v>15.801367718343789</v>
      </c>
      <c r="I36" s="620">
        <v>14.969461425694966</v>
      </c>
      <c r="J36" s="620">
        <v>15.561564905025961</v>
      </c>
      <c r="K36" s="620">
        <v>13.174941285610078</v>
      </c>
      <c r="L36" s="620">
        <v>16.517105983233851</v>
      </c>
      <c r="M36" s="620">
        <v>13.363542005886549</v>
      </c>
      <c r="N36" s="621">
        <v>14.213559847811311</v>
      </c>
      <c r="O36" s="620">
        <v>8.7722284364725969</v>
      </c>
      <c r="P36" s="620">
        <v>9.7893938661842324</v>
      </c>
    </row>
    <row r="37" spans="1:16" ht="12.95" customHeight="1">
      <c r="A37" s="13">
        <v>28</v>
      </c>
      <c r="B37" s="238" t="s">
        <v>275</v>
      </c>
      <c r="C37" s="620">
        <v>27.870083731922705</v>
      </c>
      <c r="D37" s="620">
        <v>52.760843462317212</v>
      </c>
      <c r="E37" s="620">
        <v>59.010159209547517</v>
      </c>
      <c r="F37" s="620">
        <v>45.264675043996171</v>
      </c>
      <c r="G37" s="620">
        <v>32.71984179250164</v>
      </c>
      <c r="H37" s="620">
        <v>34.24873602126285</v>
      </c>
      <c r="I37" s="620">
        <v>33.605646894519488</v>
      </c>
      <c r="J37" s="620">
        <v>36.897718580066112</v>
      </c>
      <c r="K37" s="620">
        <v>33.540987618672901</v>
      </c>
      <c r="L37" s="620">
        <v>41.26029515940872</v>
      </c>
      <c r="M37" s="620">
        <v>34.375526742218554</v>
      </c>
      <c r="N37" s="621">
        <v>36.832608696115088</v>
      </c>
      <c r="O37" s="620">
        <v>23.51349552153437</v>
      </c>
      <c r="P37" s="620">
        <v>26.239953792587031</v>
      </c>
    </row>
    <row r="38" spans="1:16" ht="12.95" customHeight="1">
      <c r="A38" s="13">
        <v>29</v>
      </c>
      <c r="B38" s="238" t="s">
        <v>87</v>
      </c>
      <c r="C38" s="620">
        <v>38.495524837864089</v>
      </c>
      <c r="D38" s="620">
        <v>71.058857900513061</v>
      </c>
      <c r="E38" s="620">
        <v>76.550368653610619</v>
      </c>
      <c r="F38" s="620">
        <v>58.706871218513463</v>
      </c>
      <c r="G38" s="620">
        <v>64.802669065378652</v>
      </c>
      <c r="H38" s="620">
        <v>67.382067189071279</v>
      </c>
      <c r="I38" s="620">
        <v>57.476641538191828</v>
      </c>
      <c r="J38" s="620">
        <v>62.852192320675044</v>
      </c>
      <c r="K38" s="620">
        <v>55.998712957333986</v>
      </c>
      <c r="L38" s="620">
        <v>74.099233803202509</v>
      </c>
      <c r="M38" s="620">
        <v>79.016675488311137</v>
      </c>
      <c r="N38" s="621">
        <v>67.330322075492603</v>
      </c>
      <c r="O38" s="620">
        <v>41.229739701233072</v>
      </c>
      <c r="P38" s="620">
        <v>43.099689815824121</v>
      </c>
    </row>
    <row r="39" spans="1:16" ht="12.95" customHeight="1">
      <c r="A39" s="13">
        <v>30</v>
      </c>
      <c r="B39" s="238" t="s">
        <v>278</v>
      </c>
      <c r="C39" s="620">
        <v>5.1866321438357543</v>
      </c>
      <c r="D39" s="620">
        <v>9.5106929986319955</v>
      </c>
      <c r="E39" s="620">
        <v>10.298591666946448</v>
      </c>
      <c r="F39" s="620">
        <v>7.8914237743862818</v>
      </c>
      <c r="G39" s="620">
        <v>11.126376092348517</v>
      </c>
      <c r="H39" s="620">
        <v>11.645676599394196</v>
      </c>
      <c r="I39" s="620">
        <v>10.789329858601837</v>
      </c>
      <c r="J39" s="620">
        <v>11.814569405031346</v>
      </c>
      <c r="K39" s="620">
        <v>11.172725317747412</v>
      </c>
      <c r="L39" s="620">
        <v>9.0426124492749675</v>
      </c>
      <c r="M39" s="620">
        <v>9.5303789618933301</v>
      </c>
      <c r="N39" s="621">
        <v>7.9063410351177046</v>
      </c>
      <c r="O39" s="620">
        <v>5.5181974100972147</v>
      </c>
      <c r="P39" s="620">
        <v>5.7684719438226582</v>
      </c>
    </row>
    <row r="40" spans="1:16" ht="12.95" customHeight="1">
      <c r="A40" s="13" t="s">
        <v>20</v>
      </c>
      <c r="B40" s="238" t="s">
        <v>279</v>
      </c>
      <c r="C40" s="620">
        <v>4.8147439287546012</v>
      </c>
      <c r="D40" s="620">
        <v>8.9605427621170897</v>
      </c>
      <c r="E40" s="620">
        <v>8.9601740716402425</v>
      </c>
      <c r="F40" s="620">
        <v>6.882379274412072</v>
      </c>
      <c r="G40" s="620">
        <v>6.3668199157048049</v>
      </c>
      <c r="H40" s="620">
        <v>6.665173302498161</v>
      </c>
      <c r="I40" s="620">
        <v>6.1013921335937384</v>
      </c>
      <c r="J40" s="620">
        <v>6.657415323277152</v>
      </c>
      <c r="K40" s="620">
        <v>5.8195319424193723</v>
      </c>
      <c r="L40" s="620">
        <v>13.361269828713947</v>
      </c>
      <c r="M40" s="620">
        <v>11.173077868415691</v>
      </c>
      <c r="N40" s="621">
        <v>11.618231797105745</v>
      </c>
      <c r="O40" s="620">
        <v>10.017778627114666</v>
      </c>
      <c r="P40" s="620">
        <v>11.031119002724974</v>
      </c>
    </row>
    <row r="41" spans="1:16" ht="12.95" customHeight="1">
      <c r="A41" s="13">
        <v>33</v>
      </c>
      <c r="B41" s="238" t="s">
        <v>281</v>
      </c>
      <c r="C41" s="620">
        <v>6.4962327464468252</v>
      </c>
      <c r="D41" s="620">
        <v>12.19535865637406</v>
      </c>
      <c r="E41" s="620">
        <v>13.022542514261195</v>
      </c>
      <c r="F41" s="620">
        <v>9.9889148897374085</v>
      </c>
      <c r="G41" s="620">
        <v>7.241340361547878</v>
      </c>
      <c r="H41" s="620">
        <v>7.575197067442252</v>
      </c>
      <c r="I41" s="620">
        <v>7.357457459687299</v>
      </c>
      <c r="J41" s="620">
        <v>7.6356385064223442</v>
      </c>
      <c r="K41" s="620">
        <v>6.8997321255063131</v>
      </c>
      <c r="L41" s="620">
        <v>10.865560986505445</v>
      </c>
      <c r="M41" s="620">
        <v>8.3850063763255331</v>
      </c>
      <c r="N41" s="621">
        <v>8.8660298434012557</v>
      </c>
      <c r="O41" s="620">
        <v>7.8021089235941199</v>
      </c>
      <c r="P41" s="620">
        <v>8.5913250044713809</v>
      </c>
    </row>
    <row r="42" spans="1:16" ht="12.95" customHeight="1">
      <c r="A42" s="13" t="s">
        <v>21</v>
      </c>
      <c r="B42" s="236" t="s">
        <v>22</v>
      </c>
      <c r="C42" s="620">
        <f t="shared" ref="C42" si="22">SUM(C43:C44)</f>
        <v>9.8361053174353987</v>
      </c>
      <c r="D42" s="620">
        <f t="shared" ref="D42:N42" si="23">SUM(D43:D44)</f>
        <v>18.651839776346396</v>
      </c>
      <c r="E42" s="620">
        <f t="shared" si="23"/>
        <v>21.381561351827806</v>
      </c>
      <c r="F42" s="620">
        <f t="shared" si="23"/>
        <v>17.20854011701341</v>
      </c>
      <c r="G42" s="620">
        <f t="shared" si="23"/>
        <v>19.783342280736456</v>
      </c>
      <c r="H42" s="620">
        <f t="shared" si="23"/>
        <v>21.691316546987011</v>
      </c>
      <c r="I42" s="620">
        <f t="shared" si="23"/>
        <v>17.089529421386288</v>
      </c>
      <c r="J42" s="620">
        <f t="shared" si="23"/>
        <v>18.12875432071538</v>
      </c>
      <c r="K42" s="620">
        <f t="shared" si="23"/>
        <v>16.874748216719833</v>
      </c>
      <c r="L42" s="620">
        <f t="shared" si="23"/>
        <v>25.799991188441052</v>
      </c>
      <c r="M42" s="620">
        <f t="shared" si="23"/>
        <v>22.56327358282827</v>
      </c>
      <c r="N42" s="621">
        <f t="shared" si="23"/>
        <v>23.720771132303945</v>
      </c>
      <c r="O42" s="620">
        <f t="shared" ref="O42" si="24">SUM(O43:O44)</f>
        <v>30.512388177982739</v>
      </c>
      <c r="P42" s="620">
        <f t="shared" ref="P42" si="25">SUM(P43:P44)</f>
        <v>31.882980990419757</v>
      </c>
    </row>
    <row r="43" spans="1:16" ht="12.95" customHeight="1">
      <c r="A43" s="13" t="s">
        <v>23</v>
      </c>
      <c r="B43" s="243" t="s">
        <v>282</v>
      </c>
      <c r="C43" s="620">
        <v>8.2759668397427397</v>
      </c>
      <c r="D43" s="620">
        <v>15.684901925727431</v>
      </c>
      <c r="E43" s="620">
        <v>18.144109902131479</v>
      </c>
      <c r="F43" s="620">
        <v>14.595692206519381</v>
      </c>
      <c r="G43" s="620">
        <v>17.470329401199582</v>
      </c>
      <c r="H43" s="620">
        <v>19.106198924987542</v>
      </c>
      <c r="I43" s="620">
        <v>14.271896518844015</v>
      </c>
      <c r="J43" s="620">
        <v>15.184528995572933</v>
      </c>
      <c r="K43" s="620">
        <v>15.00225331119332</v>
      </c>
      <c r="L43" s="620">
        <v>23.6532632231185</v>
      </c>
      <c r="M43" s="620">
        <v>21.638533996815323</v>
      </c>
      <c r="N43" s="621">
        <v>22.30520952744979</v>
      </c>
      <c r="O43" s="620">
        <v>28.966673045103043</v>
      </c>
      <c r="P43" s="620">
        <v>30.26783353258266</v>
      </c>
    </row>
    <row r="44" spans="1:16" ht="12.95" customHeight="1">
      <c r="A44" s="13" t="s">
        <v>24</v>
      </c>
      <c r="B44" s="243" t="s">
        <v>25</v>
      </c>
      <c r="C44" s="620">
        <v>1.5601384776926588</v>
      </c>
      <c r="D44" s="620">
        <v>2.9669378506189648</v>
      </c>
      <c r="E44" s="620">
        <v>3.2374514496963265</v>
      </c>
      <c r="F44" s="620">
        <v>2.6128479104940281</v>
      </c>
      <c r="G44" s="620">
        <v>2.3130128795368754</v>
      </c>
      <c r="H44" s="620">
        <v>2.5851176219994709</v>
      </c>
      <c r="I44" s="620">
        <v>2.8176329025422722</v>
      </c>
      <c r="J44" s="620">
        <v>2.9442253251424471</v>
      </c>
      <c r="K44" s="620">
        <v>1.8724949055265152</v>
      </c>
      <c r="L44" s="620">
        <v>2.1467279653225519</v>
      </c>
      <c r="M44" s="620">
        <v>0.92473958601294848</v>
      </c>
      <c r="N44" s="621">
        <v>1.4155616048541559</v>
      </c>
      <c r="O44" s="620">
        <v>1.5457151328796968</v>
      </c>
      <c r="P44" s="620">
        <v>1.615147457837097</v>
      </c>
    </row>
    <row r="45" spans="1:16" ht="12.95" customHeight="1">
      <c r="A45" s="13" t="s">
        <v>26</v>
      </c>
      <c r="B45" s="236" t="s">
        <v>27</v>
      </c>
      <c r="C45" s="620">
        <f t="shared" ref="C45" si="26">SUM(C46:C47)</f>
        <v>333.05661553519553</v>
      </c>
      <c r="D45" s="620">
        <f t="shared" ref="D45:N45" si="27">SUM(D46:D47)</f>
        <v>679.75637580402974</v>
      </c>
      <c r="E45" s="620">
        <f t="shared" si="27"/>
        <v>747.91135255618155</v>
      </c>
      <c r="F45" s="620">
        <f t="shared" si="27"/>
        <v>562.8925530181682</v>
      </c>
      <c r="G45" s="620">
        <f t="shared" si="27"/>
        <v>432.35932262135287</v>
      </c>
      <c r="H45" s="620">
        <f t="shared" si="27"/>
        <v>397.41351067668342</v>
      </c>
      <c r="I45" s="620">
        <f t="shared" si="27"/>
        <v>350.89014292070033</v>
      </c>
      <c r="J45" s="620">
        <f t="shared" si="27"/>
        <v>346.93447584306182</v>
      </c>
      <c r="K45" s="620">
        <f t="shared" si="27"/>
        <v>309.76550680001128</v>
      </c>
      <c r="L45" s="620">
        <f t="shared" si="27"/>
        <v>274.88572165620815</v>
      </c>
      <c r="M45" s="620">
        <f t="shared" si="27"/>
        <v>260.8048258665799</v>
      </c>
      <c r="N45" s="621">
        <f t="shared" si="27"/>
        <v>256.54081371437758</v>
      </c>
      <c r="O45" s="620">
        <f t="shared" ref="O45" si="28">SUM(O46:O47)</f>
        <v>110.44032127968561</v>
      </c>
      <c r="P45" s="620">
        <f t="shared" ref="P45" si="29">SUM(P46:P47)</f>
        <v>119.01610468344026</v>
      </c>
    </row>
    <row r="46" spans="1:16" ht="12.95" customHeight="1">
      <c r="A46" s="13">
        <v>36</v>
      </c>
      <c r="B46" s="238" t="s">
        <v>28</v>
      </c>
      <c r="C46" s="620">
        <v>1.280851610898782</v>
      </c>
      <c r="D46" s="620">
        <v>2.2373744577500405</v>
      </c>
      <c r="E46" s="620">
        <v>2.3367949458096215</v>
      </c>
      <c r="F46" s="620">
        <v>1.8964288254502468</v>
      </c>
      <c r="G46" s="620">
        <v>5.3460431012327998</v>
      </c>
      <c r="H46" s="620">
        <v>5.082264510001484</v>
      </c>
      <c r="I46" s="620">
        <v>4.3926574295715497</v>
      </c>
      <c r="J46" s="620">
        <v>4.2341516861085156</v>
      </c>
      <c r="K46" s="620">
        <v>4.1075437899154759</v>
      </c>
      <c r="L46" s="620">
        <v>4.5596984981829776</v>
      </c>
      <c r="M46" s="620">
        <v>4.2540760966906097</v>
      </c>
      <c r="N46" s="621">
        <v>4.3913813539339559</v>
      </c>
      <c r="O46" s="620">
        <v>3.4780994794488955</v>
      </c>
      <c r="P46" s="620">
        <v>3.6925521500126912</v>
      </c>
    </row>
    <row r="47" spans="1:16" ht="12.95" customHeight="1">
      <c r="A47" s="13" t="s">
        <v>29</v>
      </c>
      <c r="B47" s="238" t="s">
        <v>30</v>
      </c>
      <c r="C47" s="620">
        <f t="shared" ref="C47" si="30">SUM(C48:C49)</f>
        <v>331.77576392429677</v>
      </c>
      <c r="D47" s="620">
        <f t="shared" ref="D47:N47" si="31">SUM(D48:D49)</f>
        <v>677.51900134627965</v>
      </c>
      <c r="E47" s="620">
        <f t="shared" si="31"/>
        <v>745.57455761037193</v>
      </c>
      <c r="F47" s="620">
        <f t="shared" si="31"/>
        <v>560.99612419271796</v>
      </c>
      <c r="G47" s="620">
        <f t="shared" si="31"/>
        <v>427.01327952012008</v>
      </c>
      <c r="H47" s="620">
        <f t="shared" si="31"/>
        <v>392.33124616668192</v>
      </c>
      <c r="I47" s="620">
        <f t="shared" si="31"/>
        <v>346.49748549112877</v>
      </c>
      <c r="J47" s="620">
        <f t="shared" si="31"/>
        <v>342.70032415695329</v>
      </c>
      <c r="K47" s="620">
        <f t="shared" si="31"/>
        <v>305.65796301009578</v>
      </c>
      <c r="L47" s="620">
        <f t="shared" si="31"/>
        <v>270.32602315802518</v>
      </c>
      <c r="M47" s="620">
        <f t="shared" si="31"/>
        <v>256.55074976988931</v>
      </c>
      <c r="N47" s="621">
        <f t="shared" si="31"/>
        <v>252.1494323604436</v>
      </c>
      <c r="O47" s="620">
        <f t="shared" ref="O47" si="32">SUM(O48:O49)</f>
        <v>106.9622218002367</v>
      </c>
      <c r="P47" s="620">
        <f t="shared" ref="P47" si="33">SUM(P48:P49)</f>
        <v>115.32355253342757</v>
      </c>
    </row>
    <row r="48" spans="1:16" ht="12.95" customHeight="1">
      <c r="A48" s="13">
        <v>37</v>
      </c>
      <c r="B48" s="243" t="s">
        <v>31</v>
      </c>
      <c r="C48" s="620">
        <v>22.249626617119286</v>
      </c>
      <c r="D48" s="620">
        <v>46.133645679348582</v>
      </c>
      <c r="E48" s="620">
        <v>50.769197117429741</v>
      </c>
      <c r="F48" s="620">
        <v>39.80811381032175</v>
      </c>
      <c r="G48" s="620">
        <v>25.495354822335432</v>
      </c>
      <c r="H48" s="620">
        <v>24.224620923356529</v>
      </c>
      <c r="I48" s="620">
        <v>21.409948017691359</v>
      </c>
      <c r="J48" s="620">
        <v>20.842180071176628</v>
      </c>
      <c r="K48" s="620">
        <v>19.490939529488173</v>
      </c>
      <c r="L48" s="620">
        <v>12.199887543790535</v>
      </c>
      <c r="M48" s="620">
        <v>10.864737712916238</v>
      </c>
      <c r="N48" s="621">
        <v>10.790129862700738</v>
      </c>
      <c r="O48" s="620">
        <v>8.8001040443541712</v>
      </c>
      <c r="P48" s="620">
        <v>9.3427008920584917</v>
      </c>
    </row>
    <row r="49" spans="1:16" ht="12.95" customHeight="1">
      <c r="A49" s="13" t="s">
        <v>32</v>
      </c>
      <c r="B49" s="246" t="s">
        <v>284</v>
      </c>
      <c r="C49" s="620">
        <v>309.52613730717746</v>
      </c>
      <c r="D49" s="620">
        <v>631.3853556669311</v>
      </c>
      <c r="E49" s="620">
        <v>694.80536049294221</v>
      </c>
      <c r="F49" s="620">
        <v>521.18801038239621</v>
      </c>
      <c r="G49" s="620">
        <v>401.51792469778462</v>
      </c>
      <c r="H49" s="620">
        <v>368.10662524332537</v>
      </c>
      <c r="I49" s="620">
        <v>325.08753747343741</v>
      </c>
      <c r="J49" s="620">
        <v>321.85814408577664</v>
      </c>
      <c r="K49" s="620">
        <v>286.16702348060761</v>
      </c>
      <c r="L49" s="620">
        <v>258.12613561423467</v>
      </c>
      <c r="M49" s="620">
        <v>245.68601205697308</v>
      </c>
      <c r="N49" s="621">
        <v>241.35930249774285</v>
      </c>
      <c r="O49" s="620">
        <v>98.162117755882534</v>
      </c>
      <c r="P49" s="620">
        <v>105.98085164136909</v>
      </c>
    </row>
    <row r="50" spans="1:16" ht="12.95" customHeight="1">
      <c r="A50" s="13" t="s">
        <v>33</v>
      </c>
      <c r="B50" s="236" t="s">
        <v>285</v>
      </c>
      <c r="C50" s="620">
        <f t="shared" ref="C50" si="34">SUM(C51:C52)</f>
        <v>147.64916697574449</v>
      </c>
      <c r="D50" s="620">
        <f t="shared" ref="D50:N50" si="35">SUM(D51:D52)</f>
        <v>279.6711111013152</v>
      </c>
      <c r="E50" s="620">
        <f t="shared" si="35"/>
        <v>300.55017743580925</v>
      </c>
      <c r="F50" s="620">
        <f t="shared" si="35"/>
        <v>233.51914911993919</v>
      </c>
      <c r="G50" s="620">
        <f t="shared" si="35"/>
        <v>174.62395889663244</v>
      </c>
      <c r="H50" s="620">
        <f t="shared" si="35"/>
        <v>173.89098260016962</v>
      </c>
      <c r="I50" s="620">
        <f t="shared" si="35"/>
        <v>177.53191394492828</v>
      </c>
      <c r="J50" s="620">
        <f t="shared" si="35"/>
        <v>178.99361060022233</v>
      </c>
      <c r="K50" s="620">
        <f t="shared" si="35"/>
        <v>164.89530305899746</v>
      </c>
      <c r="L50" s="620">
        <f t="shared" si="35"/>
        <v>216.17238736857612</v>
      </c>
      <c r="M50" s="620">
        <f t="shared" si="35"/>
        <v>192.88223576385911</v>
      </c>
      <c r="N50" s="621">
        <f t="shared" si="35"/>
        <v>198.42151245782588</v>
      </c>
      <c r="O50" s="620">
        <f t="shared" ref="O50" si="36">SUM(O51:O52)</f>
        <v>184.45036123924569</v>
      </c>
      <c r="P50" s="620">
        <f t="shared" ref="P50" si="37">SUM(P51:P52)</f>
        <v>208.85013035636536</v>
      </c>
    </row>
    <row r="51" spans="1:16" ht="12.95" customHeight="1">
      <c r="A51" s="13" t="s">
        <v>34</v>
      </c>
      <c r="B51" s="242" t="s">
        <v>35</v>
      </c>
      <c r="C51" s="620">
        <v>73.840705407755053</v>
      </c>
      <c r="D51" s="620">
        <v>140.51990953993703</v>
      </c>
      <c r="E51" s="620">
        <v>148.05302520683153</v>
      </c>
      <c r="F51" s="620">
        <v>115.08202047799902</v>
      </c>
      <c r="G51" s="620">
        <v>55.113318415520986</v>
      </c>
      <c r="H51" s="620">
        <v>55.069898429700793</v>
      </c>
      <c r="I51" s="620">
        <v>56.425074139000593</v>
      </c>
      <c r="J51" s="620">
        <v>60.362932278712002</v>
      </c>
      <c r="K51" s="620">
        <v>57.667733355651833</v>
      </c>
      <c r="L51" s="620">
        <v>77.667468230434594</v>
      </c>
      <c r="M51" s="620">
        <v>67.629692920915332</v>
      </c>
      <c r="N51" s="621">
        <v>69.86999367058155</v>
      </c>
      <c r="O51" s="620">
        <v>60.506649715078233</v>
      </c>
      <c r="P51" s="620">
        <v>68.510690873790907</v>
      </c>
    </row>
    <row r="52" spans="1:16" ht="12.95" customHeight="1">
      <c r="A52" s="13">
        <v>43</v>
      </c>
      <c r="B52" s="242" t="s">
        <v>286</v>
      </c>
      <c r="C52" s="620">
        <v>73.808461567989454</v>
      </c>
      <c r="D52" s="620">
        <v>139.15120156137817</v>
      </c>
      <c r="E52" s="620">
        <v>152.49715222897774</v>
      </c>
      <c r="F52" s="620">
        <v>118.43712864194018</v>
      </c>
      <c r="G52" s="620">
        <v>119.51064048111147</v>
      </c>
      <c r="H52" s="620">
        <v>118.82108417046884</v>
      </c>
      <c r="I52" s="620">
        <v>121.10683980592768</v>
      </c>
      <c r="J52" s="620">
        <v>118.63067832151032</v>
      </c>
      <c r="K52" s="620">
        <v>107.22756970334564</v>
      </c>
      <c r="L52" s="620">
        <v>138.50491913814153</v>
      </c>
      <c r="M52" s="620">
        <v>125.25254284294378</v>
      </c>
      <c r="N52" s="621">
        <v>128.55151878724433</v>
      </c>
      <c r="O52" s="620">
        <v>123.94371152416747</v>
      </c>
      <c r="P52" s="620">
        <v>140.33943948257445</v>
      </c>
    </row>
    <row r="53" spans="1:16" ht="12.95" customHeight="1">
      <c r="A53" s="13" t="s">
        <v>36</v>
      </c>
      <c r="B53" s="236" t="s">
        <v>287</v>
      </c>
      <c r="C53" s="620">
        <f t="shared" ref="C53" si="38">SUM(C54:C56)</f>
        <v>535.62174527467289</v>
      </c>
      <c r="D53" s="620">
        <f t="shared" ref="D53:N53" si="39">SUM(D54:D56)</f>
        <v>1012.5719379613782</v>
      </c>
      <c r="E53" s="620">
        <f t="shared" si="39"/>
        <v>1091.3328781687985</v>
      </c>
      <c r="F53" s="620">
        <f t="shared" si="39"/>
        <v>812.30557902557894</v>
      </c>
      <c r="G53" s="620">
        <f t="shared" si="39"/>
        <v>591.09240708604159</v>
      </c>
      <c r="H53" s="620">
        <f t="shared" si="39"/>
        <v>618.96736563927243</v>
      </c>
      <c r="I53" s="620">
        <f t="shared" si="39"/>
        <v>552.87988782834259</v>
      </c>
      <c r="J53" s="620">
        <f t="shared" si="39"/>
        <v>571.39807254098741</v>
      </c>
      <c r="K53" s="620">
        <f t="shared" si="39"/>
        <v>511.41421792677625</v>
      </c>
      <c r="L53" s="620">
        <f t="shared" si="39"/>
        <v>504.21011140201108</v>
      </c>
      <c r="M53" s="620">
        <f t="shared" si="39"/>
        <v>446.01513059032447</v>
      </c>
      <c r="N53" s="621">
        <f t="shared" si="39"/>
        <v>448.67622209988161</v>
      </c>
      <c r="O53" s="620">
        <f t="shared" ref="O53" si="40">SUM(O54:O56)</f>
        <v>449.74983528826971</v>
      </c>
      <c r="P53" s="620">
        <f t="shared" ref="P53" si="41">SUM(P54:P56)</f>
        <v>496.47029938806907</v>
      </c>
    </row>
    <row r="54" spans="1:16" ht="12.95" customHeight="1">
      <c r="A54" s="13">
        <v>45</v>
      </c>
      <c r="B54" s="238" t="s">
        <v>288</v>
      </c>
      <c r="C54" s="620">
        <v>43.742312017671459</v>
      </c>
      <c r="D54" s="620">
        <v>87.453438390168387</v>
      </c>
      <c r="E54" s="620">
        <v>87.66544156683733</v>
      </c>
      <c r="F54" s="620">
        <v>65.064044895007356</v>
      </c>
      <c r="G54" s="620">
        <v>67.545794252282647</v>
      </c>
      <c r="H54" s="620">
        <v>69.276463131255838</v>
      </c>
      <c r="I54" s="620">
        <v>26.112210772829393</v>
      </c>
      <c r="J54" s="620">
        <v>25.487881578554795</v>
      </c>
      <c r="K54" s="620">
        <v>22.638189683041848</v>
      </c>
      <c r="L54" s="620">
        <v>29.902277904559007</v>
      </c>
      <c r="M54" s="620">
        <v>23.413544498564534</v>
      </c>
      <c r="N54" s="621">
        <v>25.670890529604506</v>
      </c>
      <c r="O54" s="620">
        <v>26.895152886949827</v>
      </c>
      <c r="P54" s="620">
        <v>28.097948543638484</v>
      </c>
    </row>
    <row r="55" spans="1:16" ht="12.95" customHeight="1">
      <c r="A55" s="13">
        <v>46</v>
      </c>
      <c r="B55" s="238" t="s">
        <v>290</v>
      </c>
      <c r="C55" s="620">
        <v>348.00460580427597</v>
      </c>
      <c r="D55" s="620">
        <v>665.23606339460105</v>
      </c>
      <c r="E55" s="620">
        <v>718.21237595700256</v>
      </c>
      <c r="F55" s="620">
        <v>537.53646477432335</v>
      </c>
      <c r="G55" s="620">
        <v>383.96757291116137</v>
      </c>
      <c r="H55" s="620">
        <v>405.1046347009638</v>
      </c>
      <c r="I55" s="620">
        <v>383.07320170176394</v>
      </c>
      <c r="J55" s="620">
        <v>399.54941517501192</v>
      </c>
      <c r="K55" s="620">
        <v>356.33666600703305</v>
      </c>
      <c r="L55" s="620">
        <v>385.78640425304428</v>
      </c>
      <c r="M55" s="620">
        <v>347.2924580453315</v>
      </c>
      <c r="N55" s="621">
        <v>345.44995293651289</v>
      </c>
      <c r="O55" s="620">
        <v>263.67687568644487</v>
      </c>
      <c r="P55" s="620">
        <v>291.3422810045015</v>
      </c>
    </row>
    <row r="56" spans="1:16" ht="12.95" customHeight="1">
      <c r="A56" s="13">
        <v>47</v>
      </c>
      <c r="B56" s="238" t="s">
        <v>292</v>
      </c>
      <c r="C56" s="620">
        <v>143.87482745272547</v>
      </c>
      <c r="D56" s="620">
        <v>259.88243617660885</v>
      </c>
      <c r="E56" s="620">
        <v>285.45506064495856</v>
      </c>
      <c r="F56" s="620">
        <v>209.70506935624826</v>
      </c>
      <c r="G56" s="620">
        <v>139.57903992259759</v>
      </c>
      <c r="H56" s="620">
        <v>144.58626780705279</v>
      </c>
      <c r="I56" s="620">
        <v>143.69447535374931</v>
      </c>
      <c r="J56" s="620">
        <v>146.36077578742078</v>
      </c>
      <c r="K56" s="620">
        <v>132.43936223670133</v>
      </c>
      <c r="L56" s="620">
        <v>88.521429244407784</v>
      </c>
      <c r="M56" s="620">
        <v>75.309128046428427</v>
      </c>
      <c r="N56" s="621">
        <v>77.555378633764249</v>
      </c>
      <c r="O56" s="620">
        <v>159.17780671487503</v>
      </c>
      <c r="P56" s="620">
        <v>177.0300698399291</v>
      </c>
    </row>
    <row r="57" spans="1:16" ht="12.95" customHeight="1">
      <c r="A57" s="13" t="s">
        <v>37</v>
      </c>
      <c r="B57" s="236" t="s">
        <v>293</v>
      </c>
      <c r="C57" s="620">
        <f t="shared" ref="C57" si="42">SUM(C58:C63)</f>
        <v>1571.8375631822244</v>
      </c>
      <c r="D57" s="620">
        <f t="shared" ref="D57:N57" si="43">SUM(D58:D63)</f>
        <v>3067.6800901264196</v>
      </c>
      <c r="E57" s="620">
        <f t="shared" si="43"/>
        <v>3301.5930103385795</v>
      </c>
      <c r="F57" s="620">
        <f t="shared" si="43"/>
        <v>2490.3365597913607</v>
      </c>
      <c r="G57" s="620">
        <f t="shared" si="43"/>
        <v>2065.5694980550443</v>
      </c>
      <c r="H57" s="620">
        <f t="shared" si="43"/>
        <v>2066.8956897425837</v>
      </c>
      <c r="I57" s="620">
        <f t="shared" si="43"/>
        <v>1919.7607740131853</v>
      </c>
      <c r="J57" s="620">
        <f t="shared" si="43"/>
        <v>2030.2521265101132</v>
      </c>
      <c r="K57" s="620">
        <f t="shared" si="43"/>
        <v>1855.1086586705885</v>
      </c>
      <c r="L57" s="620">
        <f t="shared" si="43"/>
        <v>1893.4162225577925</v>
      </c>
      <c r="M57" s="620">
        <f t="shared" si="43"/>
        <v>1790.1020731695373</v>
      </c>
      <c r="N57" s="621">
        <f t="shared" si="43"/>
        <v>1796.4570237958721</v>
      </c>
      <c r="O57" s="620">
        <f t="shared" ref="O57" si="44">SUM(O58:O63)</f>
        <v>1268.2269531720424</v>
      </c>
      <c r="P57" s="620">
        <f t="shared" ref="P57" si="45">SUM(P58:P63)</f>
        <v>1359.4102600386277</v>
      </c>
    </row>
    <row r="58" spans="1:16" ht="12.95" customHeight="1">
      <c r="A58" s="13" t="s">
        <v>38</v>
      </c>
      <c r="B58" s="242" t="s">
        <v>294</v>
      </c>
      <c r="C58" s="620">
        <v>1.900607768851756</v>
      </c>
      <c r="D58" s="620">
        <v>3.6844074715729325</v>
      </c>
      <c r="E58" s="620">
        <v>3.4906720952380503</v>
      </c>
      <c r="F58" s="620">
        <v>2.7141336185427907</v>
      </c>
      <c r="G58" s="620">
        <v>1.0654652574839072</v>
      </c>
      <c r="H58" s="620">
        <v>1.0543498129932301</v>
      </c>
      <c r="I58" s="620">
        <v>0.90770016255908226</v>
      </c>
      <c r="J58" s="620">
        <v>0.66958829257867192</v>
      </c>
      <c r="K58" s="620">
        <v>0.60117971557530925</v>
      </c>
      <c r="L58" s="620">
        <v>3.0316652614488344</v>
      </c>
      <c r="M58" s="620">
        <v>3.8585078404282269</v>
      </c>
      <c r="N58" s="621">
        <v>6.7449378860990032</v>
      </c>
      <c r="O58" s="620">
        <v>6.7585724540389549</v>
      </c>
      <c r="P58" s="620">
        <v>7.8708976663965675</v>
      </c>
    </row>
    <row r="59" spans="1:16" ht="12.95" customHeight="1">
      <c r="A59" s="13" t="s">
        <v>39</v>
      </c>
      <c r="B59" s="242" t="s">
        <v>295</v>
      </c>
      <c r="C59" s="620">
        <v>683.19457516045009</v>
      </c>
      <c r="D59" s="620">
        <v>1277.9928878644625</v>
      </c>
      <c r="E59" s="620">
        <v>1284.0127047972899</v>
      </c>
      <c r="F59" s="620">
        <v>959.85130337586872</v>
      </c>
      <c r="G59" s="620">
        <v>830.11551013034727</v>
      </c>
      <c r="H59" s="620">
        <v>864.84128023883045</v>
      </c>
      <c r="I59" s="620">
        <v>788.94175420804061</v>
      </c>
      <c r="J59" s="620">
        <v>910.44260960353165</v>
      </c>
      <c r="K59" s="620">
        <v>843.22390015556994</v>
      </c>
      <c r="L59" s="620">
        <v>870.5938855480606</v>
      </c>
      <c r="M59" s="620">
        <v>797.08470767082702</v>
      </c>
      <c r="N59" s="621">
        <v>797.70697708077205</v>
      </c>
      <c r="O59" s="620">
        <v>594.0334729402424</v>
      </c>
      <c r="P59" s="620">
        <v>618.12091235431478</v>
      </c>
    </row>
    <row r="60" spans="1:16" ht="12.95" customHeight="1">
      <c r="A60" s="13">
        <v>50</v>
      </c>
      <c r="B60" s="238" t="s">
        <v>113</v>
      </c>
      <c r="C60" s="620">
        <v>4.2258815714681264</v>
      </c>
      <c r="D60" s="620">
        <v>9.3622408756374025</v>
      </c>
      <c r="E60" s="620">
        <v>10.89042034750087</v>
      </c>
      <c r="F60" s="620">
        <v>13.79144341201113</v>
      </c>
      <c r="G60" s="620">
        <v>0.71743328511697446</v>
      </c>
      <c r="H60" s="620">
        <v>0.70994311498116747</v>
      </c>
      <c r="I60" s="620">
        <v>0.64051660151542045</v>
      </c>
      <c r="J60" s="620">
        <v>0.70580083454165699</v>
      </c>
      <c r="K60" s="620">
        <v>0.63807131271036144</v>
      </c>
      <c r="L60" s="620">
        <v>0.75357873497142625</v>
      </c>
      <c r="M60" s="620">
        <v>0.76039602949550422</v>
      </c>
      <c r="N60" s="621">
        <v>0.70815089408012366</v>
      </c>
      <c r="O60" s="620">
        <v>1.436224437969758</v>
      </c>
      <c r="P60" s="620">
        <v>1.667321142970589</v>
      </c>
    </row>
    <row r="61" spans="1:16" ht="12.95" customHeight="1">
      <c r="A61" s="13">
        <v>51</v>
      </c>
      <c r="B61" s="238" t="s">
        <v>114</v>
      </c>
      <c r="C61" s="620">
        <v>6.065776382893282</v>
      </c>
      <c r="D61" s="620">
        <v>12.827632866334282</v>
      </c>
      <c r="E61" s="620">
        <v>13.348558670135031</v>
      </c>
      <c r="F61" s="620">
        <v>13.040883230160183</v>
      </c>
      <c r="G61" s="620">
        <v>0.7431132568017601</v>
      </c>
      <c r="H61" s="620">
        <v>0.73326167553016475</v>
      </c>
      <c r="I61" s="620">
        <v>0.66479422109211406</v>
      </c>
      <c r="J61" s="620">
        <v>0.73980133435148265</v>
      </c>
      <c r="K61" s="620">
        <v>0.65805882404496052</v>
      </c>
      <c r="L61" s="620">
        <v>0.92054841893579409</v>
      </c>
      <c r="M61" s="620">
        <v>0.77844121031740332</v>
      </c>
      <c r="N61" s="621">
        <v>0.94797188919641762</v>
      </c>
      <c r="O61" s="620">
        <v>1.6048789428635735</v>
      </c>
      <c r="P61" s="620">
        <v>1.8631131197901736</v>
      </c>
    </row>
    <row r="62" spans="1:16" ht="12.95" customHeight="1">
      <c r="A62" s="13">
        <v>52</v>
      </c>
      <c r="B62" s="238" t="s">
        <v>299</v>
      </c>
      <c r="C62" s="620">
        <v>736.91098943467625</v>
      </c>
      <c r="D62" s="620">
        <v>1496.9203418523298</v>
      </c>
      <c r="E62" s="620">
        <v>1702.3484472262203</v>
      </c>
      <c r="F62" s="620">
        <v>1284.6008083558652</v>
      </c>
      <c r="G62" s="620">
        <v>1069.3150551724277</v>
      </c>
      <c r="H62" s="620">
        <v>1033.3906916410845</v>
      </c>
      <c r="I62" s="620">
        <v>997.02173880941234</v>
      </c>
      <c r="J62" s="620">
        <v>957.59540441235208</v>
      </c>
      <c r="K62" s="620">
        <v>858.91206638714971</v>
      </c>
      <c r="L62" s="620">
        <v>858.76051681189585</v>
      </c>
      <c r="M62" s="620">
        <v>837.90830318880671</v>
      </c>
      <c r="N62" s="621">
        <v>839.1530990174814</v>
      </c>
      <c r="O62" s="620">
        <v>463.33552270517481</v>
      </c>
      <c r="P62" s="620">
        <v>500.52949473893324</v>
      </c>
    </row>
    <row r="63" spans="1:16" ht="12.95" customHeight="1">
      <c r="A63" s="13">
        <v>53</v>
      </c>
      <c r="B63" s="238" t="s">
        <v>40</v>
      </c>
      <c r="C63" s="620">
        <v>139.53973286388486</v>
      </c>
      <c r="D63" s="620">
        <v>266.89257919608303</v>
      </c>
      <c r="E63" s="620">
        <v>287.50220720219517</v>
      </c>
      <c r="F63" s="620">
        <v>216.33798779891285</v>
      </c>
      <c r="G63" s="620">
        <v>163.61292095286655</v>
      </c>
      <c r="H63" s="620">
        <v>166.16616325916431</v>
      </c>
      <c r="I63" s="620">
        <v>131.58427001056555</v>
      </c>
      <c r="J63" s="620">
        <v>160.09892203275788</v>
      </c>
      <c r="K63" s="620">
        <v>151.07538227553817</v>
      </c>
      <c r="L63" s="620">
        <v>159.35602778247997</v>
      </c>
      <c r="M63" s="620">
        <v>149.71171722966224</v>
      </c>
      <c r="N63" s="621">
        <v>151.19588702824311</v>
      </c>
      <c r="O63" s="620">
        <v>201.05828169175294</v>
      </c>
      <c r="P63" s="620">
        <v>229.35852101622231</v>
      </c>
    </row>
    <row r="64" spans="1:16" ht="12.95" customHeight="1">
      <c r="A64" s="13" t="s">
        <v>41</v>
      </c>
      <c r="B64" s="236" t="s">
        <v>42</v>
      </c>
      <c r="C64" s="620">
        <v>7.101630635536079</v>
      </c>
      <c r="D64" s="620">
        <v>13.674022285614139</v>
      </c>
      <c r="E64" s="620">
        <v>13.65759555370734</v>
      </c>
      <c r="F64" s="620">
        <v>11.929578916114442</v>
      </c>
      <c r="G64" s="620">
        <v>9.5908160628781349</v>
      </c>
      <c r="H64" s="620">
        <v>10.539952107806361</v>
      </c>
      <c r="I64" s="620">
        <v>10.846260064516446</v>
      </c>
      <c r="J64" s="620">
        <v>11.499315013453948</v>
      </c>
      <c r="K64" s="620">
        <v>10.621010183563778</v>
      </c>
      <c r="L64" s="620">
        <v>15.186146110236615</v>
      </c>
      <c r="M64" s="620">
        <v>18.973045998821291</v>
      </c>
      <c r="N64" s="621">
        <v>14.168477287297446</v>
      </c>
      <c r="O64" s="620">
        <v>11.034988318014788</v>
      </c>
      <c r="P64" s="620">
        <v>12.543508787867376</v>
      </c>
    </row>
    <row r="65" spans="1:18" ht="12.95" customHeight="1">
      <c r="A65" s="13" t="s">
        <v>43</v>
      </c>
      <c r="B65" s="236" t="s">
        <v>301</v>
      </c>
      <c r="C65" s="620">
        <v>146.51907141320658</v>
      </c>
      <c r="D65" s="620">
        <v>278.25209240462283</v>
      </c>
      <c r="E65" s="620">
        <v>291.2598397195863</v>
      </c>
      <c r="F65" s="620">
        <v>226.26604065535767</v>
      </c>
      <c r="G65" s="620">
        <v>142.93699469436635</v>
      </c>
      <c r="H65" s="620">
        <v>131.95182118821708</v>
      </c>
      <c r="I65" s="620">
        <v>138.81711304070728</v>
      </c>
      <c r="J65" s="620">
        <v>136.00986334227332</v>
      </c>
      <c r="K65" s="620">
        <v>121.14916216089519</v>
      </c>
      <c r="L65" s="620">
        <v>93.038983026189129</v>
      </c>
      <c r="M65" s="620">
        <v>83.306168710563</v>
      </c>
      <c r="N65" s="621">
        <v>86.259670330297382</v>
      </c>
      <c r="O65" s="620">
        <v>17.325564996418358</v>
      </c>
      <c r="P65" s="620">
        <v>20.05420791898278</v>
      </c>
    </row>
    <row r="66" spans="1:18" ht="12.95" customHeight="1">
      <c r="A66" s="13" t="s">
        <v>44</v>
      </c>
      <c r="B66" s="236" t="s">
        <v>302</v>
      </c>
      <c r="C66" s="620">
        <v>9.2826020962259541</v>
      </c>
      <c r="D66" s="620">
        <v>18.426655002608765</v>
      </c>
      <c r="E66" s="620">
        <v>20.288901596256007</v>
      </c>
      <c r="F66" s="620">
        <v>16.934341145713404</v>
      </c>
      <c r="G66" s="620">
        <v>14.449510226357198</v>
      </c>
      <c r="H66" s="620">
        <v>15.633902348217783</v>
      </c>
      <c r="I66" s="620">
        <v>16.256186571468241</v>
      </c>
      <c r="J66" s="620">
        <v>16.927430568150825</v>
      </c>
      <c r="K66" s="620">
        <v>15.280733801179039</v>
      </c>
      <c r="L66" s="620">
        <v>21.514567692814207</v>
      </c>
      <c r="M66" s="620">
        <v>18.768263050667958</v>
      </c>
      <c r="N66" s="621">
        <v>19.056679386318304</v>
      </c>
      <c r="O66" s="620">
        <v>13.410800262113979</v>
      </c>
      <c r="P66" s="620">
        <v>14.997482142742639</v>
      </c>
    </row>
    <row r="67" spans="1:18" ht="12.95" customHeight="1">
      <c r="A67" s="13" t="s">
        <v>45</v>
      </c>
      <c r="B67" s="236" t="s">
        <v>303</v>
      </c>
      <c r="C67" s="620">
        <v>29.932223017753895</v>
      </c>
      <c r="D67" s="620">
        <v>59.785675534442134</v>
      </c>
      <c r="E67" s="620">
        <v>63.431747048697261</v>
      </c>
      <c r="F67" s="620">
        <v>50.531602989701604</v>
      </c>
      <c r="G67" s="620">
        <v>33.900500535066918</v>
      </c>
      <c r="H67" s="620">
        <v>33.719026966012507</v>
      </c>
      <c r="I67" s="620">
        <v>32.152687685220712</v>
      </c>
      <c r="J67" s="620">
        <v>32.661561989083864</v>
      </c>
      <c r="K67" s="620">
        <v>29.788365107176432</v>
      </c>
      <c r="L67" s="620">
        <v>7.7580801270802962</v>
      </c>
      <c r="M67" s="620">
        <v>9.5149799034074185</v>
      </c>
      <c r="N67" s="621">
        <v>10.334356222177874</v>
      </c>
      <c r="O67" s="620">
        <v>9.2819165153832408</v>
      </c>
      <c r="P67" s="620">
        <v>11.329012422699423</v>
      </c>
    </row>
    <row r="68" spans="1:18" ht="12.95" customHeight="1">
      <c r="A68" s="13" t="s">
        <v>46</v>
      </c>
      <c r="B68" s="236" t="s">
        <v>47</v>
      </c>
      <c r="C68" s="620">
        <v>177.86473014399735</v>
      </c>
      <c r="D68" s="620">
        <v>351.46544030174874</v>
      </c>
      <c r="E68" s="620">
        <v>390.58346879593086</v>
      </c>
      <c r="F68" s="620">
        <v>328.37738800084031</v>
      </c>
      <c r="G68" s="620">
        <v>286.23897357358038</v>
      </c>
      <c r="H68" s="620">
        <v>276.2667329316389</v>
      </c>
      <c r="I68" s="620">
        <v>256.14876699055225</v>
      </c>
      <c r="J68" s="620">
        <v>251.22017219657207</v>
      </c>
      <c r="K68" s="620">
        <v>225.33171678049251</v>
      </c>
      <c r="L68" s="620">
        <v>107.53007123370077</v>
      </c>
      <c r="M68" s="620">
        <v>120.69702296333041</v>
      </c>
      <c r="N68" s="621">
        <v>117.45710496245007</v>
      </c>
      <c r="O68" s="620">
        <v>78.063692546895098</v>
      </c>
      <c r="P68" s="620">
        <v>85.662859092612294</v>
      </c>
    </row>
    <row r="69" spans="1:18" ht="12.95" customHeight="1">
      <c r="A69" s="13" t="s">
        <v>48</v>
      </c>
      <c r="B69" s="236" t="s">
        <v>304</v>
      </c>
      <c r="C69" s="620">
        <v>28.44571884421724</v>
      </c>
      <c r="D69" s="620">
        <v>41.959188741128436</v>
      </c>
      <c r="E69" s="620">
        <v>54.439658134255865</v>
      </c>
      <c r="F69" s="620">
        <v>42.621875005087752</v>
      </c>
      <c r="G69" s="620">
        <v>14.106001922307028</v>
      </c>
      <c r="H69" s="620">
        <v>16.672207894295845</v>
      </c>
      <c r="I69" s="620">
        <v>17.197187365712914</v>
      </c>
      <c r="J69" s="620">
        <v>18.751081709688894</v>
      </c>
      <c r="K69" s="620">
        <v>17.241574432297575</v>
      </c>
      <c r="L69" s="620">
        <v>20.902129183117889</v>
      </c>
      <c r="M69" s="620">
        <v>18.147338130238822</v>
      </c>
      <c r="N69" s="621">
        <v>18.323498428212101</v>
      </c>
      <c r="O69" s="620">
        <v>18.325614293121426</v>
      </c>
      <c r="P69" s="620">
        <v>19.928796758269186</v>
      </c>
    </row>
    <row r="70" spans="1:18" ht="12.95" customHeight="1">
      <c r="A70" s="13" t="s">
        <v>49</v>
      </c>
      <c r="B70" s="236" t="s">
        <v>305</v>
      </c>
      <c r="C70" s="620">
        <v>31.355121880184946</v>
      </c>
      <c r="D70" s="620">
        <v>61.287951091900553</v>
      </c>
      <c r="E70" s="620">
        <v>65.352654289748386</v>
      </c>
      <c r="F70" s="620">
        <v>53.761863002221986</v>
      </c>
      <c r="G70" s="620">
        <v>46.174472189606817</v>
      </c>
      <c r="H70" s="620">
        <v>47.215500876035492</v>
      </c>
      <c r="I70" s="620">
        <v>43.075761649896123</v>
      </c>
      <c r="J70" s="620">
        <v>43.705971072400558</v>
      </c>
      <c r="K70" s="620">
        <v>38.701535233825147</v>
      </c>
      <c r="L70" s="620">
        <v>55.781075026578513</v>
      </c>
      <c r="M70" s="620">
        <v>45.493685243664103</v>
      </c>
      <c r="N70" s="621">
        <v>48.02933550061281</v>
      </c>
      <c r="O70" s="620">
        <v>71.316314817153867</v>
      </c>
      <c r="P70" s="620">
        <v>76.295956884990531</v>
      </c>
    </row>
    <row r="71" spans="1:18" ht="12.95" customHeight="1">
      <c r="A71" s="13" t="s">
        <v>50</v>
      </c>
      <c r="B71" s="236" t="s">
        <v>306</v>
      </c>
      <c r="C71" s="620">
        <v>5.6307232451798219</v>
      </c>
      <c r="D71" s="620">
        <v>10.835177530780236</v>
      </c>
      <c r="E71" s="620">
        <v>12.221373801962832</v>
      </c>
      <c r="F71" s="620">
        <v>9.7356446106891568</v>
      </c>
      <c r="G71" s="620">
        <v>7.3127558937653792</v>
      </c>
      <c r="H71" s="620">
        <v>7.332550133488386</v>
      </c>
      <c r="I71" s="620">
        <v>6.9691858602294046</v>
      </c>
      <c r="J71" s="620">
        <v>7.1671920314607718</v>
      </c>
      <c r="K71" s="620">
        <v>6.3621677388870621</v>
      </c>
      <c r="L71" s="620">
        <v>5.7119562769771548</v>
      </c>
      <c r="M71" s="620">
        <v>5.1519191281177878</v>
      </c>
      <c r="N71" s="621">
        <v>5.7124883797226396</v>
      </c>
      <c r="O71" s="620">
        <v>3.3891774157956096</v>
      </c>
      <c r="P71" s="620">
        <v>3.8640648624435201</v>
      </c>
    </row>
    <row r="72" spans="1:18" ht="12.95" customHeight="1">
      <c r="A72" s="13" t="s">
        <v>51</v>
      </c>
      <c r="B72" s="236" t="s">
        <v>307</v>
      </c>
      <c r="C72" s="620">
        <v>13.207364133891623</v>
      </c>
      <c r="D72" s="620">
        <v>28.298779046727507</v>
      </c>
      <c r="E72" s="620">
        <v>33.365546802722491</v>
      </c>
      <c r="F72" s="620">
        <v>30.202054812933966</v>
      </c>
      <c r="G72" s="620">
        <v>29.657423888421906</v>
      </c>
      <c r="H72" s="620">
        <v>33.507299092788969</v>
      </c>
      <c r="I72" s="620">
        <v>34.516219747117091</v>
      </c>
      <c r="J72" s="620">
        <v>36.824023760919204</v>
      </c>
      <c r="K72" s="620">
        <v>33.824243012840945</v>
      </c>
      <c r="L72" s="620">
        <v>47.300886990726042</v>
      </c>
      <c r="M72" s="620">
        <v>47.839797750898803</v>
      </c>
      <c r="N72" s="621">
        <v>45.761995357146112</v>
      </c>
      <c r="O72" s="620">
        <v>36.62200587629151</v>
      </c>
      <c r="P72" s="620">
        <v>40.957129485752844</v>
      </c>
    </row>
    <row r="73" spans="1:18" ht="12.95" customHeight="1">
      <c r="A73" s="13" t="s">
        <v>52</v>
      </c>
      <c r="B73" s="236" t="s">
        <v>308</v>
      </c>
      <c r="C73" s="620">
        <v>153.45572700063104</v>
      </c>
      <c r="D73" s="620">
        <v>292.60753791517624</v>
      </c>
      <c r="E73" s="620">
        <v>316.37867819965703</v>
      </c>
      <c r="F73" s="620">
        <v>254.03113001792062</v>
      </c>
      <c r="G73" s="620">
        <v>202.08245977078715</v>
      </c>
      <c r="H73" s="620">
        <v>188.19349077440353</v>
      </c>
      <c r="I73" s="620">
        <v>169.24548710094601</v>
      </c>
      <c r="J73" s="620">
        <v>162.87957134639754</v>
      </c>
      <c r="K73" s="620">
        <v>144.27561132557383</v>
      </c>
      <c r="L73" s="620">
        <v>112.43620290960558</v>
      </c>
      <c r="M73" s="620">
        <v>105.53569078352905</v>
      </c>
      <c r="N73" s="621">
        <v>100.11335209290361</v>
      </c>
      <c r="O73" s="620">
        <v>81.961342505688862</v>
      </c>
      <c r="P73" s="620">
        <v>89.033813981789706</v>
      </c>
    </row>
    <row r="74" spans="1:18" s="28" customFormat="1" ht="9.9499999999999993" customHeight="1">
      <c r="A74" s="587"/>
      <c r="B74" s="34"/>
      <c r="C74" s="32"/>
      <c r="D74" s="32"/>
      <c r="E74" s="32"/>
      <c r="F74" s="32"/>
      <c r="G74" s="32"/>
      <c r="H74" s="32"/>
      <c r="I74" s="32"/>
      <c r="J74" s="32"/>
      <c r="K74" s="32"/>
      <c r="L74" s="32"/>
      <c r="M74" s="32"/>
      <c r="N74" s="33"/>
      <c r="O74" s="32"/>
      <c r="P74" s="32"/>
    </row>
    <row r="75" spans="1:18" ht="15" customHeight="1">
      <c r="A75" s="68"/>
      <c r="B75" s="35" t="s">
        <v>53</v>
      </c>
      <c r="C75" s="622">
        <v>3458.3090915934035</v>
      </c>
      <c r="D75" s="622">
        <v>6695.5704011961934</v>
      </c>
      <c r="E75" s="622">
        <v>7238.1482627257747</v>
      </c>
      <c r="F75" s="622">
        <v>5532.0515796979062</v>
      </c>
      <c r="G75" s="622">
        <v>4409.8727514726343</v>
      </c>
      <c r="H75" s="622">
        <v>4391.9311643283118</v>
      </c>
      <c r="I75" s="622">
        <v>4076.721536573119</v>
      </c>
      <c r="J75" s="622">
        <v>4213.6898502316553</v>
      </c>
      <c r="K75" s="622">
        <v>3819.3926437258619</v>
      </c>
      <c r="L75" s="622">
        <v>3801.3668664995221</v>
      </c>
      <c r="M75" s="622">
        <v>3538.9171474921072</v>
      </c>
      <c r="N75" s="623">
        <v>3534.8913357605193</v>
      </c>
      <c r="O75" s="622">
        <f>SUM(O7,O11,O15,O42,O45,O50,O53,O57,O64,O65,O66,O67,O68,O69,O70,O71,O72,O73)</f>
        <v>2633.8949782819891</v>
      </c>
      <c r="P75" s="622">
        <f>SUM(P7,P11,P15,P42,P45,P50,P53,P57,P64,P65,P66,P67,P68,P69,P70,P71,P72,P73)</f>
        <v>2863.9034684527205</v>
      </c>
    </row>
    <row r="76" spans="1:18" ht="15" customHeight="1">
      <c r="A76" s="68"/>
      <c r="B76" s="323" t="s">
        <v>92</v>
      </c>
      <c r="C76" s="620">
        <v>1847.9065117129301</v>
      </c>
      <c r="D76" s="620">
        <v>3493.8539152989715</v>
      </c>
      <c r="E76" s="620">
        <v>3844.0643941478911</v>
      </c>
      <c r="F76" s="620">
        <v>3431.5645097385946</v>
      </c>
      <c r="G76" s="620">
        <v>3620.1604065398656</v>
      </c>
      <c r="H76" s="620">
        <v>4096.0282088400681</v>
      </c>
      <c r="I76" s="620">
        <v>4127.5352537554081</v>
      </c>
      <c r="J76" s="620">
        <v>4178.5090753891054</v>
      </c>
      <c r="K76" s="620">
        <v>4008.8601017953911</v>
      </c>
      <c r="L76" s="620">
        <v>4304.5867734652875</v>
      </c>
      <c r="M76" s="620">
        <v>3970.4810638267586</v>
      </c>
      <c r="N76" s="621">
        <v>3984.2883704375481</v>
      </c>
      <c r="O76" s="620">
        <v>4906.6525565692082</v>
      </c>
      <c r="P76" s="620">
        <v>5193.9109677956076</v>
      </c>
    </row>
    <row r="77" spans="1:18" ht="15" customHeight="1">
      <c r="A77" s="68"/>
      <c r="B77" s="37" t="s">
        <v>402</v>
      </c>
      <c r="C77" s="622">
        <v>5306.2156033063338</v>
      </c>
      <c r="D77" s="622">
        <v>10189.424316495166</v>
      </c>
      <c r="E77" s="622">
        <v>11082.212656873666</v>
      </c>
      <c r="F77" s="622">
        <v>8963.6160894365003</v>
      </c>
      <c r="G77" s="622">
        <v>8030.0331580124994</v>
      </c>
      <c r="H77" s="622">
        <v>8487.9593731683799</v>
      </c>
      <c r="I77" s="622">
        <v>8204.2567903285271</v>
      </c>
      <c r="J77" s="622">
        <v>8392.1989256207598</v>
      </c>
      <c r="K77" s="622">
        <v>7828.252745521253</v>
      </c>
      <c r="L77" s="622">
        <v>8105.9536399648096</v>
      </c>
      <c r="M77" s="622">
        <v>7509.3982113188667</v>
      </c>
      <c r="N77" s="623">
        <v>7519.1797061980669</v>
      </c>
      <c r="O77" s="622">
        <f t="shared" ref="O77" si="46">SUM(O75:O76)</f>
        <v>7540.5475348511973</v>
      </c>
      <c r="P77" s="622">
        <f t="shared" ref="P77" si="47">SUM(P75:P76)</f>
        <v>8057.8144362483281</v>
      </c>
    </row>
    <row r="78" spans="1:18" ht="15" customHeight="1">
      <c r="B78" s="284" t="s">
        <v>629</v>
      </c>
      <c r="C78" s="378" t="s">
        <v>89</v>
      </c>
      <c r="D78" s="379" t="s">
        <v>89</v>
      </c>
      <c r="E78" s="379" t="s">
        <v>89</v>
      </c>
      <c r="F78" s="379" t="s">
        <v>89</v>
      </c>
      <c r="G78" s="379" t="s">
        <v>89</v>
      </c>
      <c r="H78" s="379" t="s">
        <v>89</v>
      </c>
      <c r="I78" s="379" t="s">
        <v>89</v>
      </c>
      <c r="J78" s="379" t="s">
        <v>89</v>
      </c>
      <c r="K78" s="379" t="s">
        <v>89</v>
      </c>
      <c r="L78" s="379" t="s">
        <v>89</v>
      </c>
      <c r="M78" s="379" t="s">
        <v>89</v>
      </c>
      <c r="N78" s="380" t="s">
        <v>89</v>
      </c>
      <c r="O78" s="620">
        <v>868.58402589722539</v>
      </c>
      <c r="P78" s="620">
        <v>1002.4332741247808</v>
      </c>
      <c r="R78" s="332"/>
    </row>
    <row r="79" spans="1:18" ht="15" customHeight="1">
      <c r="A79" s="16"/>
      <c r="B79" s="284" t="s">
        <v>630</v>
      </c>
      <c r="C79" s="378" t="s">
        <v>89</v>
      </c>
      <c r="D79" s="379" t="s">
        <v>89</v>
      </c>
      <c r="E79" s="379" t="s">
        <v>89</v>
      </c>
      <c r="F79" s="379" t="s">
        <v>89</v>
      </c>
      <c r="G79" s="379" t="s">
        <v>89</v>
      </c>
      <c r="H79" s="379" t="s">
        <v>89</v>
      </c>
      <c r="I79" s="379" t="s">
        <v>89</v>
      </c>
      <c r="J79" s="379" t="s">
        <v>89</v>
      </c>
      <c r="K79" s="379" t="s">
        <v>89</v>
      </c>
      <c r="L79" s="379" t="s">
        <v>89</v>
      </c>
      <c r="M79" s="379" t="s">
        <v>89</v>
      </c>
      <c r="N79" s="380" t="s">
        <v>89</v>
      </c>
      <c r="O79" s="620">
        <v>22.325853421225677</v>
      </c>
      <c r="P79" s="620">
        <v>13.364996229941957</v>
      </c>
    </row>
    <row r="80" spans="1:18" ht="12" hidden="1" customHeight="1">
      <c r="A80" s="16"/>
      <c r="B80" s="62" t="s">
        <v>60</v>
      </c>
      <c r="C80" s="49">
        <f t="shared" ref="C80" si="48">SUM(C78:C79)</f>
        <v>0</v>
      </c>
      <c r="D80" s="49">
        <f t="shared" ref="D80:N80" si="49">SUM(D78:D79)</f>
        <v>0</v>
      </c>
      <c r="E80" s="49">
        <f t="shared" si="49"/>
        <v>0</v>
      </c>
      <c r="F80" s="49">
        <f t="shared" si="49"/>
        <v>0</v>
      </c>
      <c r="G80" s="49">
        <f t="shared" si="49"/>
        <v>0</v>
      </c>
      <c r="H80" s="49">
        <f t="shared" si="49"/>
        <v>0</v>
      </c>
      <c r="I80" s="49">
        <f t="shared" si="49"/>
        <v>0</v>
      </c>
      <c r="J80" s="49">
        <f t="shared" si="49"/>
        <v>0</v>
      </c>
      <c r="K80" s="49">
        <f t="shared" si="49"/>
        <v>0</v>
      </c>
      <c r="L80" s="49">
        <f t="shared" si="49"/>
        <v>0</v>
      </c>
      <c r="M80" s="49">
        <f t="shared" si="49"/>
        <v>0</v>
      </c>
      <c r="N80" s="60">
        <f t="shared" si="49"/>
        <v>0</v>
      </c>
      <c r="O80" s="47">
        <f t="shared" ref="O80" si="50">SUM(O78:O79)</f>
        <v>890.90987931845109</v>
      </c>
      <c r="P80" s="47">
        <f t="shared" ref="P80" si="51">SUM(P78:P79)</f>
        <v>1015.7982703547228</v>
      </c>
    </row>
    <row r="81" spans="1:16" s="65" customFormat="1" ht="15" customHeight="1">
      <c r="A81" s="63"/>
      <c r="B81" s="37" t="s">
        <v>631</v>
      </c>
      <c r="C81" s="622">
        <f t="shared" ref="C81:G81" si="52">C77</f>
        <v>5306.2156033063338</v>
      </c>
      <c r="D81" s="622">
        <f t="shared" si="52"/>
        <v>10189.424316495166</v>
      </c>
      <c r="E81" s="622">
        <f t="shared" si="52"/>
        <v>11082.212656873666</v>
      </c>
      <c r="F81" s="622">
        <f t="shared" si="52"/>
        <v>8963.6160894365003</v>
      </c>
      <c r="G81" s="622">
        <f t="shared" si="52"/>
        <v>8030.0331580124994</v>
      </c>
      <c r="H81" s="622">
        <f>H77</f>
        <v>8487.9593731683799</v>
      </c>
      <c r="I81" s="622">
        <f t="shared" ref="I81:N81" si="53">I77</f>
        <v>8204.2567903285271</v>
      </c>
      <c r="J81" s="622">
        <f t="shared" si="53"/>
        <v>8392.1989256207598</v>
      </c>
      <c r="K81" s="622">
        <f t="shared" si="53"/>
        <v>7828.252745521253</v>
      </c>
      <c r="L81" s="622">
        <f t="shared" si="53"/>
        <v>8105.9536399648096</v>
      </c>
      <c r="M81" s="622">
        <f t="shared" si="53"/>
        <v>7509.3982113188667</v>
      </c>
      <c r="N81" s="623">
        <f t="shared" si="53"/>
        <v>7519.1797061980669</v>
      </c>
      <c r="O81" s="622">
        <f t="shared" ref="O81" si="54">O77+O78+O79</f>
        <v>8431.4574141696485</v>
      </c>
      <c r="P81" s="622">
        <f t="shared" ref="P81" si="55">P77+P78+P79</f>
        <v>9073.6127066030513</v>
      </c>
    </row>
    <row r="82" spans="1:16" ht="12" hidden="1" customHeight="1">
      <c r="A82" s="18"/>
      <c r="B82" s="310" t="s">
        <v>221</v>
      </c>
      <c r="C82" s="49">
        <v>5306.2156033063329</v>
      </c>
      <c r="D82" s="49">
        <v>10189.424316495166</v>
      </c>
      <c r="E82" s="49">
        <v>11082.212656873666</v>
      </c>
      <c r="F82" s="49">
        <v>8963.6160894365021</v>
      </c>
      <c r="G82" s="49">
        <v>8030.0331580124994</v>
      </c>
      <c r="H82" s="49">
        <v>8487.9593733187303</v>
      </c>
      <c r="I82" s="49">
        <v>8204.2567906510303</v>
      </c>
      <c r="J82" s="49">
        <v>8392.1989257408604</v>
      </c>
      <c r="K82" s="49">
        <v>7828.2527455212548</v>
      </c>
      <c r="L82" s="49">
        <v>8105.9536399648005</v>
      </c>
      <c r="M82" s="48">
        <v>7502.5294619641736</v>
      </c>
      <c r="N82" s="215">
        <v>7510.4902404167624</v>
      </c>
      <c r="O82" s="47">
        <v>7584.1908907178085</v>
      </c>
      <c r="P82" s="47">
        <v>7895.8145851485369</v>
      </c>
    </row>
    <row r="83" spans="1:16" ht="15" customHeight="1">
      <c r="A83" s="657" t="s">
        <v>54</v>
      </c>
      <c r="C83" s="66"/>
      <c r="H83" s="28"/>
      <c r="I83" s="28"/>
      <c r="J83" s="28"/>
      <c r="K83" s="69"/>
      <c r="L83" s="210"/>
      <c r="M83" s="210"/>
      <c r="N83" s="210"/>
      <c r="O83" s="69"/>
      <c r="P83" s="69"/>
    </row>
    <row r="84" spans="1:16" ht="15" customHeight="1">
      <c r="A84" s="290" t="s">
        <v>635</v>
      </c>
      <c r="H84" s="28"/>
      <c r="I84" s="28"/>
      <c r="J84" s="28"/>
      <c r="K84" s="69"/>
      <c r="L84" s="69"/>
      <c r="M84" s="69"/>
      <c r="N84" s="69"/>
      <c r="O84" s="64"/>
      <c r="P84" s="69"/>
    </row>
    <row r="85" spans="1:16" ht="15" customHeight="1">
      <c r="A85" s="18" t="s">
        <v>632</v>
      </c>
      <c r="B85" s="18"/>
      <c r="C85" s="18"/>
      <c r="D85" s="18"/>
      <c r="E85" s="18"/>
      <c r="F85" s="18"/>
      <c r="G85" s="18"/>
      <c r="H85" s="18"/>
      <c r="I85" s="18"/>
      <c r="J85" s="18"/>
      <c r="K85" s="18"/>
      <c r="L85" s="18"/>
      <c r="M85" s="18"/>
      <c r="N85" s="18"/>
      <c r="O85" s="18"/>
      <c r="P85" s="18"/>
    </row>
    <row r="86" spans="1:16" ht="15" customHeight="1">
      <c r="A86" s="18" t="s">
        <v>633</v>
      </c>
      <c r="H86" s="28"/>
      <c r="I86" s="28"/>
      <c r="J86" s="28"/>
      <c r="K86" s="69"/>
      <c r="L86" s="69"/>
      <c r="M86" s="69"/>
      <c r="N86" s="69"/>
      <c r="O86" s="69"/>
      <c r="P86" s="69"/>
    </row>
    <row r="87" spans="1:16" ht="15" customHeight="1">
      <c r="A87" s="50" t="s">
        <v>634</v>
      </c>
      <c r="H87" s="28"/>
      <c r="I87" s="28"/>
      <c r="J87" s="28"/>
      <c r="K87" s="69"/>
      <c r="L87" s="69"/>
      <c r="M87" s="69"/>
      <c r="N87" s="69"/>
      <c r="O87" s="69"/>
      <c r="P87" s="69"/>
    </row>
    <row r="88" spans="1:16" ht="12" customHeight="1">
      <c r="A88" s="227"/>
      <c r="C88" s="66"/>
      <c r="D88" s="66"/>
      <c r="E88" s="66"/>
      <c r="F88" s="66"/>
      <c r="G88" s="66"/>
      <c r="H88" s="67"/>
      <c r="I88" s="67"/>
      <c r="J88" s="67"/>
    </row>
    <row r="89" spans="1:16" ht="12" customHeight="1">
      <c r="A89" s="227"/>
      <c r="C89" s="66"/>
      <c r="D89" s="66"/>
      <c r="E89" s="66"/>
      <c r="F89" s="66"/>
      <c r="G89" s="66"/>
      <c r="H89" s="67"/>
      <c r="I89" s="67"/>
      <c r="J89" s="67"/>
    </row>
    <row r="90" spans="1:16">
      <c r="A90" s="18"/>
      <c r="B90" s="19"/>
    </row>
    <row r="91" spans="1:16">
      <c r="A91" s="18"/>
      <c r="B91" s="19"/>
    </row>
    <row r="92" spans="1:16">
      <c r="A92" s="18"/>
      <c r="B92" s="19"/>
    </row>
    <row r="93" spans="1:16">
      <c r="A93" s="18"/>
      <c r="B93" s="19"/>
    </row>
    <row r="94" spans="1:16">
      <c r="A94" s="18"/>
      <c r="B94" s="19"/>
    </row>
    <row r="95" spans="1:16">
      <c r="A95" s="18"/>
      <c r="B95" s="19"/>
    </row>
    <row r="96" spans="1:16">
      <c r="A96" s="18"/>
      <c r="B96" s="19"/>
    </row>
    <row r="97" spans="1:2">
      <c r="A97" s="18"/>
      <c r="B97" s="19"/>
    </row>
    <row r="98" spans="1:2">
      <c r="A98" s="18"/>
      <c r="B98" s="19"/>
    </row>
    <row r="99" spans="1:2">
      <c r="A99" s="18"/>
      <c r="B99" s="19"/>
    </row>
    <row r="100" spans="1:2">
      <c r="A100" s="18"/>
      <c r="B100" s="19"/>
    </row>
    <row r="101" spans="1:2">
      <c r="A101" s="18"/>
      <c r="B101" s="19"/>
    </row>
    <row r="102" spans="1:2">
      <c r="A102" s="18"/>
      <c r="B102" s="19"/>
    </row>
    <row r="103" spans="1:2">
      <c r="A103" s="18"/>
      <c r="B103" s="19"/>
    </row>
    <row r="104" spans="1:2">
      <c r="A104" s="18"/>
      <c r="B104" s="19"/>
    </row>
    <row r="105" spans="1:2">
      <c r="A105" s="18"/>
      <c r="B105" s="19"/>
    </row>
    <row r="106" spans="1:2">
      <c r="A106" s="18"/>
      <c r="B106" s="19"/>
    </row>
    <row r="107" spans="1:2">
      <c r="A107" s="18"/>
      <c r="B107" s="19"/>
    </row>
    <row r="108" spans="1:2">
      <c r="A108" s="18"/>
      <c r="B108" s="19"/>
    </row>
    <row r="109" spans="1:2">
      <c r="A109" s="18"/>
      <c r="B109" s="19"/>
    </row>
    <row r="110" spans="1:2">
      <c r="A110" s="18"/>
      <c r="B110" s="19"/>
    </row>
    <row r="111" spans="1:2">
      <c r="A111" s="18"/>
      <c r="B111" s="19"/>
    </row>
    <row r="112" spans="1:2">
      <c r="A112" s="18"/>
      <c r="B112" s="19"/>
    </row>
    <row r="113" spans="1:2">
      <c r="A113" s="18"/>
      <c r="B113" s="19"/>
    </row>
    <row r="114" spans="1:2">
      <c r="A114" s="18"/>
      <c r="B114" s="19"/>
    </row>
    <row r="115" spans="1:2">
      <c r="A115" s="18"/>
      <c r="B115" s="19"/>
    </row>
    <row r="116" spans="1:2">
      <c r="A116" s="18"/>
      <c r="B116" s="19"/>
    </row>
    <row r="117" spans="1:2">
      <c r="A117" s="18"/>
      <c r="B117" s="19"/>
    </row>
    <row r="118" spans="1:2">
      <c r="A118" s="18"/>
      <c r="B118" s="19"/>
    </row>
    <row r="119" spans="1:2">
      <c r="A119" s="18"/>
      <c r="B119" s="19"/>
    </row>
    <row r="120" spans="1:2">
      <c r="A120" s="18"/>
      <c r="B120" s="19"/>
    </row>
    <row r="121" spans="1:2">
      <c r="A121" s="18"/>
      <c r="B121" s="19"/>
    </row>
    <row r="122" spans="1:2">
      <c r="A122" s="18"/>
      <c r="B122" s="19"/>
    </row>
    <row r="123" spans="1:2">
      <c r="A123" s="18"/>
      <c r="B123" s="19"/>
    </row>
    <row r="124" spans="1:2">
      <c r="A124" s="18"/>
      <c r="B124" s="19"/>
    </row>
    <row r="125" spans="1:2">
      <c r="A125" s="18"/>
      <c r="B125" s="19"/>
    </row>
    <row r="126" spans="1:2">
      <c r="A126" s="18"/>
      <c r="B126" s="19"/>
    </row>
    <row r="127" spans="1:2">
      <c r="A127" s="18"/>
      <c r="B127" s="19"/>
    </row>
    <row r="128" spans="1:2">
      <c r="A128" s="18"/>
      <c r="B128" s="19"/>
    </row>
    <row r="129" spans="1:2">
      <c r="A129" s="18"/>
      <c r="B129" s="19"/>
    </row>
    <row r="130" spans="1:2">
      <c r="A130" s="18"/>
      <c r="B130" s="19"/>
    </row>
    <row r="131" spans="1:2">
      <c r="A131" s="18"/>
      <c r="B131" s="19"/>
    </row>
    <row r="132" spans="1:2">
      <c r="A132" s="18"/>
      <c r="B132" s="19"/>
    </row>
    <row r="133" spans="1:2">
      <c r="A133" s="18"/>
      <c r="B133" s="19"/>
    </row>
    <row r="134" spans="1:2">
      <c r="A134" s="18"/>
      <c r="B134" s="19"/>
    </row>
    <row r="135" spans="1:2">
      <c r="A135" s="18"/>
      <c r="B135" s="19"/>
    </row>
    <row r="136" spans="1:2">
      <c r="A136" s="18"/>
      <c r="B136" s="19"/>
    </row>
    <row r="137" spans="1:2">
      <c r="A137" s="18"/>
      <c r="B137" s="19"/>
    </row>
    <row r="138" spans="1:2">
      <c r="A138" s="18"/>
      <c r="B138" s="19"/>
    </row>
    <row r="139" spans="1:2">
      <c r="A139" s="18"/>
      <c r="B139" s="19"/>
    </row>
    <row r="140" spans="1:2">
      <c r="A140" s="18"/>
      <c r="B140" s="19"/>
    </row>
    <row r="141" spans="1:2">
      <c r="A141" s="18"/>
      <c r="B141" s="19"/>
    </row>
    <row r="142" spans="1:2">
      <c r="A142" s="18"/>
      <c r="B142" s="19"/>
    </row>
    <row r="143" spans="1:2">
      <c r="A143" s="18"/>
      <c r="B143" s="19"/>
    </row>
    <row r="144" spans="1:2">
      <c r="A144" s="18"/>
      <c r="B144" s="19"/>
    </row>
    <row r="145" spans="1:2">
      <c r="A145" s="18"/>
      <c r="B145" s="19"/>
    </row>
    <row r="146" spans="1:2">
      <c r="A146" s="18"/>
      <c r="B146" s="19"/>
    </row>
    <row r="147" spans="1:2">
      <c r="A147" s="18"/>
      <c r="B147" s="19"/>
    </row>
    <row r="148" spans="1:2">
      <c r="A148" s="18"/>
      <c r="B148" s="19"/>
    </row>
    <row r="149" spans="1:2">
      <c r="A149" s="18"/>
      <c r="B149" s="19"/>
    </row>
    <row r="150" spans="1:2">
      <c r="A150" s="18"/>
      <c r="B150" s="19"/>
    </row>
    <row r="151" spans="1:2">
      <c r="A151" s="18"/>
      <c r="B151" s="19"/>
    </row>
    <row r="152" spans="1:2">
      <c r="A152" s="18"/>
      <c r="B152" s="19"/>
    </row>
    <row r="153" spans="1:2">
      <c r="A153" s="18"/>
      <c r="B153" s="19"/>
    </row>
    <row r="154" spans="1:2">
      <c r="A154" s="18"/>
      <c r="B154" s="19"/>
    </row>
    <row r="155" spans="1:2">
      <c r="A155" s="18"/>
      <c r="B155" s="19"/>
    </row>
    <row r="156" spans="1:2">
      <c r="A156" s="18"/>
      <c r="B156" s="19"/>
    </row>
    <row r="157" spans="1:2">
      <c r="A157" s="18"/>
      <c r="B157" s="19"/>
    </row>
    <row r="158" spans="1:2">
      <c r="A158" s="18"/>
      <c r="B158" s="19"/>
    </row>
    <row r="159" spans="1:2">
      <c r="A159" s="18"/>
      <c r="B159" s="19"/>
    </row>
    <row r="160" spans="1:2">
      <c r="A160" s="18"/>
      <c r="B160" s="19"/>
    </row>
    <row r="161" spans="1:2">
      <c r="A161" s="18"/>
      <c r="B161" s="19"/>
    </row>
    <row r="162" spans="1:2">
      <c r="A162" s="18"/>
      <c r="B162" s="19"/>
    </row>
    <row r="163" spans="1:2">
      <c r="A163" s="18"/>
      <c r="B163" s="19"/>
    </row>
    <row r="164" spans="1:2">
      <c r="A164" s="18"/>
      <c r="B164" s="19"/>
    </row>
    <row r="165" spans="1:2">
      <c r="A165" s="18"/>
      <c r="B165" s="19"/>
    </row>
    <row r="166" spans="1:2">
      <c r="A166" s="18"/>
      <c r="B166" s="19"/>
    </row>
    <row r="167" spans="1:2">
      <c r="A167" s="18"/>
      <c r="B167" s="19"/>
    </row>
    <row r="168" spans="1:2">
      <c r="A168" s="18"/>
      <c r="B168" s="19"/>
    </row>
    <row r="169" spans="1:2">
      <c r="A169" s="18"/>
      <c r="B169" s="19"/>
    </row>
    <row r="170" spans="1:2">
      <c r="A170" s="18"/>
      <c r="B170" s="19"/>
    </row>
    <row r="171" spans="1:2">
      <c r="A171" s="18"/>
      <c r="B171" s="19"/>
    </row>
    <row r="172" spans="1:2">
      <c r="A172" s="18"/>
      <c r="B172" s="19"/>
    </row>
    <row r="173" spans="1:2">
      <c r="A173" s="18"/>
      <c r="B173" s="19"/>
    </row>
    <row r="174" spans="1:2">
      <c r="A174" s="18"/>
      <c r="B174" s="19"/>
    </row>
    <row r="175" spans="1:2">
      <c r="A175" s="18"/>
      <c r="B175" s="19"/>
    </row>
    <row r="176" spans="1:2">
      <c r="A176" s="18"/>
      <c r="B176" s="19"/>
    </row>
    <row r="177" spans="1:2">
      <c r="A177" s="18"/>
      <c r="B177" s="19"/>
    </row>
    <row r="178" spans="1:2">
      <c r="A178" s="18"/>
      <c r="B178" s="19"/>
    </row>
    <row r="179" spans="1:2">
      <c r="B179" s="19"/>
    </row>
    <row r="180" spans="1:2">
      <c r="B180" s="19"/>
    </row>
    <row r="181" spans="1:2">
      <c r="B181" s="19"/>
    </row>
    <row r="182" spans="1:2">
      <c r="B182" s="19"/>
    </row>
    <row r="183" spans="1:2">
      <c r="B183" s="19"/>
    </row>
    <row r="184" spans="1:2">
      <c r="B184" s="19"/>
    </row>
    <row r="185" spans="1:2">
      <c r="B185" s="19"/>
    </row>
    <row r="186" spans="1:2">
      <c r="B186" s="19"/>
    </row>
    <row r="187" spans="1:2">
      <c r="B187" s="19"/>
    </row>
    <row r="188" spans="1:2">
      <c r="B188" s="19"/>
    </row>
    <row r="189" spans="1:2">
      <c r="B189" s="19"/>
    </row>
    <row r="190" spans="1:2">
      <c r="B190" s="19"/>
    </row>
    <row r="191" spans="1:2">
      <c r="B191" s="19"/>
    </row>
    <row r="192" spans="1:2">
      <c r="B192" s="19"/>
    </row>
    <row r="193" spans="2:2">
      <c r="B193" s="19"/>
    </row>
    <row r="194" spans="2:2">
      <c r="B194" s="19"/>
    </row>
    <row r="195" spans="2:2">
      <c r="B195" s="19"/>
    </row>
    <row r="196" spans="2:2">
      <c r="B196" s="19"/>
    </row>
    <row r="197" spans="2:2">
      <c r="B197" s="19"/>
    </row>
    <row r="198" spans="2:2">
      <c r="B198" s="19"/>
    </row>
    <row r="199" spans="2:2">
      <c r="B199" s="19"/>
    </row>
    <row r="200" spans="2:2">
      <c r="B200" s="19"/>
    </row>
    <row r="201" spans="2:2">
      <c r="B201" s="19"/>
    </row>
    <row r="202" spans="2:2">
      <c r="B202" s="19"/>
    </row>
    <row r="203" spans="2:2">
      <c r="B203" s="19"/>
    </row>
    <row r="204" spans="2:2">
      <c r="B204" s="19"/>
    </row>
    <row r="205" spans="2:2">
      <c r="B205" s="19"/>
    </row>
  </sheetData>
  <pageMargins left="0.59055118110236227" right="0.19685039370078741" top="0.59055118110236227" bottom="0.39370078740157483" header="0.31496062992125984" footer="0.11811023622047245"/>
  <pageSetup paperSize="9" scale="70" orientation="portrait" r:id="rId1"/>
  <headerFooter>
    <oddFooter>&amp;L&amp;"MetaNormalLF-Roman,Standard"&amp;10Statistisches Bundesamt, Verkehr und Umwelt, 2020</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workbookViewId="0"/>
  </sheetViews>
  <sheetFormatPr baseColWidth="10" defaultRowHeight="15"/>
  <cols>
    <col min="1" max="1" width="7" style="20" customWidth="1"/>
    <col min="2" max="2" width="52.85546875" style="20" customWidth="1"/>
    <col min="3" max="4" width="11.7109375" style="20" customWidth="1"/>
    <col min="5" max="16384" width="11.42578125" style="20"/>
  </cols>
  <sheetData>
    <row r="1" spans="1:7" ht="20.100000000000001" customHeight="1">
      <c r="A1" s="123" t="s">
        <v>203</v>
      </c>
    </row>
    <row r="2" spans="1:7" ht="20.100000000000001" customHeight="1">
      <c r="A2" s="423" t="s">
        <v>385</v>
      </c>
      <c r="B2" s="28"/>
      <c r="C2" s="91"/>
      <c r="D2" s="333"/>
    </row>
    <row r="3" spans="1:7" ht="20.100000000000001" customHeight="1">
      <c r="A3" s="453" t="s">
        <v>637</v>
      </c>
    </row>
    <row r="4" spans="1:7" ht="20.100000000000001" customHeight="1">
      <c r="A4" s="104" t="s">
        <v>383</v>
      </c>
    </row>
    <row r="5" spans="1:7" ht="15" customHeight="1"/>
    <row r="6" spans="1:7" ht="30" customHeight="1">
      <c r="A6" s="596" t="s">
        <v>320</v>
      </c>
      <c r="B6" s="588" t="s">
        <v>324</v>
      </c>
      <c r="C6" s="683">
        <v>2017</v>
      </c>
      <c r="D6" s="684">
        <v>2018</v>
      </c>
      <c r="E6" s="175"/>
      <c r="F6" s="175"/>
      <c r="G6" s="175"/>
    </row>
    <row r="7" spans="1:7" ht="18" customHeight="1">
      <c r="A7" s="13" t="s">
        <v>1</v>
      </c>
      <c r="B7" s="236" t="s">
        <v>242</v>
      </c>
      <c r="C7" s="618">
        <f t="shared" ref="C7:D7" si="0">SUM(C8:C10)</f>
        <v>556.2336952769034</v>
      </c>
      <c r="D7" s="618">
        <f t="shared" si="0"/>
        <v>521.59633243858696</v>
      </c>
      <c r="E7" s="176"/>
      <c r="F7" s="177"/>
    </row>
    <row r="8" spans="1:7" ht="12.95" customHeight="1">
      <c r="A8" s="12" t="s">
        <v>2</v>
      </c>
      <c r="B8" s="238" t="s">
        <v>243</v>
      </c>
      <c r="C8" s="620">
        <v>491.4115588922885</v>
      </c>
      <c r="D8" s="620">
        <v>460.81075097139927</v>
      </c>
    </row>
    <row r="9" spans="1:7" ht="12.95" customHeight="1">
      <c r="A9" s="12" t="s">
        <v>3</v>
      </c>
      <c r="B9" s="238" t="s">
        <v>244</v>
      </c>
      <c r="C9" s="620">
        <v>60.13715196639815</v>
      </c>
      <c r="D9" s="620">
        <v>56.392336845684973</v>
      </c>
    </row>
    <row r="10" spans="1:7" ht="12.95" customHeight="1">
      <c r="A10" s="12" t="s">
        <v>4</v>
      </c>
      <c r="B10" s="238" t="s">
        <v>5</v>
      </c>
      <c r="C10" s="620">
        <v>4.6849844182168177</v>
      </c>
      <c r="D10" s="620">
        <v>4.3932446215026859</v>
      </c>
    </row>
    <row r="11" spans="1:7" ht="12.95" customHeight="1">
      <c r="A11" s="13" t="s">
        <v>6</v>
      </c>
      <c r="B11" s="236" t="s">
        <v>245</v>
      </c>
      <c r="C11" s="620">
        <f t="shared" ref="C11:D11" si="1">SUM(C12:C14)</f>
        <v>70.72088840970153</v>
      </c>
      <c r="D11" s="620">
        <f t="shared" si="1"/>
        <v>68.929944346252768</v>
      </c>
    </row>
    <row r="12" spans="1:7" ht="12.95" customHeight="1">
      <c r="A12" s="12" t="s">
        <v>7</v>
      </c>
      <c r="B12" s="242" t="s">
        <v>246</v>
      </c>
      <c r="C12" s="620">
        <v>12.927307754400346</v>
      </c>
      <c r="D12" s="620">
        <v>12.599935098318975</v>
      </c>
    </row>
    <row r="13" spans="1:7" ht="12.95" customHeight="1">
      <c r="A13" s="12" t="s">
        <v>8</v>
      </c>
      <c r="B13" s="242" t="s">
        <v>247</v>
      </c>
      <c r="C13" s="620">
        <v>10.845004888571784</v>
      </c>
      <c r="D13" s="620">
        <v>10.570364714218492</v>
      </c>
    </row>
    <row r="14" spans="1:7" ht="12.95" customHeight="1">
      <c r="A14" s="12" t="s">
        <v>9</v>
      </c>
      <c r="B14" s="242" t="s">
        <v>248</v>
      </c>
      <c r="C14" s="620">
        <v>46.948575766729405</v>
      </c>
      <c r="D14" s="620">
        <v>45.75964453371531</v>
      </c>
    </row>
    <row r="15" spans="1:7" ht="12.95" customHeight="1">
      <c r="A15" s="13" t="s">
        <v>10</v>
      </c>
      <c r="B15" s="236" t="s">
        <v>11</v>
      </c>
      <c r="C15" s="620">
        <f t="shared" ref="C15:D15" si="2">SUM(C16:C21,C24:C27,C30,C34:C41)</f>
        <v>6677.8904597491901</v>
      </c>
      <c r="D15" s="620">
        <f t="shared" si="2"/>
        <v>6633.3475955656359</v>
      </c>
    </row>
    <row r="16" spans="1:7" ht="12.95" customHeight="1">
      <c r="A16" s="12" t="s">
        <v>12</v>
      </c>
      <c r="B16" s="238" t="s">
        <v>249</v>
      </c>
      <c r="C16" s="620">
        <v>641.45530295173887</v>
      </c>
      <c r="D16" s="620">
        <v>618.38069136549734</v>
      </c>
    </row>
    <row r="17" spans="1:4" ht="12.95" customHeight="1">
      <c r="A17" s="13" t="s">
        <v>13</v>
      </c>
      <c r="B17" s="238" t="s">
        <v>250</v>
      </c>
      <c r="C17" s="620">
        <v>120.40887074996287</v>
      </c>
      <c r="D17" s="620">
        <v>112.98164516202218</v>
      </c>
    </row>
    <row r="18" spans="1:4" ht="12.95" customHeight="1">
      <c r="A18" s="13">
        <v>16</v>
      </c>
      <c r="B18" s="238" t="s">
        <v>252</v>
      </c>
      <c r="C18" s="620">
        <v>132.3837367008951</v>
      </c>
      <c r="D18" s="620">
        <v>124.21786095994685</v>
      </c>
    </row>
    <row r="19" spans="1:4" ht="12.95" customHeight="1">
      <c r="A19" s="13">
        <v>17</v>
      </c>
      <c r="B19" s="238" t="s">
        <v>254</v>
      </c>
      <c r="C19" s="620">
        <v>209.23004852099336</v>
      </c>
      <c r="D19" s="620">
        <v>196.32403287229437</v>
      </c>
    </row>
    <row r="20" spans="1:4" ht="12.95" customHeight="1">
      <c r="A20" s="13">
        <v>18</v>
      </c>
      <c r="B20" s="238" t="s">
        <v>256</v>
      </c>
      <c r="C20" s="620">
        <v>107.95022932097493</v>
      </c>
      <c r="D20" s="620">
        <v>101.29149479051213</v>
      </c>
    </row>
    <row r="21" spans="1:4" ht="12.95" customHeight="1">
      <c r="A21" s="13">
        <v>19</v>
      </c>
      <c r="B21" s="238" t="s">
        <v>258</v>
      </c>
      <c r="C21" s="620">
        <f t="shared" ref="C21:D21" si="3">SUM(C22:C23)</f>
        <v>119.8071809885855</v>
      </c>
      <c r="D21" s="620">
        <f t="shared" si="3"/>
        <v>77.210520676549521</v>
      </c>
    </row>
    <row r="22" spans="1:4" ht="12.95" customHeight="1">
      <c r="A22" s="12" t="s">
        <v>14</v>
      </c>
      <c r="B22" s="243" t="s">
        <v>259</v>
      </c>
      <c r="C22" s="620">
        <v>1.0069588639423104</v>
      </c>
      <c r="D22" s="620">
        <v>0.64894121991118303</v>
      </c>
    </row>
    <row r="23" spans="1:4" ht="12.95" customHeight="1">
      <c r="A23" s="12" t="s">
        <v>15</v>
      </c>
      <c r="B23" s="243" t="s">
        <v>260</v>
      </c>
      <c r="C23" s="620">
        <v>118.80022212464318</v>
      </c>
      <c r="D23" s="620">
        <v>76.561579456638341</v>
      </c>
    </row>
    <row r="24" spans="1:4" ht="12.95" customHeight="1">
      <c r="A24" s="13">
        <v>20</v>
      </c>
      <c r="B24" s="238" t="s">
        <v>262</v>
      </c>
      <c r="C24" s="620">
        <v>373.2807745355322</v>
      </c>
      <c r="D24" s="620">
        <v>303.17270024282095</v>
      </c>
    </row>
    <row r="25" spans="1:4" ht="12.95" customHeight="1">
      <c r="A25" s="13">
        <v>21</v>
      </c>
      <c r="B25" s="238" t="s">
        <v>263</v>
      </c>
      <c r="C25" s="620">
        <v>72.942988354186483</v>
      </c>
      <c r="D25" s="620">
        <v>59.243133458013958</v>
      </c>
    </row>
    <row r="26" spans="1:4" ht="12.95" customHeight="1">
      <c r="A26" s="13">
        <v>22</v>
      </c>
      <c r="B26" s="238" t="s">
        <v>83</v>
      </c>
      <c r="C26" s="620">
        <v>411.09532682311493</v>
      </c>
      <c r="D26" s="620">
        <v>385.7375794125951</v>
      </c>
    </row>
    <row r="27" spans="1:4" ht="12.95" customHeight="1">
      <c r="A27" s="13">
        <v>23</v>
      </c>
      <c r="B27" s="238" t="s">
        <v>265</v>
      </c>
      <c r="C27" s="620">
        <f t="shared" ref="C27:D27" si="4">SUM(C28:C29)</f>
        <v>240.04370073503657</v>
      </c>
      <c r="D27" s="620">
        <f t="shared" si="4"/>
        <v>225.23699500630775</v>
      </c>
    </row>
    <row r="28" spans="1:4" ht="12.95" customHeight="1">
      <c r="A28" s="13">
        <v>23.1</v>
      </c>
      <c r="B28" s="243" t="s">
        <v>266</v>
      </c>
      <c r="C28" s="620">
        <v>57.57497336484326</v>
      </c>
      <c r="D28" s="620">
        <v>54.023554663405946</v>
      </c>
    </row>
    <row r="29" spans="1:4" ht="12.95" customHeight="1">
      <c r="A29" s="12" t="s">
        <v>16</v>
      </c>
      <c r="B29" s="243" t="s">
        <v>267</v>
      </c>
      <c r="C29" s="620">
        <v>182.46872737019331</v>
      </c>
      <c r="D29" s="620">
        <v>171.21344034290181</v>
      </c>
    </row>
    <row r="30" spans="1:4" ht="12.95" customHeight="1">
      <c r="A30" s="13">
        <v>24</v>
      </c>
      <c r="B30" s="238" t="s">
        <v>268</v>
      </c>
      <c r="C30" s="620">
        <f t="shared" ref="C30:D30" si="5">SUM(C31:C33)</f>
        <v>204.28756853020408</v>
      </c>
      <c r="D30" s="620">
        <f t="shared" si="5"/>
        <v>197.09557940072764</v>
      </c>
    </row>
    <row r="31" spans="1:4" ht="12.95" customHeight="1">
      <c r="A31" s="12" t="s">
        <v>17</v>
      </c>
      <c r="B31" s="243" t="s">
        <v>269</v>
      </c>
      <c r="C31" s="620">
        <v>103.41447456367736</v>
      </c>
      <c r="D31" s="620">
        <v>99.773745065335305</v>
      </c>
    </row>
    <row r="32" spans="1:4" ht="12.95" customHeight="1">
      <c r="A32" s="12" t="s">
        <v>18</v>
      </c>
      <c r="B32" s="243" t="s">
        <v>270</v>
      </c>
      <c r="C32" s="620">
        <v>70.970165576183263</v>
      </c>
      <c r="D32" s="620">
        <v>68.471645166873145</v>
      </c>
    </row>
    <row r="33" spans="1:4" ht="12.95" customHeight="1">
      <c r="A33" s="12" t="s">
        <v>19</v>
      </c>
      <c r="B33" s="243" t="s">
        <v>271</v>
      </c>
      <c r="C33" s="620">
        <v>29.902928390343476</v>
      </c>
      <c r="D33" s="620">
        <v>28.850189168519197</v>
      </c>
    </row>
    <row r="34" spans="1:4" ht="12.95" customHeight="1">
      <c r="A34" s="13">
        <v>25</v>
      </c>
      <c r="B34" s="238" t="s">
        <v>86</v>
      </c>
      <c r="C34" s="620">
        <v>268.72120788166148</v>
      </c>
      <c r="D34" s="620">
        <v>259.26081819740654</v>
      </c>
    </row>
    <row r="35" spans="1:4" ht="12.95" customHeight="1">
      <c r="A35" s="13">
        <v>26</v>
      </c>
      <c r="B35" s="238" t="s">
        <v>272</v>
      </c>
      <c r="C35" s="620">
        <v>393.66233518447171</v>
      </c>
      <c r="D35" s="620">
        <v>369.37991354327801</v>
      </c>
    </row>
    <row r="36" spans="1:4" ht="12.95" customHeight="1">
      <c r="A36" s="13">
        <v>27</v>
      </c>
      <c r="B36" s="238" t="s">
        <v>273</v>
      </c>
      <c r="C36" s="620">
        <v>184.46999962812671</v>
      </c>
      <c r="D36" s="620">
        <v>177.97569240431812</v>
      </c>
    </row>
    <row r="37" spans="1:4" ht="12.95" customHeight="1">
      <c r="A37" s="13">
        <v>28</v>
      </c>
      <c r="B37" s="238" t="s">
        <v>275</v>
      </c>
      <c r="C37" s="620">
        <v>494.46210179377988</v>
      </c>
      <c r="D37" s="620">
        <v>477.05445390495032</v>
      </c>
    </row>
    <row r="38" spans="1:4" ht="12.95" customHeight="1">
      <c r="A38" s="13">
        <v>29</v>
      </c>
      <c r="B38" s="238" t="s">
        <v>87</v>
      </c>
      <c r="C38" s="620">
        <v>1936.0161016347834</v>
      </c>
      <c r="D38" s="620">
        <v>2179.8466284501887</v>
      </c>
    </row>
    <row r="39" spans="1:4" ht="12.95" customHeight="1">
      <c r="A39" s="13">
        <v>30</v>
      </c>
      <c r="B39" s="238" t="s">
        <v>278</v>
      </c>
      <c r="C39" s="620">
        <v>259.11681993054304</v>
      </c>
      <c r="D39" s="620">
        <v>291.75115115177982</v>
      </c>
    </row>
    <row r="40" spans="1:4" ht="12.95" customHeight="1">
      <c r="A40" s="13" t="s">
        <v>20</v>
      </c>
      <c r="B40" s="238" t="s">
        <v>279</v>
      </c>
      <c r="C40" s="620">
        <v>285.89423310229421</v>
      </c>
      <c r="D40" s="620">
        <v>268.25931176870381</v>
      </c>
    </row>
    <row r="41" spans="1:4" ht="12.95" customHeight="1">
      <c r="A41" s="13">
        <v>33</v>
      </c>
      <c r="B41" s="238" t="s">
        <v>281</v>
      </c>
      <c r="C41" s="620">
        <v>222.66193238230514</v>
      </c>
      <c r="D41" s="620">
        <v>208.92739279772314</v>
      </c>
    </row>
    <row r="42" spans="1:4" ht="12.95" customHeight="1">
      <c r="A42" s="13" t="s">
        <v>21</v>
      </c>
      <c r="B42" s="236" t="s">
        <v>22</v>
      </c>
      <c r="C42" s="620">
        <f t="shared" ref="C42:D42" si="6">SUM(C43:C44)</f>
        <v>13494.16366253978</v>
      </c>
      <c r="D42" s="620">
        <f t="shared" si="6"/>
        <v>13455.782036987428</v>
      </c>
    </row>
    <row r="43" spans="1:4" ht="12.95" customHeight="1">
      <c r="A43" s="13" t="s">
        <v>23</v>
      </c>
      <c r="B43" s="243" t="s">
        <v>282</v>
      </c>
      <c r="C43" s="620">
        <v>12810.56810597191</v>
      </c>
      <c r="D43" s="620">
        <v>12774.130840169266</v>
      </c>
    </row>
    <row r="44" spans="1:4" ht="12.95" customHeight="1">
      <c r="A44" s="13" t="s">
        <v>24</v>
      </c>
      <c r="B44" s="243" t="s">
        <v>25</v>
      </c>
      <c r="C44" s="620">
        <v>683.59555656787143</v>
      </c>
      <c r="D44" s="620">
        <v>681.65119681816145</v>
      </c>
    </row>
    <row r="45" spans="1:4" ht="12.95" customHeight="1">
      <c r="A45" s="13" t="s">
        <v>26</v>
      </c>
      <c r="B45" s="236" t="s">
        <v>27</v>
      </c>
      <c r="C45" s="620">
        <f t="shared" ref="C45:D45" si="7">SUM(C46:C47)</f>
        <v>7018.584081170422</v>
      </c>
      <c r="D45" s="620">
        <f t="shared" si="7"/>
        <v>6752.4239286618085</v>
      </c>
    </row>
    <row r="46" spans="1:4" ht="12.95" customHeight="1">
      <c r="A46" s="13">
        <v>36</v>
      </c>
      <c r="B46" s="238" t="s">
        <v>28</v>
      </c>
      <c r="C46" s="620">
        <v>680.95615678177444</v>
      </c>
      <c r="D46" s="620">
        <v>655.13280089622458</v>
      </c>
    </row>
    <row r="47" spans="1:4" ht="12.95" customHeight="1">
      <c r="A47" s="13" t="s">
        <v>29</v>
      </c>
      <c r="B47" s="238" t="s">
        <v>30</v>
      </c>
      <c r="C47" s="620">
        <f t="shared" ref="C47:D47" si="8">SUM(C48:C49)</f>
        <v>6337.6279243886474</v>
      </c>
      <c r="D47" s="620">
        <f t="shared" si="8"/>
        <v>6097.291127765584</v>
      </c>
    </row>
    <row r="48" spans="1:4" ht="12.95" customHeight="1">
      <c r="A48" s="13">
        <v>37</v>
      </c>
      <c r="B48" s="243" t="s">
        <v>31</v>
      </c>
      <c r="C48" s="620">
        <v>1722.9193888015739</v>
      </c>
      <c r="D48" s="620">
        <v>1657.5824943539119</v>
      </c>
    </row>
    <row r="49" spans="1:4" ht="12.95" customHeight="1">
      <c r="A49" s="13" t="s">
        <v>32</v>
      </c>
      <c r="B49" s="246" t="s">
        <v>284</v>
      </c>
      <c r="C49" s="620">
        <v>4614.7085355870731</v>
      </c>
      <c r="D49" s="620">
        <v>4439.7086334116721</v>
      </c>
    </row>
    <row r="50" spans="1:4" ht="12.95" customHeight="1">
      <c r="A50" s="13" t="s">
        <v>33</v>
      </c>
      <c r="B50" s="236" t="s">
        <v>285</v>
      </c>
      <c r="C50" s="620">
        <f t="shared" ref="C50:D50" si="9">SUM(C51:C52)</f>
        <v>4254.6689872161369</v>
      </c>
      <c r="D50" s="620">
        <f t="shared" si="9"/>
        <v>4089.1620863528451</v>
      </c>
    </row>
    <row r="51" spans="1:4" ht="12.95" customHeight="1">
      <c r="A51" s="13" t="s">
        <v>34</v>
      </c>
      <c r="B51" s="242" t="s">
        <v>35</v>
      </c>
      <c r="C51" s="620">
        <v>1395.6913086723662</v>
      </c>
      <c r="D51" s="620">
        <v>1341.398825813121</v>
      </c>
    </row>
    <row r="52" spans="1:4" ht="12.95" customHeight="1">
      <c r="A52" s="13">
        <v>43</v>
      </c>
      <c r="B52" s="242" t="s">
        <v>286</v>
      </c>
      <c r="C52" s="620">
        <v>2858.9776785437712</v>
      </c>
      <c r="D52" s="620">
        <v>2747.7632605397243</v>
      </c>
    </row>
    <row r="53" spans="1:4" ht="12.95" customHeight="1">
      <c r="A53" s="13" t="s">
        <v>36</v>
      </c>
      <c r="B53" s="236" t="s">
        <v>287</v>
      </c>
      <c r="C53" s="620">
        <f t="shared" ref="C53:D53" si="10">SUM(C54:C56)</f>
        <v>14914.022496119978</v>
      </c>
      <c r="D53" s="620">
        <f t="shared" si="10"/>
        <v>15328.745174994703</v>
      </c>
    </row>
    <row r="54" spans="1:4" ht="12.95" customHeight="1">
      <c r="A54" s="13">
        <v>45</v>
      </c>
      <c r="B54" s="238" t="s">
        <v>288</v>
      </c>
      <c r="C54" s="620">
        <v>614.62697310382339</v>
      </c>
      <c r="D54" s="620">
        <v>599.38994247244591</v>
      </c>
    </row>
    <row r="55" spans="1:4" ht="12.95" customHeight="1">
      <c r="A55" s="13">
        <v>46</v>
      </c>
      <c r="B55" s="238" t="s">
        <v>290</v>
      </c>
      <c r="C55" s="620">
        <v>8148.5139426353071</v>
      </c>
      <c r="D55" s="620">
        <v>8393.5265854454628</v>
      </c>
    </row>
    <row r="56" spans="1:4" ht="12.95" customHeight="1">
      <c r="A56" s="13">
        <v>47</v>
      </c>
      <c r="B56" s="238" t="s">
        <v>292</v>
      </c>
      <c r="C56" s="620">
        <v>6150.8815803808493</v>
      </c>
      <c r="D56" s="620">
        <v>6335.8286470767935</v>
      </c>
    </row>
    <row r="57" spans="1:4" ht="12.95" customHeight="1">
      <c r="A57" s="13" t="s">
        <v>37</v>
      </c>
      <c r="B57" s="236" t="s">
        <v>293</v>
      </c>
      <c r="C57" s="620">
        <f t="shared" ref="C57:D57" si="11">SUM(C58:C63)</f>
        <v>69960.315642339032</v>
      </c>
      <c r="D57" s="620">
        <f t="shared" si="11"/>
        <v>64524.515815145518</v>
      </c>
    </row>
    <row r="58" spans="1:4" ht="12.95" customHeight="1">
      <c r="A58" s="13" t="s">
        <v>38</v>
      </c>
      <c r="B58" s="242" t="s">
        <v>294</v>
      </c>
      <c r="C58" s="620">
        <v>384.07133291902841</v>
      </c>
      <c r="D58" s="620">
        <v>372.74936884325706</v>
      </c>
    </row>
    <row r="59" spans="1:4" ht="12.95" customHeight="1">
      <c r="A59" s="13" t="s">
        <v>39</v>
      </c>
      <c r="B59" s="242" t="s">
        <v>295</v>
      </c>
      <c r="C59" s="620">
        <v>39593.649057753326</v>
      </c>
      <c r="D59" s="620">
        <v>35847.8819024451</v>
      </c>
    </row>
    <row r="60" spans="1:4" ht="12.95" customHeight="1">
      <c r="A60" s="13">
        <v>50</v>
      </c>
      <c r="B60" s="238" t="s">
        <v>113</v>
      </c>
      <c r="C60" s="620">
        <v>23.9824418929134</v>
      </c>
      <c r="D60" s="620">
        <v>25.819231758776041</v>
      </c>
    </row>
    <row r="61" spans="1:4" ht="12.95" customHeight="1">
      <c r="A61" s="13">
        <v>51</v>
      </c>
      <c r="B61" s="238" t="s">
        <v>114</v>
      </c>
      <c r="C61" s="620">
        <v>26.798677821409129</v>
      </c>
      <c r="D61" s="620">
        <v>28.851160219184788</v>
      </c>
    </row>
    <row r="62" spans="1:4" ht="12.95" customHeight="1">
      <c r="A62" s="13">
        <v>52</v>
      </c>
      <c r="B62" s="238" t="s">
        <v>299</v>
      </c>
      <c r="C62" s="620">
        <v>25849.08459106394</v>
      </c>
      <c r="D62" s="620">
        <v>24636.068415148595</v>
      </c>
    </row>
    <row r="63" spans="1:4" ht="12.95" customHeight="1">
      <c r="A63" s="13">
        <v>53</v>
      </c>
      <c r="B63" s="238" t="s">
        <v>40</v>
      </c>
      <c r="C63" s="620">
        <v>4082.7295408884256</v>
      </c>
      <c r="D63" s="620">
        <v>3613.1457367306066</v>
      </c>
    </row>
    <row r="64" spans="1:4" ht="12.95" customHeight="1">
      <c r="A64" s="13" t="s">
        <v>41</v>
      </c>
      <c r="B64" s="236" t="s">
        <v>42</v>
      </c>
      <c r="C64" s="620">
        <v>1241.3655531411589</v>
      </c>
      <c r="D64" s="620">
        <v>1231.3181134796469</v>
      </c>
    </row>
    <row r="65" spans="1:4" ht="12.95" customHeight="1">
      <c r="A65" s="13" t="s">
        <v>43</v>
      </c>
      <c r="B65" s="236" t="s">
        <v>301</v>
      </c>
      <c r="C65" s="620">
        <v>721.38954018660445</v>
      </c>
      <c r="D65" s="620">
        <v>822.14465697832497</v>
      </c>
    </row>
    <row r="66" spans="1:4" ht="12.95" customHeight="1">
      <c r="A66" s="13" t="s">
        <v>44</v>
      </c>
      <c r="B66" s="236" t="s">
        <v>302</v>
      </c>
      <c r="C66" s="620">
        <v>537.30281795586006</v>
      </c>
      <c r="D66" s="620">
        <v>563.39228221687779</v>
      </c>
    </row>
    <row r="67" spans="1:4" ht="12.95" customHeight="1">
      <c r="A67" s="13" t="s">
        <v>45</v>
      </c>
      <c r="B67" s="236" t="s">
        <v>303</v>
      </c>
      <c r="C67" s="620">
        <v>457.68086855605492</v>
      </c>
      <c r="D67" s="620">
        <v>510.67525208130212</v>
      </c>
    </row>
    <row r="68" spans="1:4" ht="12.95" customHeight="1">
      <c r="A68" s="13" t="s">
        <v>46</v>
      </c>
      <c r="B68" s="236" t="s">
        <v>47</v>
      </c>
      <c r="C68" s="620">
        <v>8277.0576778200721</v>
      </c>
      <c r="D68" s="620">
        <v>8846.9967202106855</v>
      </c>
    </row>
    <row r="69" spans="1:4" ht="12.95" customHeight="1">
      <c r="A69" s="13" t="s">
        <v>48</v>
      </c>
      <c r="B69" s="236" t="s">
        <v>304</v>
      </c>
      <c r="C69" s="620">
        <v>538.6117156589487</v>
      </c>
      <c r="D69" s="620">
        <v>517.94122208227509</v>
      </c>
    </row>
    <row r="70" spans="1:4" ht="12.95" customHeight="1">
      <c r="A70" s="13" t="s">
        <v>49</v>
      </c>
      <c r="B70" s="236" t="s">
        <v>305</v>
      </c>
      <c r="C70" s="620">
        <v>6917.9518862555442</v>
      </c>
      <c r="D70" s="620">
        <v>6747.9876698294656</v>
      </c>
    </row>
    <row r="71" spans="1:4" ht="12.95" customHeight="1">
      <c r="A71" s="13" t="s">
        <v>50</v>
      </c>
      <c r="B71" s="236" t="s">
        <v>306</v>
      </c>
      <c r="C71" s="620">
        <v>299.71974817766994</v>
      </c>
      <c r="D71" s="620">
        <v>336.77883647689782</v>
      </c>
    </row>
    <row r="72" spans="1:4" ht="12.95" customHeight="1">
      <c r="A72" s="13" t="s">
        <v>51</v>
      </c>
      <c r="B72" s="236" t="s">
        <v>307</v>
      </c>
      <c r="C72" s="620">
        <v>7529.4693265909791</v>
      </c>
      <c r="D72" s="620">
        <v>7181.6782690261389</v>
      </c>
    </row>
    <row r="73" spans="1:4" ht="12.95" customHeight="1">
      <c r="A73" s="13" t="s">
        <v>52</v>
      </c>
      <c r="B73" s="236" t="s">
        <v>308</v>
      </c>
      <c r="C73" s="620">
        <v>6272.4522238258642</v>
      </c>
      <c r="D73" s="620">
        <v>5985.5774214752282</v>
      </c>
    </row>
    <row r="74" spans="1:4" ht="9.9499999999999993" customHeight="1">
      <c r="A74" s="587"/>
      <c r="B74" s="22"/>
      <c r="C74" s="620"/>
      <c r="D74" s="620"/>
    </row>
    <row r="75" spans="1:4">
      <c r="A75" s="68"/>
      <c r="B75" s="90" t="s">
        <v>53</v>
      </c>
      <c r="C75" s="622">
        <f>SUM(C7,C11,C15,C42,C45,C50,C53,C57,C64,C65,C66,C67,C68,C69,C70,C71,C72,C73)</f>
        <v>149739.60127098989</v>
      </c>
      <c r="D75" s="622">
        <f>SUM(D7,D11,D15,D42,D45,D50,D53,D57,D64,D65,D66,D67,D68,D69,D70,D71,D72,D73)</f>
        <v>144118.9933583496</v>
      </c>
    </row>
    <row r="76" spans="1:4">
      <c r="A76" s="68"/>
      <c r="B76" s="325" t="s">
        <v>92</v>
      </c>
      <c r="C76" s="620">
        <v>1330813.3221989782</v>
      </c>
      <c r="D76" s="620">
        <v>1250325.4840414894</v>
      </c>
    </row>
    <row r="77" spans="1:4">
      <c r="A77" s="68"/>
      <c r="B77" s="37" t="s">
        <v>402</v>
      </c>
      <c r="C77" s="622">
        <f t="shared" ref="C77:D77" si="12">SUM(C75:C76)</f>
        <v>1480552.9234699681</v>
      </c>
      <c r="D77" s="622">
        <f t="shared" si="12"/>
        <v>1394444.4773998391</v>
      </c>
    </row>
    <row r="78" spans="1:4" ht="20.100000000000001" customHeight="1">
      <c r="A78" s="639" t="s">
        <v>54</v>
      </c>
      <c r="B78" s="45"/>
      <c r="C78" s="622"/>
      <c r="D78" s="622"/>
    </row>
    <row r="79" spans="1:4">
      <c r="A79" s="658" t="s">
        <v>638</v>
      </c>
      <c r="B79" s="45"/>
      <c r="C79" s="622"/>
      <c r="D79" s="622"/>
    </row>
  </sheetData>
  <pageMargins left="0.59055118110236227" right="0.19685039370078741" top="0.59055118110236227" bottom="0.59055118110236227" header="0.31496062992125984" footer="0.11811023622047245"/>
  <pageSetup paperSize="9" scale="70" orientation="portrait" horizontalDpi="1200" verticalDpi="1200" r:id="rId1"/>
  <headerFooter>
    <oddFooter>&amp;L&amp;"MetaNormalLF-Roman,Standard"&amp;10Statistisches Bundesamt, Verkehr und Umwelt, 2020</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1"/>
  <sheetViews>
    <sheetView workbookViewId="0"/>
  </sheetViews>
  <sheetFormatPr baseColWidth="10" defaultRowHeight="15"/>
  <cols>
    <col min="1" max="1" width="9.7109375" style="186" customWidth="1"/>
    <col min="2" max="4" width="12.7109375" style="103" customWidth="1"/>
    <col min="5" max="24" width="11.42578125" style="103"/>
    <col min="25" max="16384" width="11.42578125" style="20"/>
  </cols>
  <sheetData>
    <row r="1" spans="1:20" s="2" customFormat="1" ht="20.100000000000001" customHeight="1">
      <c r="A1" s="123" t="s">
        <v>203</v>
      </c>
      <c r="B1" s="93"/>
      <c r="E1" s="197"/>
    </row>
    <row r="2" spans="1:20" s="4" customFormat="1" ht="20.100000000000001" customHeight="1">
      <c r="A2" s="423" t="s">
        <v>415</v>
      </c>
      <c r="D2" s="94"/>
      <c r="G2" s="340"/>
    </row>
    <row r="3" spans="1:20" s="4" customFormat="1" ht="20.100000000000001" customHeight="1">
      <c r="A3" s="453" t="s">
        <v>416</v>
      </c>
      <c r="G3" s="340"/>
    </row>
    <row r="4" spans="1:20" s="5" customFormat="1" ht="20.100000000000001" customHeight="1">
      <c r="A4" s="648" t="s">
        <v>383</v>
      </c>
    </row>
    <row r="5" spans="1:20" s="5" customFormat="1" ht="15" customHeight="1"/>
    <row r="6" spans="1:20" s="178" customFormat="1" ht="39.950000000000003" customHeight="1">
      <c r="A6" s="481" t="s">
        <v>63</v>
      </c>
      <c r="B6" s="292" t="s">
        <v>639</v>
      </c>
      <c r="C6" s="292" t="s">
        <v>640</v>
      </c>
      <c r="D6" s="292" t="s">
        <v>641</v>
      </c>
      <c r="E6" s="306" t="s">
        <v>391</v>
      </c>
      <c r="F6" s="307" t="s">
        <v>396</v>
      </c>
      <c r="G6" s="307" t="s">
        <v>392</v>
      </c>
      <c r="H6" s="306" t="s">
        <v>393</v>
      </c>
      <c r="I6" s="4"/>
      <c r="J6" s="4"/>
      <c r="K6" s="4"/>
      <c r="L6" s="4"/>
      <c r="M6" s="4"/>
      <c r="N6" s="4"/>
      <c r="O6" s="4"/>
      <c r="P6" s="4"/>
      <c r="Q6" s="4"/>
      <c r="R6" s="4"/>
      <c r="S6" s="4"/>
      <c r="T6" s="4"/>
    </row>
    <row r="7" spans="1:20" s="179" customFormat="1" ht="21" customHeight="1">
      <c r="A7" s="644"/>
      <c r="B7" s="650" t="s">
        <v>67</v>
      </c>
      <c r="C7" s="646"/>
      <c r="D7" s="646"/>
      <c r="E7" s="646"/>
      <c r="F7" s="646"/>
      <c r="G7" s="646"/>
      <c r="H7" s="646"/>
      <c r="I7" s="8"/>
      <c r="J7" s="8"/>
      <c r="K7" s="8"/>
      <c r="L7" s="8"/>
      <c r="M7" s="8"/>
      <c r="N7" s="8"/>
      <c r="O7" s="8"/>
      <c r="P7" s="8"/>
      <c r="Q7" s="8"/>
      <c r="R7" s="8"/>
      <c r="S7" s="8"/>
      <c r="T7" s="8"/>
    </row>
    <row r="8" spans="1:20" s="103" customFormat="1" ht="18" customHeight="1">
      <c r="A8" s="180" t="s">
        <v>68</v>
      </c>
      <c r="B8" s="620">
        <v>26318.108342356631</v>
      </c>
      <c r="C8" s="620">
        <v>872.91892632249017</v>
      </c>
      <c r="D8" s="620">
        <v>864050.94517638476</v>
      </c>
      <c r="E8" s="620">
        <v>223567.54075205786</v>
      </c>
      <c r="F8" s="620">
        <v>52344.656614322979</v>
      </c>
      <c r="G8" s="620">
        <v>43459.670421917872</v>
      </c>
      <c r="H8" s="620">
        <v>1775871.0530675382</v>
      </c>
      <c r="I8" s="20"/>
      <c r="J8" s="20"/>
      <c r="K8" s="20"/>
      <c r="L8" s="20"/>
      <c r="M8" s="20"/>
      <c r="N8" s="20"/>
      <c r="O8" s="20"/>
      <c r="P8" s="20"/>
      <c r="Q8" s="20"/>
      <c r="R8" s="20"/>
      <c r="S8" s="20"/>
      <c r="T8" s="20"/>
    </row>
    <row r="9" spans="1:20" s="103" customFormat="1" ht="15" customHeight="1">
      <c r="A9" s="180" t="s">
        <v>69</v>
      </c>
      <c r="B9" s="620">
        <v>24424.926158974129</v>
      </c>
      <c r="C9" s="620">
        <v>873.41259418359334</v>
      </c>
      <c r="D9" s="620">
        <v>859198.19659411558</v>
      </c>
      <c r="E9" s="620">
        <v>203485.0983332597</v>
      </c>
      <c r="F9" s="620">
        <v>50100.787596236922</v>
      </c>
      <c r="G9" s="620">
        <v>41084.714991687564</v>
      </c>
      <c r="H9" s="620">
        <v>1653731.9709578846</v>
      </c>
      <c r="I9" s="73"/>
      <c r="J9" s="73"/>
      <c r="K9" s="73"/>
      <c r="L9" s="73"/>
      <c r="M9" s="73"/>
      <c r="N9" s="73"/>
      <c r="O9" s="73"/>
      <c r="P9" s="73"/>
      <c r="Q9" s="73"/>
      <c r="R9" s="73"/>
      <c r="S9" s="73"/>
      <c r="T9" s="73"/>
    </row>
    <row r="10" spans="1:20" s="103" customFormat="1" ht="15" customHeight="1">
      <c r="A10" s="180" t="s">
        <v>70</v>
      </c>
      <c r="B10" s="620">
        <v>22618.708688757404</v>
      </c>
      <c r="C10" s="620">
        <v>872.06343733855658</v>
      </c>
      <c r="D10" s="620">
        <v>826855.9230258246</v>
      </c>
      <c r="E10" s="620">
        <v>186313.22720365738</v>
      </c>
      <c r="F10" s="620">
        <v>47742.983598264087</v>
      </c>
      <c r="G10" s="620">
        <v>38589.140336741111</v>
      </c>
      <c r="H10" s="620">
        <v>1559220.5678961489</v>
      </c>
      <c r="I10" s="181"/>
      <c r="J10" s="181"/>
      <c r="K10" s="181"/>
      <c r="L10" s="182"/>
      <c r="M10" s="181"/>
      <c r="N10" s="181"/>
      <c r="O10" s="181"/>
      <c r="P10" s="182"/>
      <c r="Q10" s="181"/>
      <c r="R10" s="182"/>
      <c r="S10" s="182"/>
      <c r="T10" s="73"/>
    </row>
    <row r="11" spans="1:20" s="103" customFormat="1" ht="15" customHeight="1">
      <c r="A11" s="180" t="s">
        <v>71</v>
      </c>
      <c r="B11" s="620">
        <v>20788.263969972733</v>
      </c>
      <c r="C11" s="620">
        <v>861.60085718628852</v>
      </c>
      <c r="D11" s="620">
        <v>764464.08927980706</v>
      </c>
      <c r="E11" s="620">
        <v>163008.90331520382</v>
      </c>
      <c r="F11" s="620">
        <v>43512.868893246174</v>
      </c>
      <c r="G11" s="620">
        <v>34394.100225986731</v>
      </c>
      <c r="H11" s="620">
        <v>1480934.5027771392</v>
      </c>
      <c r="I11" s="181"/>
      <c r="J11" s="181"/>
      <c r="K11" s="181"/>
      <c r="L11" s="182"/>
      <c r="M11" s="181"/>
      <c r="N11" s="181"/>
      <c r="O11" s="181"/>
      <c r="P11" s="182"/>
      <c r="Q11" s="181"/>
      <c r="R11" s="182"/>
      <c r="S11" s="182"/>
      <c r="T11" s="73"/>
    </row>
    <row r="12" spans="1:20" s="103" customFormat="1" ht="15" customHeight="1">
      <c r="A12" s="180" t="s">
        <v>74</v>
      </c>
      <c r="B12" s="620">
        <v>19185.786216565673</v>
      </c>
      <c r="C12" s="620">
        <v>854.91245820867402</v>
      </c>
      <c r="D12" s="620">
        <v>718793.09027472581</v>
      </c>
      <c r="E12" s="620">
        <v>151412.7527026782</v>
      </c>
      <c r="F12" s="620">
        <v>40617.553808506062</v>
      </c>
      <c r="G12" s="620">
        <v>31586.908457953134</v>
      </c>
      <c r="H12" s="620">
        <v>1427068.8236121775</v>
      </c>
      <c r="I12" s="181"/>
      <c r="J12" s="181"/>
      <c r="K12" s="181"/>
      <c r="L12" s="182"/>
      <c r="M12" s="181"/>
      <c r="N12" s="181"/>
      <c r="O12" s="181"/>
      <c r="P12" s="182"/>
      <c r="Q12" s="181"/>
      <c r="R12" s="182"/>
      <c r="S12" s="182"/>
      <c r="T12" s="73"/>
    </row>
    <row r="13" spans="1:20" s="103" customFormat="1" ht="15" customHeight="1">
      <c r="A13" s="180" t="s">
        <v>75</v>
      </c>
      <c r="B13" s="620">
        <v>17494.025333138012</v>
      </c>
      <c r="C13" s="620">
        <v>863.25622059288412</v>
      </c>
      <c r="D13" s="620">
        <v>705420.10190389853</v>
      </c>
      <c r="E13" s="620">
        <v>140117.1759342693</v>
      </c>
      <c r="F13" s="620">
        <v>39041.90485854986</v>
      </c>
      <c r="G13" s="620">
        <v>29871.350083825717</v>
      </c>
      <c r="H13" s="620">
        <v>1356644.8137687061</v>
      </c>
      <c r="I13" s="181"/>
      <c r="J13" s="181"/>
      <c r="K13" s="181"/>
      <c r="L13" s="182"/>
      <c r="M13" s="181"/>
      <c r="N13" s="181"/>
      <c r="O13" s="181"/>
      <c r="P13" s="182"/>
      <c r="Q13" s="181"/>
      <c r="R13" s="182"/>
      <c r="S13" s="182"/>
      <c r="T13" s="73"/>
    </row>
    <row r="14" spans="1:20" s="103" customFormat="1" ht="15" customHeight="1">
      <c r="A14" s="180" t="s">
        <v>76</v>
      </c>
      <c r="B14" s="620">
        <v>16612.132874936869</v>
      </c>
      <c r="C14" s="620">
        <v>873.72226542587839</v>
      </c>
      <c r="D14" s="620">
        <v>691341.73963671806</v>
      </c>
      <c r="E14" s="620">
        <v>133621.87016544596</v>
      </c>
      <c r="F14" s="620">
        <v>37703.022157741521</v>
      </c>
      <c r="G14" s="620">
        <v>28364.550277822374</v>
      </c>
      <c r="H14" s="620">
        <v>1347965.8923566076</v>
      </c>
      <c r="I14" s="181"/>
      <c r="J14" s="181"/>
      <c r="K14" s="181"/>
      <c r="L14" s="182"/>
      <c r="M14" s="181"/>
      <c r="N14" s="181"/>
      <c r="O14" s="181"/>
      <c r="P14" s="182"/>
      <c r="Q14" s="181"/>
      <c r="R14" s="182"/>
      <c r="S14" s="182"/>
      <c r="T14" s="73"/>
    </row>
    <row r="15" spans="1:20" s="103" customFormat="1" ht="15" customHeight="1">
      <c r="A15" s="180" t="s">
        <v>77</v>
      </c>
      <c r="B15" s="620">
        <v>14912.310446389347</v>
      </c>
      <c r="C15" s="620">
        <v>865.60198611977694</v>
      </c>
      <c r="D15" s="620">
        <v>671127.18166632683</v>
      </c>
      <c r="E15" s="620">
        <v>120924.49247016986</v>
      </c>
      <c r="F15" s="620">
        <v>35714.831096531088</v>
      </c>
      <c r="G15" s="620">
        <v>26382.57585498389</v>
      </c>
      <c r="H15" s="620">
        <v>1272002.0429441747</v>
      </c>
      <c r="I15" s="181"/>
      <c r="J15" s="181"/>
      <c r="K15" s="181"/>
      <c r="L15" s="182"/>
      <c r="M15" s="181"/>
      <c r="N15" s="181"/>
      <c r="O15" s="181"/>
      <c r="P15" s="182"/>
      <c r="Q15" s="181"/>
      <c r="R15" s="181"/>
      <c r="S15" s="181"/>
      <c r="T15" s="73"/>
    </row>
    <row r="16" spans="1:20" s="103" customFormat="1" ht="15" customHeight="1">
      <c r="A16" s="180" t="s">
        <v>116</v>
      </c>
      <c r="B16" s="620">
        <v>13781.164781799642</v>
      </c>
      <c r="C16" s="620">
        <v>873.93842515905067</v>
      </c>
      <c r="D16" s="620">
        <v>663759.49609927472</v>
      </c>
      <c r="E16" s="620">
        <v>115194.6888161454</v>
      </c>
      <c r="F16" s="620">
        <v>34498.58740966794</v>
      </c>
      <c r="G16" s="620">
        <v>25078.622754687716</v>
      </c>
      <c r="H16" s="620">
        <v>1238602.2167215999</v>
      </c>
      <c r="I16" s="181"/>
      <c r="J16" s="181"/>
      <c r="K16" s="181"/>
      <c r="L16" s="182"/>
      <c r="M16" s="181"/>
      <c r="N16" s="181"/>
      <c r="O16" s="181"/>
      <c r="P16" s="182"/>
      <c r="Q16" s="181"/>
      <c r="R16" s="181"/>
      <c r="S16" s="181"/>
      <c r="T16" s="73"/>
    </row>
    <row r="17" spans="1:20" s="103" customFormat="1" ht="15" customHeight="1">
      <c r="A17" s="180">
        <v>2014</v>
      </c>
      <c r="B17" s="620">
        <v>13033.450192661709</v>
      </c>
      <c r="C17" s="620">
        <v>878.70204576677259</v>
      </c>
      <c r="D17" s="620">
        <v>641166.3240605375</v>
      </c>
      <c r="E17" s="620">
        <v>111457.39050500377</v>
      </c>
      <c r="F17" s="620">
        <v>33290.529254861307</v>
      </c>
      <c r="G17" s="620">
        <v>23738.702942612039</v>
      </c>
      <c r="H17" s="620">
        <v>1218920.0484855303</v>
      </c>
      <c r="I17" s="181"/>
      <c r="J17" s="181"/>
      <c r="K17" s="181"/>
      <c r="L17" s="182"/>
      <c r="M17" s="181"/>
      <c r="N17" s="181"/>
      <c r="O17" s="181"/>
      <c r="P17" s="182"/>
      <c r="Q17" s="181"/>
      <c r="R17" s="181"/>
      <c r="S17" s="181"/>
      <c r="T17" s="73"/>
    </row>
    <row r="18" spans="1:20" s="103" customFormat="1" ht="15" customHeight="1">
      <c r="A18" s="180">
        <v>2015</v>
      </c>
      <c r="B18" s="620">
        <v>12045.742542968024</v>
      </c>
      <c r="C18" s="620">
        <v>881.77808967722342</v>
      </c>
      <c r="D18" s="620">
        <v>613142.11954798677</v>
      </c>
      <c r="E18" s="620">
        <v>104544.58595652558</v>
      </c>
      <c r="F18" s="620">
        <v>32334.399149358502</v>
      </c>
      <c r="G18" s="620">
        <v>22619.576123865125</v>
      </c>
      <c r="H18" s="620">
        <v>1157778.209502067</v>
      </c>
      <c r="I18" s="181"/>
      <c r="J18" s="181"/>
      <c r="K18" s="181"/>
      <c r="L18" s="182"/>
      <c r="M18" s="181"/>
      <c r="N18" s="181"/>
      <c r="O18" s="181"/>
      <c r="P18" s="182"/>
      <c r="Q18" s="181"/>
      <c r="R18" s="181"/>
      <c r="S18" s="181"/>
      <c r="T18" s="73"/>
    </row>
    <row r="19" spans="1:20" s="103" customFormat="1" ht="15" customHeight="1">
      <c r="A19" s="221">
        <v>2016</v>
      </c>
      <c r="B19" s="649">
        <v>11714.744291296291</v>
      </c>
      <c r="C19" s="649">
        <v>897.91877074801857</v>
      </c>
      <c r="D19" s="649">
        <v>587213.35634018434</v>
      </c>
      <c r="E19" s="649">
        <v>102031.97520441731</v>
      </c>
      <c r="F19" s="649">
        <v>31503.045958622901</v>
      </c>
      <c r="G19" s="649">
        <v>21643.883218321836</v>
      </c>
      <c r="H19" s="649">
        <v>1130721.1095761419</v>
      </c>
      <c r="I19" s="181"/>
      <c r="J19" s="181"/>
      <c r="K19" s="181"/>
      <c r="L19" s="182"/>
      <c r="M19" s="181"/>
      <c r="N19" s="181"/>
      <c r="O19" s="181"/>
      <c r="P19" s="182"/>
      <c r="Q19" s="181"/>
      <c r="R19" s="181"/>
      <c r="S19" s="181"/>
      <c r="T19" s="73"/>
    </row>
    <row r="20" spans="1:20" s="103" customFormat="1" ht="18" customHeight="1">
      <c r="A20" s="180" t="s">
        <v>613</v>
      </c>
      <c r="B20" s="620">
        <v>11321.881685550559</v>
      </c>
      <c r="C20" s="620">
        <v>834.19078811368081</v>
      </c>
      <c r="D20" s="620">
        <v>523698.95827124303</v>
      </c>
      <c r="E20" s="620">
        <v>101491.67185318439</v>
      </c>
      <c r="F20" s="620">
        <v>28205.249802829414</v>
      </c>
      <c r="G20" s="620">
        <v>19316.454837315363</v>
      </c>
      <c r="H20" s="620">
        <v>1068854.3420891389</v>
      </c>
      <c r="I20" s="181"/>
      <c r="J20" s="181"/>
      <c r="K20" s="181"/>
      <c r="L20" s="182"/>
      <c r="M20" s="181"/>
      <c r="N20" s="181"/>
      <c r="O20" s="181"/>
      <c r="P20" s="182"/>
      <c r="Q20" s="181"/>
      <c r="R20" s="181"/>
      <c r="S20" s="181"/>
      <c r="T20" s="73"/>
    </row>
    <row r="21" spans="1:20" s="103" customFormat="1" ht="15" customHeight="1">
      <c r="A21" s="180" t="s">
        <v>614</v>
      </c>
      <c r="B21" s="620">
        <v>11145.119243779081</v>
      </c>
      <c r="C21" s="620">
        <v>830.71023373412572</v>
      </c>
      <c r="D21" s="620">
        <v>487476.95233310701</v>
      </c>
      <c r="E21" s="620">
        <v>98573.684371796553</v>
      </c>
      <c r="F21" s="620">
        <v>27100.076343156936</v>
      </c>
      <c r="G21" s="620">
        <v>18194.068156119163</v>
      </c>
      <c r="H21" s="620">
        <v>1050156.2744292142</v>
      </c>
      <c r="I21" s="181"/>
      <c r="J21" s="181"/>
      <c r="K21" s="181"/>
      <c r="L21" s="182"/>
      <c r="M21" s="181"/>
      <c r="N21" s="181"/>
      <c r="O21" s="181"/>
      <c r="P21" s="182"/>
      <c r="Q21" s="181"/>
      <c r="R21" s="181"/>
      <c r="S21" s="181"/>
      <c r="T21" s="73"/>
    </row>
    <row r="22" spans="1:20" s="189" customFormat="1" ht="21" customHeight="1">
      <c r="A22" s="645"/>
      <c r="B22" s="514" t="s">
        <v>72</v>
      </c>
      <c r="C22" s="647"/>
      <c r="D22" s="647"/>
      <c r="E22" s="647"/>
      <c r="F22" s="647"/>
      <c r="G22" s="647"/>
      <c r="H22" s="647"/>
      <c r="I22" s="28"/>
      <c r="J22" s="28"/>
      <c r="K22" s="28"/>
      <c r="L22" s="28"/>
      <c r="M22" s="28"/>
      <c r="N22" s="28"/>
      <c r="O22" s="28"/>
      <c r="P22" s="28"/>
      <c r="Q22" s="28"/>
      <c r="R22" s="28"/>
      <c r="S22" s="28"/>
      <c r="T22" s="28"/>
    </row>
    <row r="23" spans="1:20" s="103" customFormat="1" ht="18" customHeight="1">
      <c r="A23" s="180" t="s">
        <v>68</v>
      </c>
      <c r="B23" s="620">
        <v>25019.06997257434</v>
      </c>
      <c r="C23" s="620">
        <v>558.17903484803526</v>
      </c>
      <c r="D23" s="620">
        <v>395948.92769088817</v>
      </c>
      <c r="E23" s="620">
        <v>197905.08158184245</v>
      </c>
      <c r="F23" s="620">
        <v>31901.086122402201</v>
      </c>
      <c r="G23" s="620">
        <v>25385.524622504716</v>
      </c>
      <c r="H23" s="620">
        <v>1605279.5445930273</v>
      </c>
      <c r="I23" s="183"/>
      <c r="J23" s="183"/>
      <c r="K23" s="20"/>
      <c r="L23" s="20"/>
      <c r="M23" s="20"/>
      <c r="N23" s="20"/>
      <c r="O23" s="20"/>
      <c r="P23" s="20"/>
      <c r="Q23" s="20"/>
      <c r="R23" s="20"/>
      <c r="S23" s="20"/>
      <c r="T23" s="20"/>
    </row>
    <row r="24" spans="1:20" s="103" customFormat="1" ht="15" customHeight="1">
      <c r="A24" s="180" t="s">
        <v>69</v>
      </c>
      <c r="B24" s="620">
        <v>23203.061440747329</v>
      </c>
      <c r="C24" s="620">
        <v>550.40119341066452</v>
      </c>
      <c r="D24" s="620">
        <v>388313.05370252184</v>
      </c>
      <c r="E24" s="620">
        <v>180847.76884734875</v>
      </c>
      <c r="F24" s="620">
        <v>30754.162522798972</v>
      </c>
      <c r="G24" s="620">
        <v>24153.918366771137</v>
      </c>
      <c r="H24" s="620">
        <v>1487877.2088395585</v>
      </c>
      <c r="I24" s="183"/>
      <c r="J24" s="183"/>
      <c r="K24" s="20"/>
      <c r="L24" s="20"/>
      <c r="M24" s="20"/>
      <c r="N24" s="20"/>
      <c r="O24" s="20"/>
      <c r="P24" s="20"/>
      <c r="Q24" s="20"/>
      <c r="R24" s="20"/>
      <c r="S24" s="20"/>
      <c r="T24" s="20"/>
    </row>
    <row r="25" spans="1:20" s="103" customFormat="1" ht="15" customHeight="1">
      <c r="A25" s="180" t="s">
        <v>70</v>
      </c>
      <c r="B25" s="620">
        <v>21465.382451901103</v>
      </c>
      <c r="C25" s="620">
        <v>542.62496149702645</v>
      </c>
      <c r="D25" s="620">
        <v>370696.94308627379</v>
      </c>
      <c r="E25" s="620">
        <v>165592.57850774686</v>
      </c>
      <c r="F25" s="620">
        <v>29535.620236074366</v>
      </c>
      <c r="G25" s="620">
        <v>22842.863202131219</v>
      </c>
      <c r="H25" s="620">
        <v>1396485.715609374</v>
      </c>
      <c r="I25" s="183"/>
      <c r="J25" s="183"/>
      <c r="K25" s="20"/>
      <c r="L25" s="20"/>
      <c r="M25" s="20"/>
      <c r="N25" s="20"/>
      <c r="O25" s="20"/>
      <c r="P25" s="20"/>
      <c r="Q25" s="20"/>
      <c r="R25" s="20"/>
      <c r="S25" s="20"/>
      <c r="T25" s="20"/>
    </row>
    <row r="26" spans="1:20" s="103" customFormat="1" ht="15" customHeight="1">
      <c r="A26" s="180" t="s">
        <v>71</v>
      </c>
      <c r="B26" s="620">
        <v>19713.128456930212</v>
      </c>
      <c r="C26" s="620">
        <v>534.43683483976304</v>
      </c>
      <c r="D26" s="620">
        <v>339178.82731518534</v>
      </c>
      <c r="E26" s="620">
        <v>145813.0897466949</v>
      </c>
      <c r="F26" s="620">
        <v>27289.285950617825</v>
      </c>
      <c r="G26" s="620">
        <v>20633.143693074137</v>
      </c>
      <c r="H26" s="620">
        <v>1324770.5404334229</v>
      </c>
      <c r="I26" s="183"/>
      <c r="J26" s="183"/>
      <c r="K26" s="20"/>
      <c r="L26" s="20"/>
      <c r="M26" s="20"/>
      <c r="N26" s="20"/>
      <c r="O26" s="20"/>
      <c r="P26" s="20"/>
      <c r="Q26" s="20"/>
      <c r="R26" s="20"/>
      <c r="S26" s="20"/>
      <c r="T26" s="20"/>
    </row>
    <row r="27" spans="1:20" s="103" customFormat="1" ht="15" customHeight="1">
      <c r="A27" s="180" t="s">
        <v>74</v>
      </c>
      <c r="B27" s="620">
        <v>18178.718446755829</v>
      </c>
      <c r="C27" s="620">
        <v>530.22948630589337</v>
      </c>
      <c r="D27" s="620">
        <v>317170.59417087026</v>
      </c>
      <c r="E27" s="620">
        <v>136262.21317239103</v>
      </c>
      <c r="F27" s="620">
        <v>25732.16685461855</v>
      </c>
      <c r="G27" s="620">
        <v>19144.055937418878</v>
      </c>
      <c r="H27" s="620">
        <v>1275837.3501599957</v>
      </c>
      <c r="I27" s="183"/>
      <c r="J27" s="183"/>
      <c r="K27" s="20"/>
      <c r="L27" s="20"/>
      <c r="M27" s="20"/>
      <c r="N27" s="20"/>
      <c r="O27" s="20"/>
      <c r="P27" s="20"/>
      <c r="Q27" s="20"/>
      <c r="R27" s="20"/>
      <c r="S27" s="20"/>
      <c r="T27" s="20"/>
    </row>
    <row r="28" spans="1:20" s="103" customFormat="1" ht="15" customHeight="1">
      <c r="A28" s="180" t="s">
        <v>75</v>
      </c>
      <c r="B28" s="620">
        <v>16540.651031503425</v>
      </c>
      <c r="C28" s="620">
        <v>533.00969933177396</v>
      </c>
      <c r="D28" s="620">
        <v>312875.79156393488</v>
      </c>
      <c r="E28" s="620">
        <v>126481.02050807868</v>
      </c>
      <c r="F28" s="620">
        <v>25002.878551375194</v>
      </c>
      <c r="G28" s="620">
        <v>18362.663806428514</v>
      </c>
      <c r="H28" s="620">
        <v>1206414.2240576774</v>
      </c>
      <c r="I28" s="183"/>
      <c r="J28" s="183"/>
      <c r="K28" s="20"/>
      <c r="L28" s="20"/>
      <c r="M28" s="20"/>
      <c r="N28" s="20"/>
      <c r="O28" s="20"/>
      <c r="P28" s="20"/>
      <c r="Q28" s="20"/>
      <c r="R28" s="20"/>
      <c r="S28" s="20"/>
      <c r="T28" s="20"/>
    </row>
    <row r="29" spans="1:20" s="103" customFormat="1" ht="15" customHeight="1">
      <c r="A29" s="180" t="s">
        <v>76</v>
      </c>
      <c r="B29" s="620">
        <v>15692.187625921712</v>
      </c>
      <c r="C29" s="620">
        <v>540.19911022386532</v>
      </c>
      <c r="D29" s="620">
        <v>307832.19659966673</v>
      </c>
      <c r="E29" s="620">
        <v>121372.19138440306</v>
      </c>
      <c r="F29" s="620">
        <v>24453.192689695632</v>
      </c>
      <c r="G29" s="620">
        <v>17684.789303481088</v>
      </c>
      <c r="H29" s="620">
        <v>1199105.5559094842</v>
      </c>
      <c r="I29" s="183"/>
      <c r="J29" s="183"/>
      <c r="K29" s="20"/>
      <c r="L29" s="20"/>
      <c r="M29" s="20"/>
      <c r="N29" s="20"/>
      <c r="O29" s="20"/>
      <c r="P29" s="20"/>
      <c r="Q29" s="20"/>
      <c r="R29" s="20"/>
      <c r="S29" s="20"/>
      <c r="T29" s="20"/>
    </row>
    <row r="30" spans="1:20" s="103" customFormat="1" ht="15" customHeight="1">
      <c r="A30" s="180" t="s">
        <v>77</v>
      </c>
      <c r="B30" s="620">
        <v>13690.742218829133</v>
      </c>
      <c r="C30" s="620">
        <v>505.2767221271713</v>
      </c>
      <c r="D30" s="620">
        <v>255123.65564349442</v>
      </c>
      <c r="E30" s="620">
        <v>105587.20086992079</v>
      </c>
      <c r="F30" s="620">
        <v>21237.10021643971</v>
      </c>
      <c r="G30" s="620">
        <v>15047.736832835528</v>
      </c>
      <c r="H30" s="620">
        <v>1082082.2735259705</v>
      </c>
      <c r="I30" s="183"/>
      <c r="J30" s="183"/>
      <c r="K30" s="20"/>
      <c r="L30" s="20"/>
      <c r="M30" s="20"/>
      <c r="N30" s="20"/>
      <c r="O30" s="20"/>
      <c r="P30" s="20"/>
      <c r="Q30" s="20"/>
      <c r="R30" s="20"/>
      <c r="S30" s="20"/>
      <c r="T30" s="20"/>
    </row>
    <row r="31" spans="1:20" s="103" customFormat="1" ht="15" customHeight="1">
      <c r="A31" s="180" t="s">
        <v>116</v>
      </c>
      <c r="B31" s="620">
        <v>12631.736804674912</v>
      </c>
      <c r="C31" s="620">
        <v>491.3659811498859</v>
      </c>
      <c r="D31" s="620">
        <v>263095.31557117304</v>
      </c>
      <c r="E31" s="620">
        <v>101387.17135440477</v>
      </c>
      <c r="F31" s="620">
        <v>20708.83343214892</v>
      </c>
      <c r="G31" s="620">
        <v>14458.243481055029</v>
      </c>
      <c r="H31" s="620">
        <v>1051838.9733653401</v>
      </c>
      <c r="I31" s="183"/>
      <c r="J31" s="183"/>
      <c r="K31" s="20"/>
      <c r="L31" s="20"/>
      <c r="M31" s="20"/>
      <c r="N31" s="20"/>
      <c r="O31" s="20"/>
      <c r="P31" s="20"/>
      <c r="Q31" s="20"/>
      <c r="R31" s="20"/>
      <c r="S31" s="20"/>
      <c r="T31" s="20"/>
    </row>
    <row r="32" spans="1:20" s="103" customFormat="1" ht="15" customHeight="1">
      <c r="A32" s="180">
        <v>2014</v>
      </c>
      <c r="B32" s="620">
        <v>12060.504607183604</v>
      </c>
      <c r="C32" s="620">
        <v>508.70554336213235</v>
      </c>
      <c r="D32" s="620">
        <v>278604.4021788399</v>
      </c>
      <c r="E32" s="620">
        <v>99725.076578146443</v>
      </c>
      <c r="F32" s="620">
        <v>20569.782623946685</v>
      </c>
      <c r="G32" s="620">
        <v>14160.355198480907</v>
      </c>
      <c r="H32" s="620">
        <v>1054303.1429248601</v>
      </c>
      <c r="I32" s="183"/>
      <c r="J32" s="183"/>
      <c r="K32" s="20"/>
      <c r="L32" s="20"/>
      <c r="M32" s="20"/>
      <c r="N32" s="20"/>
      <c r="O32" s="20"/>
      <c r="P32" s="20"/>
      <c r="Q32" s="20"/>
      <c r="R32" s="20"/>
      <c r="S32" s="20"/>
      <c r="T32" s="20"/>
    </row>
    <row r="33" spans="1:20" s="103" customFormat="1" ht="15" customHeight="1">
      <c r="A33" s="180">
        <v>2015</v>
      </c>
      <c r="B33" s="620">
        <v>11111.606765058552</v>
      </c>
      <c r="C33" s="620">
        <v>495.82519100380603</v>
      </c>
      <c r="D33" s="620">
        <v>277425.08286013023</v>
      </c>
      <c r="E33" s="620">
        <v>93575.247246613144</v>
      </c>
      <c r="F33" s="620">
        <v>20121.418917394978</v>
      </c>
      <c r="G33" s="620">
        <v>13630.624910708533</v>
      </c>
      <c r="H33" s="620">
        <v>1004079.0443243383</v>
      </c>
      <c r="I33" s="183"/>
      <c r="J33" s="183"/>
      <c r="K33" s="20"/>
      <c r="L33" s="20"/>
      <c r="M33" s="20"/>
      <c r="N33" s="20"/>
      <c r="O33" s="20"/>
      <c r="P33" s="20"/>
      <c r="Q33" s="20"/>
      <c r="R33" s="20"/>
      <c r="S33" s="20"/>
      <c r="T33" s="20"/>
    </row>
    <row r="34" spans="1:20" s="103" customFormat="1" ht="15" customHeight="1">
      <c r="A34" s="221">
        <v>2016</v>
      </c>
      <c r="B34" s="649">
        <v>10768.460972890778</v>
      </c>
      <c r="C34" s="649">
        <v>503.3500666126767</v>
      </c>
      <c r="D34" s="649">
        <v>279615.04392749508</v>
      </c>
      <c r="E34" s="649">
        <v>91786.262242023702</v>
      </c>
      <c r="F34" s="649">
        <v>19884.412805186752</v>
      </c>
      <c r="G34" s="649">
        <v>13324.74919327217</v>
      </c>
      <c r="H34" s="649">
        <v>991499.7700543016</v>
      </c>
      <c r="J34" s="20"/>
      <c r="K34" s="20"/>
      <c r="L34" s="20"/>
      <c r="M34" s="20"/>
      <c r="N34" s="20"/>
      <c r="O34" s="20"/>
      <c r="P34" s="20"/>
      <c r="Q34" s="20"/>
      <c r="R34" s="20"/>
      <c r="S34" s="20"/>
      <c r="T34" s="20"/>
    </row>
    <row r="35" spans="1:20" s="103" customFormat="1" ht="18" customHeight="1">
      <c r="A35" s="180" t="s">
        <v>613</v>
      </c>
      <c r="B35" s="620">
        <v>10244.631591439675</v>
      </c>
      <c r="C35" s="620">
        <v>561.99406155375141</v>
      </c>
      <c r="D35" s="620">
        <v>363586.58684521407</v>
      </c>
      <c r="E35" s="620">
        <v>95409.919733555405</v>
      </c>
      <c r="F35" s="620">
        <v>19434.737872509315</v>
      </c>
      <c r="G35" s="620">
        <v>13477.740314605955</v>
      </c>
      <c r="H35" s="620">
        <v>1001848.1339885205</v>
      </c>
      <c r="J35" s="20"/>
      <c r="K35" s="20"/>
      <c r="L35" s="20"/>
      <c r="M35" s="20"/>
      <c r="N35" s="20"/>
      <c r="O35" s="20"/>
      <c r="P35" s="20"/>
      <c r="Q35" s="20"/>
      <c r="R35" s="20"/>
      <c r="S35" s="20"/>
      <c r="T35" s="20"/>
    </row>
    <row r="36" spans="1:20" s="103" customFormat="1" ht="15" customHeight="1">
      <c r="A36" s="180" t="s">
        <v>614</v>
      </c>
      <c r="B36" s="620">
        <v>9959.7656862117547</v>
      </c>
      <c r="C36" s="620">
        <v>554.75795290184931</v>
      </c>
      <c r="D36" s="620">
        <v>342710.51783741848</v>
      </c>
      <c r="E36" s="620">
        <v>92989.081644342528</v>
      </c>
      <c r="F36" s="620">
        <v>18604.005787286776</v>
      </c>
      <c r="G36" s="620">
        <v>12679.562471373301</v>
      </c>
      <c r="H36" s="620">
        <v>984252.55015528272</v>
      </c>
      <c r="J36" s="20"/>
      <c r="K36" s="20"/>
      <c r="L36" s="20"/>
      <c r="M36" s="20"/>
      <c r="N36" s="20"/>
      <c r="O36" s="20"/>
      <c r="P36" s="20"/>
      <c r="Q36" s="20"/>
      <c r="R36" s="20"/>
      <c r="S36" s="20"/>
      <c r="T36" s="20"/>
    </row>
    <row r="37" spans="1:20" s="103" customFormat="1" ht="20.100000000000001" customHeight="1">
      <c r="A37" s="184" t="s">
        <v>149</v>
      </c>
    </row>
    <row r="38" spans="1:20" s="103" customFormat="1" ht="15" customHeight="1">
      <c r="A38" s="305" t="s">
        <v>617</v>
      </c>
    </row>
    <row r="39" spans="1:20" s="103" customFormat="1" ht="15" customHeight="1"/>
    <row r="40" spans="1:20" s="103" customFormat="1" ht="15" customHeight="1">
      <c r="A40" s="16" t="s">
        <v>618</v>
      </c>
    </row>
    <row r="41" spans="1:20" s="103" customFormat="1" ht="12.75">
      <c r="A41" s="185"/>
    </row>
  </sheetData>
  <pageMargins left="0.59055118110236227" right="0.19685039370078741" top="0.59055118110236227" bottom="0.59055118110236227" header="0.11811023622047245" footer="0.11811023622047245"/>
  <pageSetup paperSize="9" scale="75" orientation="portrait" r:id="rId1"/>
  <headerFooter>
    <oddFooter>&amp;L&amp;"MetaNormalLF-Roman,Standard"&amp;10Statistisches Bundesamt, Verkehr und Umwelt, 2020</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
  <sheetViews>
    <sheetView workbookViewId="0"/>
  </sheetViews>
  <sheetFormatPr baseColWidth="10" defaultRowHeight="15"/>
  <cols>
    <col min="1" max="1" width="53.42578125" style="20" customWidth="1"/>
    <col min="2" max="2" width="11.7109375" style="20" customWidth="1"/>
    <col min="3" max="3" width="12.7109375" style="20" customWidth="1"/>
    <col min="4" max="7" width="11.7109375" style="20" hidden="1" customWidth="1"/>
    <col min="8" max="8" width="12.7109375" style="20" customWidth="1"/>
    <col min="9" max="12" width="11.7109375" style="20" hidden="1" customWidth="1"/>
    <col min="13" max="16" width="12.7109375" style="20" customWidth="1"/>
    <col min="17" max="17" width="27.42578125" style="20" customWidth="1"/>
    <col min="18" max="18" width="11.42578125" style="91"/>
    <col min="19" max="16384" width="11.42578125" style="20"/>
  </cols>
  <sheetData>
    <row r="1" spans="1:19" ht="20.100000000000001" customHeight="1">
      <c r="A1" s="123" t="s">
        <v>201</v>
      </c>
      <c r="B1" s="123"/>
    </row>
    <row r="2" spans="1:19" ht="20.100000000000001" customHeight="1">
      <c r="A2" s="423" t="s">
        <v>202</v>
      </c>
      <c r="B2" s="423"/>
    </row>
    <row r="3" spans="1:19" ht="20.100000000000001" customHeight="1">
      <c r="A3" s="423"/>
      <c r="B3" s="423"/>
    </row>
    <row r="4" spans="1:19" ht="20.100000000000001" customHeight="1">
      <c r="A4" s="423"/>
      <c r="B4" s="423"/>
    </row>
    <row r="5" spans="1:19" ht="15" customHeight="1"/>
    <row r="6" spans="1:19" ht="27" customHeight="1">
      <c r="A6" s="424" t="s">
        <v>94</v>
      </c>
      <c r="B6" s="424" t="s">
        <v>95</v>
      </c>
      <c r="C6" s="96">
        <v>2005</v>
      </c>
      <c r="D6" s="96">
        <v>2006</v>
      </c>
      <c r="E6" s="96">
        <v>2007</v>
      </c>
      <c r="F6" s="96">
        <v>2008</v>
      </c>
      <c r="G6" s="96">
        <v>2009</v>
      </c>
      <c r="H6" s="96">
        <v>2010</v>
      </c>
      <c r="I6" s="96">
        <v>2011</v>
      </c>
      <c r="J6" s="96">
        <v>2012</v>
      </c>
      <c r="K6" s="96">
        <v>2013</v>
      </c>
      <c r="L6" s="96">
        <v>2014</v>
      </c>
      <c r="M6" s="385">
        <v>2015</v>
      </c>
      <c r="N6" s="385">
        <v>2016</v>
      </c>
      <c r="O6" s="468">
        <v>2017</v>
      </c>
      <c r="P6" s="386">
        <v>2018</v>
      </c>
      <c r="Q6" s="97" t="s">
        <v>311</v>
      </c>
      <c r="R6" s="328"/>
      <c r="S6" s="69"/>
    </row>
    <row r="7" spans="1:19" ht="24" customHeight="1">
      <c r="A7" s="425" t="s">
        <v>410</v>
      </c>
      <c r="B7" s="428" t="s">
        <v>340</v>
      </c>
      <c r="C7" s="432">
        <f>SUM(C9:C12)</f>
        <v>3085.3703058189494</v>
      </c>
      <c r="D7" s="432">
        <f t="shared" ref="D7:P7" si="0">SUM(D9:D12)</f>
        <v>3105.7738004554794</v>
      </c>
      <c r="E7" s="432">
        <f t="shared" si="0"/>
        <v>3225.3540094412269</v>
      </c>
      <c r="F7" s="432">
        <f t="shared" si="0"/>
        <v>3200.2469965102214</v>
      </c>
      <c r="G7" s="432">
        <f t="shared" si="0"/>
        <v>3089.7412012449677</v>
      </c>
      <c r="H7" s="432">
        <f t="shared" si="0"/>
        <v>3127.0580030807632</v>
      </c>
      <c r="I7" s="432">
        <f t="shared" si="0"/>
        <v>3105.5335905155375</v>
      </c>
      <c r="J7" s="432">
        <f t="shared" si="0"/>
        <v>3131.0819816240246</v>
      </c>
      <c r="K7" s="432">
        <f t="shared" si="0"/>
        <v>3151.2466307977043</v>
      </c>
      <c r="L7" s="432">
        <f t="shared" si="0"/>
        <v>3127.5577684739501</v>
      </c>
      <c r="M7" s="432">
        <f t="shared" si="0"/>
        <v>3155.6954495501072</v>
      </c>
      <c r="N7" s="432">
        <f t="shared" si="0"/>
        <v>3229.2337859740364</v>
      </c>
      <c r="O7" s="432">
        <f t="shared" si="0"/>
        <v>3035.3778913265087</v>
      </c>
      <c r="P7" s="433">
        <f t="shared" si="0"/>
        <v>3006.5103726823081</v>
      </c>
      <c r="Q7" s="701" t="s">
        <v>397</v>
      </c>
      <c r="R7" s="328"/>
      <c r="S7" s="69"/>
    </row>
    <row r="8" spans="1:19" ht="17.100000000000001" customHeight="1">
      <c r="A8" s="327" t="s">
        <v>124</v>
      </c>
      <c r="B8" s="327"/>
      <c r="C8" s="434"/>
      <c r="D8" s="434"/>
      <c r="E8" s="434"/>
      <c r="F8" s="434"/>
      <c r="G8" s="434"/>
      <c r="H8" s="434"/>
      <c r="I8" s="434"/>
      <c r="J8" s="434"/>
      <c r="K8" s="434"/>
      <c r="L8" s="434"/>
      <c r="M8" s="434"/>
      <c r="N8" s="434"/>
      <c r="O8" s="434"/>
      <c r="P8" s="434"/>
      <c r="Q8" s="701"/>
      <c r="R8" s="328"/>
      <c r="S8" s="69"/>
    </row>
    <row r="9" spans="1:19" ht="17.100000000000001" customHeight="1">
      <c r="A9" s="426" t="s">
        <v>112</v>
      </c>
      <c r="B9" s="429" t="s">
        <v>340</v>
      </c>
      <c r="C9" s="435">
        <f>'1.3'!C34</f>
        <v>78.206000000000003</v>
      </c>
      <c r="D9" s="435">
        <f>'1.3'!D34</f>
        <v>76.188000000000002</v>
      </c>
      <c r="E9" s="435">
        <f>'1.3'!E34</f>
        <v>76.206999999999994</v>
      </c>
      <c r="F9" s="435">
        <f>'1.3'!F34</f>
        <v>76.116</v>
      </c>
      <c r="G9" s="435">
        <f>'1.3'!G34</f>
        <v>72.552000000000007</v>
      </c>
      <c r="H9" s="435">
        <f>'1.3'!H34</f>
        <v>75.695999999999998</v>
      </c>
      <c r="I9" s="435">
        <f>'1.3'!I34</f>
        <v>75.510999999999996</v>
      </c>
      <c r="J9" s="435">
        <f>'1.3'!J34</f>
        <v>57.935603317387681</v>
      </c>
      <c r="K9" s="435">
        <f>'1.3'!K34</f>
        <v>57.384999999999998</v>
      </c>
      <c r="L9" s="435">
        <f>'1.3'!L34</f>
        <v>54.406999999999996</v>
      </c>
      <c r="M9" s="435">
        <f>'1.3'!M34</f>
        <v>53.881999999999998</v>
      </c>
      <c r="N9" s="435">
        <f>'1.3'!N34</f>
        <v>56.356000000000002</v>
      </c>
      <c r="O9" s="435">
        <f>'1.3'!O34</f>
        <v>54.417000000000002</v>
      </c>
      <c r="P9" s="435">
        <f>'1.3'!P34</f>
        <v>51.326999999999998</v>
      </c>
      <c r="Q9" s="701"/>
      <c r="R9" s="328"/>
      <c r="S9" s="69"/>
    </row>
    <row r="10" spans="1:19" ht="17.100000000000001" customHeight="1">
      <c r="A10" s="426" t="s">
        <v>113</v>
      </c>
      <c r="B10" s="429" t="s">
        <v>340</v>
      </c>
      <c r="C10" s="435">
        <f>'1.3'!C29+'1.3'!C36</f>
        <v>279.30790757067081</v>
      </c>
      <c r="D10" s="435">
        <f>'1.3'!D29+'1.3'!D36</f>
        <v>282.02559469859153</v>
      </c>
      <c r="E10" s="435">
        <f>'1.3'!E29+'1.3'!E36</f>
        <v>381.20413445792894</v>
      </c>
      <c r="F10" s="435">
        <f>'1.3'!F29+'1.3'!F36</f>
        <v>383.10717134193447</v>
      </c>
      <c r="G10" s="435">
        <f>'1.3'!G29+'1.3'!G36</f>
        <v>320.12905971199996</v>
      </c>
      <c r="H10" s="435">
        <f>'1.3'!H29+'1.3'!H36</f>
        <v>345.68383031139649</v>
      </c>
      <c r="I10" s="435">
        <f>'1.3'!I29+'1.3'!I36</f>
        <v>295.67691989090912</v>
      </c>
      <c r="J10" s="435">
        <f>'1.3'!J29+'1.3'!J36</f>
        <v>338.26563399342251</v>
      </c>
      <c r="K10" s="435">
        <f>'1.3'!K29+'1.3'!K36</f>
        <v>335.15098364245432</v>
      </c>
      <c r="L10" s="435">
        <f>'1.3'!L29+'1.3'!L36</f>
        <v>317.93449372576066</v>
      </c>
      <c r="M10" s="435">
        <f>'1.3'!M29+'1.3'!M36</f>
        <v>346.84160737018965</v>
      </c>
      <c r="N10" s="435">
        <f>'1.3'!N29+'1.3'!N36</f>
        <v>355.98399194415947</v>
      </c>
      <c r="O10" s="435">
        <f>'1.3'!O29+'1.3'!O36</f>
        <v>320.8238260166691</v>
      </c>
      <c r="P10" s="435">
        <f>'1.3'!P29+'1.3'!P36</f>
        <v>305.33953332083092</v>
      </c>
      <c r="Q10" s="701"/>
    </row>
    <row r="11" spans="1:19" ht="17.100000000000001" customHeight="1">
      <c r="A11" s="426" t="s">
        <v>114</v>
      </c>
      <c r="B11" s="429" t="s">
        <v>340</v>
      </c>
      <c r="C11" s="435">
        <f>'1.3'!C24</f>
        <v>384.68708480393593</v>
      </c>
      <c r="D11" s="435">
        <f>'1.3'!D24</f>
        <v>398.16371057446179</v>
      </c>
      <c r="E11" s="435">
        <f>'1.3'!E24</f>
        <v>415.74620918600374</v>
      </c>
      <c r="F11" s="435">
        <f>'1.3'!F24</f>
        <v>417.29576648067291</v>
      </c>
      <c r="G11" s="435">
        <f>'1.3'!G24</f>
        <v>397.2163384087367</v>
      </c>
      <c r="H11" s="435">
        <f>'1.3'!H24</f>
        <v>382.44814809478993</v>
      </c>
      <c r="I11" s="435">
        <f>'1.3'!I24</f>
        <v>382.87872035554255</v>
      </c>
      <c r="J11" s="435">
        <f>'1.3'!J24</f>
        <v>405.34012137725006</v>
      </c>
      <c r="K11" s="435">
        <f>'1.3'!K24</f>
        <v>403.57949158721135</v>
      </c>
      <c r="L11" s="435">
        <f>'1.3'!L24</f>
        <v>387.23708527267007</v>
      </c>
      <c r="M11" s="435">
        <f>'1.3'!M24</f>
        <v>379.51523936066178</v>
      </c>
      <c r="N11" s="435">
        <f>'1.3'!N24</f>
        <v>399.23878781962452</v>
      </c>
      <c r="O11" s="435">
        <f>'1.3'!O24</f>
        <v>416.12665702460708</v>
      </c>
      <c r="P11" s="435">
        <f>'1.3'!P24</f>
        <v>414.77596274276402</v>
      </c>
      <c r="Q11" s="701"/>
    </row>
    <row r="12" spans="1:19" ht="17.100000000000001" customHeight="1">
      <c r="A12" s="426" t="s">
        <v>103</v>
      </c>
      <c r="B12" s="429" t="s">
        <v>340</v>
      </c>
      <c r="C12" s="435">
        <f>'1.3'!C15</f>
        <v>2343.1693134443426</v>
      </c>
      <c r="D12" s="435">
        <f>'1.3'!D15</f>
        <v>2349.3964951824264</v>
      </c>
      <c r="E12" s="435">
        <f>'1.3'!E15</f>
        <v>2352.1966657972944</v>
      </c>
      <c r="F12" s="435">
        <f>'1.3'!F15</f>
        <v>2323.7280586876141</v>
      </c>
      <c r="G12" s="435">
        <f>'1.3'!G15</f>
        <v>2299.8438031242313</v>
      </c>
      <c r="H12" s="435">
        <f>'1.3'!H15</f>
        <v>2323.2300246745767</v>
      </c>
      <c r="I12" s="435">
        <f>'1.3'!I15</f>
        <v>2351.4669502690858</v>
      </c>
      <c r="J12" s="435">
        <f>'1.3'!J15</f>
        <v>2329.5406229359646</v>
      </c>
      <c r="K12" s="435">
        <f>'1.3'!K15</f>
        <v>2355.1311555680386</v>
      </c>
      <c r="L12" s="435">
        <f>'1.3'!L15</f>
        <v>2367.9791894755194</v>
      </c>
      <c r="M12" s="435">
        <f>'1.3'!M15</f>
        <v>2375.4566028192557</v>
      </c>
      <c r="N12" s="435">
        <f>'1.3'!N15</f>
        <v>2417.6550062102524</v>
      </c>
      <c r="O12" s="435">
        <f>'1.3'!O15</f>
        <v>2244.0104082852326</v>
      </c>
      <c r="P12" s="435">
        <f>'1.3'!P15</f>
        <v>2235.0678766187129</v>
      </c>
      <c r="Q12" s="701"/>
    </row>
    <row r="13" spans="1:19" ht="17.100000000000001" customHeight="1">
      <c r="A13" s="427" t="s">
        <v>426</v>
      </c>
      <c r="B13" s="429" t="s">
        <v>340</v>
      </c>
      <c r="C13" s="435">
        <v>928.85705913697939</v>
      </c>
      <c r="D13" s="435">
        <v>973.78175217416299</v>
      </c>
      <c r="E13" s="435">
        <v>979.72127920067533</v>
      </c>
      <c r="F13" s="435">
        <v>976.78528570143658</v>
      </c>
      <c r="G13" s="435">
        <v>921.96194888949947</v>
      </c>
      <c r="H13" s="435">
        <v>943.08310442677521</v>
      </c>
      <c r="I13" s="435">
        <v>955.31135466881221</v>
      </c>
      <c r="J13" s="435">
        <v>951.51377354393628</v>
      </c>
      <c r="K13" s="435">
        <v>966.4182515682711</v>
      </c>
      <c r="L13" s="435">
        <v>944.00479939501429</v>
      </c>
      <c r="M13" s="435">
        <v>964.63207722096467</v>
      </c>
      <c r="N13" s="435">
        <v>989.27500502561975</v>
      </c>
      <c r="O13" s="435">
        <v>733.34797576218364</v>
      </c>
      <c r="P13" s="435">
        <v>743.42548315532758</v>
      </c>
      <c r="Q13" s="260"/>
    </row>
    <row r="14" spans="1:19" ht="17.100000000000001" customHeight="1">
      <c r="A14" s="427" t="s">
        <v>427</v>
      </c>
      <c r="B14" s="429" t="s">
        <v>340</v>
      </c>
      <c r="C14" s="435">
        <v>1414.3122543073634</v>
      </c>
      <c r="D14" s="435">
        <v>1375.6147430082631</v>
      </c>
      <c r="E14" s="435">
        <v>1372.4753865966186</v>
      </c>
      <c r="F14" s="435">
        <v>1346.9427729861773</v>
      </c>
      <c r="G14" s="435">
        <v>1377.8818542347317</v>
      </c>
      <c r="H14" s="435">
        <v>1380.1469202478017</v>
      </c>
      <c r="I14" s="435">
        <v>1396.1555956002737</v>
      </c>
      <c r="J14" s="435">
        <v>1378.026849392028</v>
      </c>
      <c r="K14" s="435">
        <v>1388.7129039997674</v>
      </c>
      <c r="L14" s="435">
        <v>1423.9743900805051</v>
      </c>
      <c r="M14" s="435">
        <v>1410.8245255982906</v>
      </c>
      <c r="N14" s="435">
        <v>1428.3800011846326</v>
      </c>
      <c r="O14" s="435">
        <v>1510.6624325230484</v>
      </c>
      <c r="P14" s="435">
        <v>1491.6423934633856</v>
      </c>
      <c r="Q14" s="312" t="s">
        <v>312</v>
      </c>
    </row>
    <row r="15" spans="1:19" ht="24" customHeight="1">
      <c r="A15" s="425" t="s">
        <v>414</v>
      </c>
      <c r="B15" s="428" t="s">
        <v>340</v>
      </c>
      <c r="C15" s="432">
        <v>14781.33720134587</v>
      </c>
      <c r="D15" s="432">
        <v>15003.378592274874</v>
      </c>
      <c r="E15" s="432">
        <v>14515.844178117683</v>
      </c>
      <c r="F15" s="432">
        <v>14771.721443475375</v>
      </c>
      <c r="G15" s="432">
        <v>13871.973932086999</v>
      </c>
      <c r="H15" s="432">
        <v>14731.711842759527</v>
      </c>
      <c r="I15" s="432">
        <v>14052.033970866019</v>
      </c>
      <c r="J15" s="432">
        <v>13860.733216685678</v>
      </c>
      <c r="K15" s="432">
        <v>14133.603514955514</v>
      </c>
      <c r="L15" s="432">
        <v>13562.288469610592</v>
      </c>
      <c r="M15" s="432">
        <v>13707.129165167928</v>
      </c>
      <c r="N15" s="432">
        <v>13824.812896155054</v>
      </c>
      <c r="O15" s="432">
        <v>13590.302350716711</v>
      </c>
      <c r="P15" s="432">
        <v>13170.337071214895</v>
      </c>
      <c r="Q15" s="700" t="s">
        <v>472</v>
      </c>
    </row>
    <row r="16" spans="1:19">
      <c r="A16" s="124" t="s">
        <v>430</v>
      </c>
      <c r="B16" s="124"/>
      <c r="C16" s="434"/>
      <c r="D16" s="434"/>
      <c r="E16" s="434"/>
      <c r="F16" s="434"/>
      <c r="G16" s="434"/>
      <c r="H16" s="434"/>
      <c r="I16" s="434"/>
      <c r="J16" s="434"/>
      <c r="K16" s="434"/>
      <c r="L16" s="434"/>
      <c r="M16" s="434"/>
      <c r="N16" s="434"/>
      <c r="O16" s="434"/>
      <c r="P16" s="434"/>
      <c r="Q16" s="700"/>
      <c r="S16" s="332"/>
    </row>
    <row r="17" spans="1:24">
      <c r="A17" s="426" t="s">
        <v>458</v>
      </c>
      <c r="B17" s="429" t="s">
        <v>340</v>
      </c>
      <c r="C17" s="435">
        <v>67.969610744880001</v>
      </c>
      <c r="D17" s="435">
        <v>66.200280670522716</v>
      </c>
      <c r="E17" s="435">
        <v>65.599382038137904</v>
      </c>
      <c r="F17" s="435">
        <v>35.965563345393377</v>
      </c>
      <c r="G17" s="435">
        <v>30.846750470463192</v>
      </c>
      <c r="H17" s="435">
        <v>32.55915911434662</v>
      </c>
      <c r="I17" s="435">
        <v>32.761379327645976</v>
      </c>
      <c r="J17" s="435">
        <v>32.265457647508875</v>
      </c>
      <c r="K17" s="435">
        <v>32.401207405413452</v>
      </c>
      <c r="L17" s="435">
        <v>31.041485491316948</v>
      </c>
      <c r="M17" s="435">
        <v>31.411166436275241</v>
      </c>
      <c r="N17" s="435">
        <v>33.648252600747696</v>
      </c>
      <c r="O17" s="435">
        <v>33.473662353558126</v>
      </c>
      <c r="P17" s="435">
        <v>32.229608277220507</v>
      </c>
      <c r="Q17" s="700"/>
    </row>
    <row r="18" spans="1:24">
      <c r="A18" s="426" t="s">
        <v>459</v>
      </c>
      <c r="B18" s="429" t="s">
        <v>340</v>
      </c>
      <c r="C18" s="435">
        <v>280.88190808885622</v>
      </c>
      <c r="D18" s="435">
        <v>284.27091796603514</v>
      </c>
      <c r="E18" s="435">
        <v>383.83651559648456</v>
      </c>
      <c r="F18" s="435">
        <v>386.53434131799503</v>
      </c>
      <c r="G18" s="435">
        <v>321.03370222265369</v>
      </c>
      <c r="H18" s="435">
        <v>346.83858457048495</v>
      </c>
      <c r="I18" s="435">
        <v>296.88462962780949</v>
      </c>
      <c r="J18" s="435">
        <v>339.51202227918264</v>
      </c>
      <c r="K18" s="435">
        <v>336.45368527600908</v>
      </c>
      <c r="L18" s="435">
        <v>319.29077270976006</v>
      </c>
      <c r="M18" s="435">
        <v>348.00006311602067</v>
      </c>
      <c r="N18" s="435">
        <v>357.30596724076781</v>
      </c>
      <c r="O18" s="435">
        <v>359.01085169093597</v>
      </c>
      <c r="P18" s="435">
        <v>331.90060748072472</v>
      </c>
      <c r="Q18" s="700"/>
    </row>
    <row r="19" spans="1:24">
      <c r="A19" s="426" t="s">
        <v>460</v>
      </c>
      <c r="B19" s="429" t="s">
        <v>340</v>
      </c>
      <c r="C19" s="435">
        <v>386.26048606086982</v>
      </c>
      <c r="D19" s="435">
        <v>400.16907141748146</v>
      </c>
      <c r="E19" s="435">
        <v>417.64283096365784</v>
      </c>
      <c r="F19" s="435">
        <v>419.65027555478514</v>
      </c>
      <c r="G19" s="435">
        <v>397.54549742263782</v>
      </c>
      <c r="H19" s="435">
        <v>382.79179370187865</v>
      </c>
      <c r="I19" s="435">
        <v>383.19694741110328</v>
      </c>
      <c r="J19" s="435">
        <v>405.76784215775808</v>
      </c>
      <c r="K19" s="435">
        <v>404.00127772449974</v>
      </c>
      <c r="L19" s="435">
        <v>387.82508091973961</v>
      </c>
      <c r="M19" s="435">
        <v>380.11064017085852</v>
      </c>
      <c r="N19" s="435">
        <v>399.77024193787179</v>
      </c>
      <c r="O19" s="435">
        <v>416.7950391996186</v>
      </c>
      <c r="P19" s="435">
        <v>415.44632792719693</v>
      </c>
      <c r="Q19" s="700"/>
    </row>
    <row r="20" spans="1:24">
      <c r="A20" s="426" t="s">
        <v>461</v>
      </c>
      <c r="B20" s="429" t="s">
        <v>340</v>
      </c>
      <c r="C20" s="435">
        <v>2340.033354277346</v>
      </c>
      <c r="D20" s="435">
        <v>2346.2605360154298</v>
      </c>
      <c r="E20" s="435">
        <v>2349.0607066302978</v>
      </c>
      <c r="F20" s="435">
        <v>2320.5920995206175</v>
      </c>
      <c r="G20" s="435">
        <v>2296.7078439572347</v>
      </c>
      <c r="H20" s="435">
        <v>2320.0940655075801</v>
      </c>
      <c r="I20" s="435">
        <v>2348.3309911020892</v>
      </c>
      <c r="J20" s="435">
        <v>2326.404663768968</v>
      </c>
      <c r="K20" s="435">
        <v>2351.995196401042</v>
      </c>
      <c r="L20" s="435">
        <v>2364.8432303085228</v>
      </c>
      <c r="M20" s="435">
        <v>2372.3206436522592</v>
      </c>
      <c r="N20" s="435">
        <v>2414.5190470432558</v>
      </c>
      <c r="O20" s="435">
        <v>2240.874449118236</v>
      </c>
      <c r="P20" s="435">
        <v>2231.9319174517163</v>
      </c>
      <c r="Q20" s="326"/>
      <c r="S20" s="332"/>
      <c r="X20" s="354"/>
    </row>
    <row r="21" spans="1:24">
      <c r="A21" s="427" t="s">
        <v>462</v>
      </c>
      <c r="B21" s="429" t="s">
        <v>340</v>
      </c>
      <c r="C21" s="435">
        <f>C20-C22</f>
        <v>925.72109996998256</v>
      </c>
      <c r="D21" s="435">
        <f t="shared" ref="D21:P21" si="1">D20-D22</f>
        <v>970.64579300716673</v>
      </c>
      <c r="E21" s="435">
        <f t="shared" si="1"/>
        <v>976.58532003367918</v>
      </c>
      <c r="F21" s="435">
        <f t="shared" si="1"/>
        <v>973.64932653444021</v>
      </c>
      <c r="G21" s="435">
        <f t="shared" si="1"/>
        <v>918.82598972250298</v>
      </c>
      <c r="H21" s="435">
        <f t="shared" si="1"/>
        <v>939.94714525977838</v>
      </c>
      <c r="I21" s="435">
        <f t="shared" si="1"/>
        <v>952.1753955018155</v>
      </c>
      <c r="J21" s="435">
        <f t="shared" si="1"/>
        <v>948.37781437694002</v>
      </c>
      <c r="K21" s="435">
        <f t="shared" si="1"/>
        <v>963.28229240127462</v>
      </c>
      <c r="L21" s="435">
        <f t="shared" si="1"/>
        <v>940.86884022801769</v>
      </c>
      <c r="M21" s="435">
        <f t="shared" si="1"/>
        <v>961.49611805396853</v>
      </c>
      <c r="N21" s="435">
        <f t="shared" si="1"/>
        <v>986.13904585862315</v>
      </c>
      <c r="O21" s="435">
        <f t="shared" si="1"/>
        <v>730.21201659518761</v>
      </c>
      <c r="P21" s="435">
        <f t="shared" si="1"/>
        <v>740.28952398833076</v>
      </c>
      <c r="Q21" s="326"/>
      <c r="S21" s="332"/>
    </row>
    <row r="22" spans="1:24">
      <c r="A22" s="427" t="s">
        <v>427</v>
      </c>
      <c r="B22" s="429" t="s">
        <v>340</v>
      </c>
      <c r="C22" s="435">
        <v>1414.3122543073634</v>
      </c>
      <c r="D22" s="435">
        <v>1375.6147430082631</v>
      </c>
      <c r="E22" s="435">
        <v>1372.4753865966186</v>
      </c>
      <c r="F22" s="435">
        <v>1346.9427729861773</v>
      </c>
      <c r="G22" s="435">
        <v>1377.8818542347317</v>
      </c>
      <c r="H22" s="435">
        <v>1380.1469202478017</v>
      </c>
      <c r="I22" s="435">
        <v>1396.1555956002737</v>
      </c>
      <c r="J22" s="435">
        <v>1378.026849392028</v>
      </c>
      <c r="K22" s="435">
        <v>1388.7129039997674</v>
      </c>
      <c r="L22" s="435">
        <v>1423.9743900805051</v>
      </c>
      <c r="M22" s="435">
        <v>1410.8245255982906</v>
      </c>
      <c r="N22" s="435">
        <v>1428.3800011846326</v>
      </c>
      <c r="O22" s="435">
        <v>1510.6624325230484</v>
      </c>
      <c r="P22" s="435">
        <v>1491.6423934633856</v>
      </c>
      <c r="Q22" s="326"/>
      <c r="S22" s="332"/>
    </row>
    <row r="23" spans="1:24" ht="21.75" customHeight="1">
      <c r="A23" s="430" t="s">
        <v>413</v>
      </c>
      <c r="B23" s="124" t="s">
        <v>100</v>
      </c>
      <c r="C23" s="436">
        <f t="shared" ref="C23:P23" si="2">C7/C15*100</f>
        <v>20.873418039188092</v>
      </c>
      <c r="D23" s="436">
        <f t="shared" si="2"/>
        <v>20.70049610062242</v>
      </c>
      <c r="E23" s="436">
        <f t="shared" si="2"/>
        <v>22.219541418771755</v>
      </c>
      <c r="F23" s="436">
        <f t="shared" si="2"/>
        <v>21.664685519261269</v>
      </c>
      <c r="G23" s="436">
        <f t="shared" si="2"/>
        <v>22.273262740914944</v>
      </c>
      <c r="H23" s="436">
        <f t="shared" si="2"/>
        <v>21.226711711834614</v>
      </c>
      <c r="I23" s="436">
        <f t="shared" si="2"/>
        <v>22.100242548190661</v>
      </c>
      <c r="J23" s="436">
        <f t="shared" si="2"/>
        <v>22.589584062225505</v>
      </c>
      <c r="K23" s="436">
        <f t="shared" si="2"/>
        <v>22.296130123242833</v>
      </c>
      <c r="L23" s="436">
        <f t="shared" si="2"/>
        <v>23.060693447731616</v>
      </c>
      <c r="M23" s="436">
        <f t="shared" si="2"/>
        <v>23.022293082122907</v>
      </c>
      <c r="N23" s="436">
        <f t="shared" si="2"/>
        <v>23.358245860037268</v>
      </c>
      <c r="O23" s="436">
        <f t="shared" si="2"/>
        <v>22.33488124836628</v>
      </c>
      <c r="P23" s="436">
        <f t="shared" si="2"/>
        <v>22.827892379864302</v>
      </c>
      <c r="Q23" s="326"/>
    </row>
    <row r="24" spans="1:24" ht="24" customHeight="1">
      <c r="A24" s="425" t="s">
        <v>464</v>
      </c>
      <c r="B24" s="125" t="s">
        <v>463</v>
      </c>
      <c r="C24" s="437">
        <v>1108534.9046967791</v>
      </c>
      <c r="D24" s="437">
        <v>1129389.1025596873</v>
      </c>
      <c r="E24" s="437">
        <v>1123884.5305300802</v>
      </c>
      <c r="F24" s="437">
        <v>1135549.2102479346</v>
      </c>
      <c r="G24" s="437">
        <v>1060630.5797559968</v>
      </c>
      <c r="H24" s="437">
        <v>1106393.9804679935</v>
      </c>
      <c r="I24" s="437">
        <v>1078047.9485449165</v>
      </c>
      <c r="J24" s="437">
        <v>1098985.2229550406</v>
      </c>
      <c r="K24" s="437">
        <v>1115169.4593612908</v>
      </c>
      <c r="L24" s="437">
        <v>1068449.2337960599</v>
      </c>
      <c r="M24" s="437">
        <v>1076365.110792368</v>
      </c>
      <c r="N24" s="437">
        <v>1079168.5860291754</v>
      </c>
      <c r="O24" s="437">
        <v>1048649.8742745635</v>
      </c>
      <c r="P24" s="437">
        <v>1014359.9302926837</v>
      </c>
      <c r="Q24" s="318"/>
    </row>
    <row r="25" spans="1:24" ht="17.100000000000001" customHeight="1">
      <c r="A25" s="124" t="s">
        <v>430</v>
      </c>
      <c r="B25" s="124"/>
      <c r="C25" s="263"/>
      <c r="D25" s="263"/>
      <c r="E25" s="263"/>
      <c r="F25" s="263"/>
      <c r="G25" s="263"/>
      <c r="H25" s="263"/>
      <c r="I25" s="263"/>
      <c r="J25" s="263"/>
      <c r="K25" s="263"/>
      <c r="L25" s="263"/>
      <c r="M25" s="263"/>
      <c r="N25" s="263"/>
      <c r="O25" s="263"/>
      <c r="P25" s="263"/>
      <c r="Q25" s="700" t="s">
        <v>412</v>
      </c>
    </row>
    <row r="26" spans="1:24" ht="17.100000000000001" customHeight="1">
      <c r="A26" s="426" t="s">
        <v>458</v>
      </c>
      <c r="B26" s="124" t="s">
        <v>465</v>
      </c>
      <c r="C26" s="438">
        <v>1717.2149238657521</v>
      </c>
      <c r="D26" s="438">
        <v>1677.7125165652615</v>
      </c>
      <c r="E26" s="438">
        <v>1633.3171754442017</v>
      </c>
      <c r="F26" s="438">
        <v>1826.4789942555101</v>
      </c>
      <c r="G26" s="438">
        <v>1332.9216067681436</v>
      </c>
      <c r="H26" s="438">
        <v>1352.8493764949449</v>
      </c>
      <c r="I26" s="438">
        <v>1357.3491313533054</v>
      </c>
      <c r="J26" s="438">
        <v>1227.7507716550667</v>
      </c>
      <c r="K26" s="438">
        <v>1268.6505754844054</v>
      </c>
      <c r="L26" s="438">
        <v>1154.7999805666159</v>
      </c>
      <c r="M26" s="438">
        <v>1292.846466452509</v>
      </c>
      <c r="N26" s="438">
        <v>1401.7957131421842</v>
      </c>
      <c r="O26" s="438">
        <v>1127.5283577905307</v>
      </c>
      <c r="P26" s="438">
        <v>1111.5816560687629</v>
      </c>
      <c r="Q26" s="700"/>
    </row>
    <row r="27" spans="1:24" ht="17.100000000000001" customHeight="1">
      <c r="A27" s="426" t="s">
        <v>459</v>
      </c>
      <c r="B27" s="124" t="s">
        <v>465</v>
      </c>
      <c r="C27" s="438">
        <v>23057.882801042302</v>
      </c>
      <c r="D27" s="438">
        <v>23405.609271272679</v>
      </c>
      <c r="E27" s="438">
        <v>31737.852627532728</v>
      </c>
      <c r="F27" s="438">
        <v>32244.556199619994</v>
      </c>
      <c r="G27" s="438">
        <v>25691.358727618663</v>
      </c>
      <c r="H27" s="438">
        <v>27764.313385153706</v>
      </c>
      <c r="I27" s="438">
        <v>23728.829576961623</v>
      </c>
      <c r="J27" s="438">
        <v>27226.520098088055</v>
      </c>
      <c r="K27" s="438">
        <v>27060.343200493509</v>
      </c>
      <c r="L27" s="438">
        <v>25725.254480879907</v>
      </c>
      <c r="M27" s="438">
        <v>27863.458329105066</v>
      </c>
      <c r="N27" s="438">
        <v>28574.613104910306</v>
      </c>
      <c r="O27" s="438">
        <v>27895.410768700625</v>
      </c>
      <c r="P27" s="438">
        <v>26784.751317286038</v>
      </c>
      <c r="Q27" s="700"/>
    </row>
    <row r="28" spans="1:24" ht="17.100000000000001" customHeight="1">
      <c r="A28" s="426" t="s">
        <v>460</v>
      </c>
      <c r="B28" s="124" t="s">
        <v>465</v>
      </c>
      <c r="C28" s="438">
        <v>27696.020346525413</v>
      </c>
      <c r="D28" s="438">
        <v>29020.478949391654</v>
      </c>
      <c r="E28" s="438">
        <v>30550.341367960304</v>
      </c>
      <c r="F28" s="438">
        <v>30723.799708757178</v>
      </c>
      <c r="G28" s="438">
        <v>27997.192928389497</v>
      </c>
      <c r="H28" s="438">
        <v>26576.570179060036</v>
      </c>
      <c r="I28" s="438">
        <v>25949.0324661921</v>
      </c>
      <c r="J28" s="438">
        <v>27938.154291224109</v>
      </c>
      <c r="K28" s="438">
        <v>28039.391591703392</v>
      </c>
      <c r="L28" s="438">
        <v>27267.030060532805</v>
      </c>
      <c r="M28" s="438">
        <v>26997.233719338186</v>
      </c>
      <c r="N28" s="438">
        <v>27959.278696864614</v>
      </c>
      <c r="O28" s="438">
        <v>30033.327381230647</v>
      </c>
      <c r="P28" s="438">
        <v>30777.586483254156</v>
      </c>
      <c r="Q28" s="700"/>
      <c r="S28" s="332"/>
    </row>
    <row r="29" spans="1:24" ht="17.100000000000001" customHeight="1">
      <c r="A29" s="426" t="s">
        <v>461</v>
      </c>
      <c r="B29" s="124" t="s">
        <v>465</v>
      </c>
      <c r="C29" s="438">
        <v>172442.31950595416</v>
      </c>
      <c r="D29" s="438">
        <v>172477.75056907375</v>
      </c>
      <c r="E29" s="438">
        <v>172360.11189737689</v>
      </c>
      <c r="F29" s="438">
        <v>169695.25466072839</v>
      </c>
      <c r="G29" s="438">
        <v>170450.51947997406</v>
      </c>
      <c r="H29" s="438">
        <v>172256.89355050723</v>
      </c>
      <c r="I29" s="438">
        <v>174309.34705388668</v>
      </c>
      <c r="J29" s="438">
        <v>172981.92317536977</v>
      </c>
      <c r="K29" s="438">
        <v>174662.4570601637</v>
      </c>
      <c r="L29" s="438">
        <v>175705.70794983034</v>
      </c>
      <c r="M29" s="438">
        <v>178125.47717455815</v>
      </c>
      <c r="N29" s="438">
        <v>181374.3447425651</v>
      </c>
      <c r="O29" s="438">
        <v>168115.29494619672</v>
      </c>
      <c r="P29" s="438">
        <v>167220.15757068989</v>
      </c>
      <c r="Q29" s="700"/>
      <c r="R29" s="28"/>
    </row>
    <row r="30" spans="1:24" ht="17.100000000000001" customHeight="1">
      <c r="A30" s="427" t="s">
        <v>462</v>
      </c>
      <c r="B30" s="124" t="s">
        <v>465</v>
      </c>
      <c r="C30" s="438">
        <f>C29-C31</f>
        <v>66449.992189597833</v>
      </c>
      <c r="D30" s="438">
        <f t="shared" ref="D30:P30" si="3">D29-D31</f>
        <v>69464.982711578545</v>
      </c>
      <c r="E30" s="438">
        <f t="shared" si="3"/>
        <v>69714.796703481305</v>
      </c>
      <c r="F30" s="438">
        <f t="shared" si="3"/>
        <v>69092.680161250595</v>
      </c>
      <c r="G30" s="438">
        <f t="shared" si="3"/>
        <v>67341.711303579388</v>
      </c>
      <c r="H30" s="438">
        <f t="shared" si="3"/>
        <v>68914.786511540689</v>
      </c>
      <c r="I30" s="438">
        <f t="shared" si="3"/>
        <v>69824.386473360733</v>
      </c>
      <c r="J30" s="438">
        <f t="shared" si="3"/>
        <v>69754.54387480703</v>
      </c>
      <c r="K30" s="438">
        <f t="shared" si="3"/>
        <v>71234.270218228005</v>
      </c>
      <c r="L30" s="438">
        <f t="shared" si="3"/>
        <v>71908.453840051094</v>
      </c>
      <c r="M30" s="438">
        <f t="shared" si="3"/>
        <v>72847.105300856492</v>
      </c>
      <c r="N30" s="438">
        <f t="shared" si="3"/>
        <v>74577.489492273089</v>
      </c>
      <c r="O30" s="438">
        <f t="shared" si="3"/>
        <v>54706.035726692775</v>
      </c>
      <c r="P30" s="438">
        <f t="shared" si="3"/>
        <v>55441.891471081864</v>
      </c>
      <c r="Q30" s="700"/>
    </row>
    <row r="31" spans="1:24" ht="17.100000000000001" customHeight="1">
      <c r="A31" s="427" t="s">
        <v>427</v>
      </c>
      <c r="B31" s="124" t="s">
        <v>465</v>
      </c>
      <c r="C31" s="438">
        <v>105992.32731635633</v>
      </c>
      <c r="D31" s="438">
        <v>103012.7678574952</v>
      </c>
      <c r="E31" s="438">
        <v>102645.31519389559</v>
      </c>
      <c r="F31" s="438">
        <v>100602.57449947779</v>
      </c>
      <c r="G31" s="438">
        <v>103108.80817639467</v>
      </c>
      <c r="H31" s="438">
        <v>103342.10703896654</v>
      </c>
      <c r="I31" s="438">
        <v>104484.96058052595</v>
      </c>
      <c r="J31" s="438">
        <v>103227.37930056274</v>
      </c>
      <c r="K31" s="438">
        <v>103428.18684193569</v>
      </c>
      <c r="L31" s="438">
        <v>103797.25410977924</v>
      </c>
      <c r="M31" s="438">
        <v>105278.37187370166</v>
      </c>
      <c r="N31" s="438">
        <v>106796.85525029201</v>
      </c>
      <c r="O31" s="438">
        <v>113409.25921950395</v>
      </c>
      <c r="P31" s="438">
        <v>111778.26609960802</v>
      </c>
      <c r="Q31" s="700"/>
    </row>
    <row r="32" spans="1:24" s="367" customFormat="1" ht="24" customHeight="1">
      <c r="A32" s="425" t="s">
        <v>368</v>
      </c>
      <c r="B32" s="125" t="s">
        <v>466</v>
      </c>
      <c r="C32" s="439" t="s">
        <v>360</v>
      </c>
      <c r="D32" s="440" t="s">
        <v>360</v>
      </c>
      <c r="E32" s="440" t="s">
        <v>360</v>
      </c>
      <c r="F32" s="441">
        <v>43192.130107040481</v>
      </c>
      <c r="G32" s="441">
        <v>41951.269796720262</v>
      </c>
      <c r="H32" s="441">
        <v>42384.856510676844</v>
      </c>
      <c r="I32" s="441">
        <v>42931.602152393687</v>
      </c>
      <c r="J32" s="441">
        <v>42560.621513418919</v>
      </c>
      <c r="K32" s="441">
        <v>41895.452574591087</v>
      </c>
      <c r="L32" s="441">
        <v>42583.604587969014</v>
      </c>
      <c r="M32" s="441">
        <v>43242.989287203724</v>
      </c>
      <c r="N32" s="441">
        <v>44027.474916889274</v>
      </c>
      <c r="O32" s="441">
        <v>44723.722213757261</v>
      </c>
      <c r="P32" s="442">
        <v>44800.658693494508</v>
      </c>
      <c r="Q32" s="702" t="s">
        <v>403</v>
      </c>
      <c r="R32" s="366"/>
    </row>
    <row r="33" spans="1:19" ht="17.100000000000001" customHeight="1">
      <c r="A33" s="427" t="s">
        <v>428</v>
      </c>
      <c r="B33" s="124" t="s">
        <v>466</v>
      </c>
      <c r="C33" s="439" t="s">
        <v>360</v>
      </c>
      <c r="D33" s="440" t="s">
        <v>360</v>
      </c>
      <c r="E33" s="440" t="s">
        <v>360</v>
      </c>
      <c r="F33" s="441">
        <v>15424.131018363632</v>
      </c>
      <c r="G33" s="441">
        <v>15067.929092725777</v>
      </c>
      <c r="H33" s="441">
        <v>15427.698388273784</v>
      </c>
      <c r="I33" s="441">
        <v>16137.191950647521</v>
      </c>
      <c r="J33" s="441">
        <v>16071.428175159153</v>
      </c>
      <c r="K33" s="441">
        <v>15095.451825562086</v>
      </c>
      <c r="L33" s="441">
        <v>15681.692712028464</v>
      </c>
      <c r="M33" s="441">
        <v>15723.51335764647</v>
      </c>
      <c r="N33" s="441">
        <v>15518.304188975791</v>
      </c>
      <c r="O33" s="441">
        <v>14917.812112587895</v>
      </c>
      <c r="P33" s="442">
        <v>14726.753290588907</v>
      </c>
      <c r="Q33" s="702"/>
    </row>
    <row r="34" spans="1:19" ht="17.100000000000001" customHeight="1">
      <c r="A34" s="427" t="s">
        <v>427</v>
      </c>
      <c r="B34" s="124" t="s">
        <v>466</v>
      </c>
      <c r="C34" s="439" t="s">
        <v>360</v>
      </c>
      <c r="D34" s="440" t="s">
        <v>360</v>
      </c>
      <c r="E34" s="440" t="s">
        <v>360</v>
      </c>
      <c r="F34" s="441">
        <v>26974.199536952525</v>
      </c>
      <c r="G34" s="441">
        <v>26130.681170162778</v>
      </c>
      <c r="H34" s="441">
        <v>26209.508032301241</v>
      </c>
      <c r="I34" s="441">
        <v>26122.896783553555</v>
      </c>
      <c r="J34" s="441">
        <v>25770.996364675797</v>
      </c>
      <c r="K34" s="441">
        <v>26023.003494319495</v>
      </c>
      <c r="L34" s="441">
        <v>26079.053156635317</v>
      </c>
      <c r="M34" s="441">
        <v>26706.022029557251</v>
      </c>
      <c r="N34" s="441">
        <v>27706.53602791348</v>
      </c>
      <c r="O34" s="441">
        <v>24510.592101169364</v>
      </c>
      <c r="P34" s="442">
        <v>24664.750602905595</v>
      </c>
      <c r="Q34" s="702"/>
    </row>
    <row r="35" spans="1:19" ht="17.100000000000001" customHeight="1">
      <c r="A35" s="427" t="s">
        <v>429</v>
      </c>
      <c r="B35" s="124" t="s">
        <v>466</v>
      </c>
      <c r="C35" s="439" t="s">
        <v>360</v>
      </c>
      <c r="D35" s="440" t="s">
        <v>360</v>
      </c>
      <c r="E35" s="440" t="s">
        <v>360</v>
      </c>
      <c r="F35" s="441">
        <v>793.79955172432506</v>
      </c>
      <c r="G35" s="441">
        <v>752.65953383170495</v>
      </c>
      <c r="H35" s="441">
        <v>747.65009010182428</v>
      </c>
      <c r="I35" s="441">
        <v>671.51341819261154</v>
      </c>
      <c r="J35" s="441">
        <v>718.19697358396354</v>
      </c>
      <c r="K35" s="441">
        <v>776.99725470950375</v>
      </c>
      <c r="L35" s="441">
        <v>822.85871930523342</v>
      </c>
      <c r="M35" s="441">
        <v>813.45389999999998</v>
      </c>
      <c r="N35" s="441">
        <v>802.63470000000007</v>
      </c>
      <c r="O35" s="441">
        <v>5295.3180000000002</v>
      </c>
      <c r="P35" s="442">
        <v>5409.1548000000003</v>
      </c>
      <c r="Q35" s="702"/>
      <c r="S35" s="332"/>
    </row>
    <row r="36" spans="1:19" ht="21.75" customHeight="1">
      <c r="A36" s="425" t="s">
        <v>369</v>
      </c>
      <c r="B36" s="124" t="s">
        <v>466</v>
      </c>
      <c r="C36" s="439" t="s">
        <v>360</v>
      </c>
      <c r="D36" s="440" t="s">
        <v>360</v>
      </c>
      <c r="E36" s="440" t="s">
        <v>360</v>
      </c>
      <c r="F36" s="441">
        <v>590636</v>
      </c>
      <c r="G36" s="441">
        <v>558691</v>
      </c>
      <c r="H36" s="441">
        <v>560354</v>
      </c>
      <c r="I36" s="441">
        <v>603386</v>
      </c>
      <c r="J36" s="441">
        <v>629379</v>
      </c>
      <c r="K36" s="441">
        <v>655251</v>
      </c>
      <c r="L36" s="441">
        <v>677650</v>
      </c>
      <c r="M36" s="441">
        <v>712148</v>
      </c>
      <c r="N36" s="441">
        <v>746118</v>
      </c>
      <c r="O36" s="441">
        <v>779900</v>
      </c>
      <c r="P36" s="442">
        <v>815037</v>
      </c>
      <c r="Q36" s="319"/>
      <c r="S36" s="332"/>
    </row>
    <row r="37" spans="1:19" ht="21.75" customHeight="1">
      <c r="A37" s="428" t="s">
        <v>468</v>
      </c>
      <c r="B37" s="124"/>
      <c r="C37" s="331"/>
      <c r="D37" s="364"/>
      <c r="E37" s="364"/>
      <c r="F37" s="365"/>
      <c r="G37" s="365"/>
      <c r="H37" s="368"/>
      <c r="I37" s="368"/>
      <c r="J37" s="368"/>
      <c r="K37" s="368"/>
      <c r="L37" s="368"/>
      <c r="M37" s="368"/>
      <c r="N37" s="368"/>
      <c r="O37" s="368"/>
      <c r="P37" s="259"/>
      <c r="Q37" s="319"/>
      <c r="S37" s="332"/>
    </row>
    <row r="38" spans="1:19" ht="17.100000000000001" customHeight="1">
      <c r="A38" s="431" t="s">
        <v>467</v>
      </c>
      <c r="B38" s="124" t="s">
        <v>100</v>
      </c>
      <c r="C38" s="450" t="s">
        <v>360</v>
      </c>
      <c r="D38" s="329" t="s">
        <v>360</v>
      </c>
      <c r="E38" s="329" t="s">
        <v>360</v>
      </c>
      <c r="F38" s="330">
        <f t="shared" ref="F38:P38" si="4">F32/F36*100</f>
        <v>7.3128170492554601</v>
      </c>
      <c r="G38" s="330">
        <f t="shared" si="4"/>
        <v>7.508850115129877</v>
      </c>
      <c r="H38" s="446">
        <f t="shared" si="4"/>
        <v>7.5639428844403431</v>
      </c>
      <c r="I38" s="446">
        <f t="shared" si="4"/>
        <v>7.1151140650253213</v>
      </c>
      <c r="J38" s="446">
        <f t="shared" si="4"/>
        <v>6.7623199238326857</v>
      </c>
      <c r="K38" s="446">
        <f t="shared" si="4"/>
        <v>6.3938021574314403</v>
      </c>
      <c r="L38" s="446">
        <f t="shared" si="4"/>
        <v>6.2840115971325927</v>
      </c>
      <c r="M38" s="446">
        <f t="shared" si="4"/>
        <v>6.0721913544942518</v>
      </c>
      <c r="N38" s="446">
        <f t="shared" si="4"/>
        <v>5.9008729070856445</v>
      </c>
      <c r="O38" s="446">
        <f t="shared" si="4"/>
        <v>5.7345457383968785</v>
      </c>
      <c r="P38" s="447">
        <f t="shared" si="4"/>
        <v>5.4967637902935094</v>
      </c>
      <c r="Q38" s="319"/>
      <c r="S38" s="332"/>
    </row>
    <row r="39" spans="1:19" ht="24.75" customHeight="1">
      <c r="A39" s="425" t="s">
        <v>410</v>
      </c>
      <c r="B39" s="124" t="s">
        <v>100</v>
      </c>
      <c r="C39" s="443">
        <f t="shared" ref="C39:P39" si="5">C7/C$7*100</f>
        <v>100</v>
      </c>
      <c r="D39" s="443">
        <f t="shared" si="5"/>
        <v>100</v>
      </c>
      <c r="E39" s="443">
        <f t="shared" si="5"/>
        <v>100</v>
      </c>
      <c r="F39" s="444">
        <f t="shared" si="5"/>
        <v>100</v>
      </c>
      <c r="G39" s="443">
        <f t="shared" si="5"/>
        <v>100</v>
      </c>
      <c r="H39" s="443">
        <f t="shared" si="5"/>
        <v>100</v>
      </c>
      <c r="I39" s="443">
        <f t="shared" si="5"/>
        <v>100</v>
      </c>
      <c r="J39" s="443">
        <f t="shared" si="5"/>
        <v>100</v>
      </c>
      <c r="K39" s="444">
        <f t="shared" si="5"/>
        <v>100</v>
      </c>
      <c r="L39" s="443">
        <f t="shared" si="5"/>
        <v>100</v>
      </c>
      <c r="M39" s="443">
        <f t="shared" si="5"/>
        <v>100</v>
      </c>
      <c r="N39" s="443">
        <f t="shared" si="5"/>
        <v>100</v>
      </c>
      <c r="O39" s="445">
        <f t="shared" si="5"/>
        <v>100</v>
      </c>
      <c r="P39" s="444">
        <f t="shared" si="5"/>
        <v>100</v>
      </c>
      <c r="S39" s="212"/>
    </row>
    <row r="40" spans="1:19" ht="17.100000000000001" customHeight="1">
      <c r="A40" s="426" t="s">
        <v>112</v>
      </c>
      <c r="B40" s="124" t="s">
        <v>100</v>
      </c>
      <c r="C40" s="436">
        <f t="shared" ref="C40:P40" si="6">C9/C$7*100</f>
        <v>2.5347362633426846</v>
      </c>
      <c r="D40" s="436">
        <f t="shared" si="6"/>
        <v>2.4531084649122419</v>
      </c>
      <c r="E40" s="436">
        <f t="shared" si="6"/>
        <v>2.3627483921742405</v>
      </c>
      <c r="F40" s="436">
        <f t="shared" si="6"/>
        <v>2.3784414166469761</v>
      </c>
      <c r="G40" s="436">
        <f t="shared" si="6"/>
        <v>2.348157831819901</v>
      </c>
      <c r="H40" s="436">
        <f t="shared" si="6"/>
        <v>2.4206778360179007</v>
      </c>
      <c r="I40" s="436">
        <f t="shared" si="6"/>
        <v>2.4314984140121543</v>
      </c>
      <c r="J40" s="436">
        <f t="shared" si="6"/>
        <v>1.850338114984065</v>
      </c>
      <c r="K40" s="436">
        <f t="shared" si="6"/>
        <v>1.8210253503856535</v>
      </c>
      <c r="L40" s="436">
        <f t="shared" si="6"/>
        <v>1.739600161775658</v>
      </c>
      <c r="M40" s="436">
        <f t="shared" si="6"/>
        <v>1.7074524731998997</v>
      </c>
      <c r="N40" s="436">
        <f t="shared" si="6"/>
        <v>1.7451817903299094</v>
      </c>
      <c r="O40" s="436">
        <f t="shared" si="6"/>
        <v>1.7927586596546929</v>
      </c>
      <c r="P40" s="448">
        <f t="shared" si="6"/>
        <v>1.707195174391092</v>
      </c>
      <c r="S40" s="332"/>
    </row>
    <row r="41" spans="1:19" ht="17.100000000000001" customHeight="1">
      <c r="A41" s="426" t="s">
        <v>113</v>
      </c>
      <c r="B41" s="124" t="s">
        <v>100</v>
      </c>
      <c r="C41" s="436">
        <f t="shared" ref="C41:P41" si="7">C10/C$7*100</f>
        <v>9.052654297083933</v>
      </c>
      <c r="D41" s="436">
        <f t="shared" si="7"/>
        <v>9.0806869018352483</v>
      </c>
      <c r="E41" s="436">
        <f t="shared" si="7"/>
        <v>11.818985864561585</v>
      </c>
      <c r="F41" s="436">
        <f t="shared" si="7"/>
        <v>11.971175092413242</v>
      </c>
      <c r="G41" s="436">
        <f t="shared" si="7"/>
        <v>10.361031518853697</v>
      </c>
      <c r="H41" s="436">
        <f t="shared" si="7"/>
        <v>11.054602440083631</v>
      </c>
      <c r="I41" s="436">
        <f t="shared" si="7"/>
        <v>9.5209699484147237</v>
      </c>
      <c r="J41" s="436">
        <f t="shared" si="7"/>
        <v>10.803474197694801</v>
      </c>
      <c r="K41" s="436">
        <f t="shared" si="7"/>
        <v>10.63550470366118</v>
      </c>
      <c r="L41" s="436">
        <f t="shared" si="7"/>
        <v>10.165583412417432</v>
      </c>
      <c r="M41" s="436">
        <f t="shared" si="7"/>
        <v>10.990972130077928</v>
      </c>
      <c r="N41" s="436">
        <f t="shared" si="7"/>
        <v>11.023791262507917</v>
      </c>
      <c r="O41" s="436">
        <f t="shared" si="7"/>
        <v>10.569485497453629</v>
      </c>
      <c r="P41" s="448">
        <f t="shared" si="7"/>
        <v>10.155944782203335</v>
      </c>
    </row>
    <row r="42" spans="1:19" ht="17.100000000000001" customHeight="1">
      <c r="A42" s="426" t="s">
        <v>114</v>
      </c>
      <c r="B42" s="124" t="s">
        <v>100</v>
      </c>
      <c r="C42" s="436">
        <f t="shared" ref="C42:P42" si="8">C11/C$7*100</f>
        <v>12.468100962740953</v>
      </c>
      <c r="D42" s="436">
        <f t="shared" si="8"/>
        <v>12.820112994580249</v>
      </c>
      <c r="E42" s="436">
        <f t="shared" si="8"/>
        <v>12.889940390079206</v>
      </c>
      <c r="F42" s="436">
        <f t="shared" si="8"/>
        <v>13.039486231397829</v>
      </c>
      <c r="G42" s="436">
        <f t="shared" si="8"/>
        <v>12.855974417814799</v>
      </c>
      <c r="H42" s="436">
        <f t="shared" si="8"/>
        <v>12.23028634959773</v>
      </c>
      <c r="I42" s="436">
        <f t="shared" si="8"/>
        <v>12.328918982711192</v>
      </c>
      <c r="J42" s="436">
        <f t="shared" si="8"/>
        <v>12.945688543326128</v>
      </c>
      <c r="K42" s="436">
        <f t="shared" si="8"/>
        <v>12.80697891567597</v>
      </c>
      <c r="L42" s="436">
        <f t="shared" si="8"/>
        <v>12.381452684137541</v>
      </c>
      <c r="M42" s="436">
        <f t="shared" si="8"/>
        <v>12.0263582284142</v>
      </c>
      <c r="N42" s="436">
        <f t="shared" si="8"/>
        <v>12.363266777205533</v>
      </c>
      <c r="O42" s="436">
        <f t="shared" si="8"/>
        <v>13.709220793024656</v>
      </c>
      <c r="P42" s="448">
        <f t="shared" si="8"/>
        <v>13.795926550312041</v>
      </c>
    </row>
    <row r="43" spans="1:19" ht="17.100000000000001" customHeight="1">
      <c r="A43" s="426" t="s">
        <v>103</v>
      </c>
      <c r="B43" s="124" t="s">
        <v>100</v>
      </c>
      <c r="C43" s="436">
        <f t="shared" ref="C43:P43" si="9">C12/C$7*100</f>
        <v>75.944508476832425</v>
      </c>
      <c r="D43" s="436">
        <f t="shared" si="9"/>
        <v>75.646091638672274</v>
      </c>
      <c r="E43" s="436">
        <f t="shared" si="9"/>
        <v>72.928325353184974</v>
      </c>
      <c r="F43" s="436">
        <f t="shared" si="9"/>
        <v>72.610897259541957</v>
      </c>
      <c r="G43" s="436">
        <f t="shared" si="9"/>
        <v>74.434836231511611</v>
      </c>
      <c r="H43" s="436">
        <f t="shared" si="9"/>
        <v>74.294433374300738</v>
      </c>
      <c r="I43" s="436">
        <f t="shared" si="9"/>
        <v>75.718612654861928</v>
      </c>
      <c r="J43" s="436">
        <f t="shared" si="9"/>
        <v>74.40049914399502</v>
      </c>
      <c r="K43" s="436">
        <f t="shared" si="9"/>
        <v>74.736491030277193</v>
      </c>
      <c r="L43" s="436">
        <f t="shared" si="9"/>
        <v>75.713363741669369</v>
      </c>
      <c r="M43" s="436">
        <f t="shared" si="9"/>
        <v>75.275217168307975</v>
      </c>
      <c r="N43" s="436">
        <f t="shared" si="9"/>
        <v>74.867760169956625</v>
      </c>
      <c r="O43" s="436">
        <f t="shared" si="9"/>
        <v>73.928535049867023</v>
      </c>
      <c r="P43" s="448">
        <f t="shared" si="9"/>
        <v>74.340933493093516</v>
      </c>
    </row>
    <row r="44" spans="1:19" ht="17.100000000000001" customHeight="1">
      <c r="A44" s="427" t="s">
        <v>426</v>
      </c>
      <c r="B44" s="124" t="s">
        <v>100</v>
      </c>
      <c r="C44" s="436">
        <f t="shared" ref="C44:P44" si="10">C13/C$7*100</f>
        <v>30.105205115417515</v>
      </c>
      <c r="D44" s="436">
        <f t="shared" si="10"/>
        <v>31.353917404781779</v>
      </c>
      <c r="E44" s="436">
        <f t="shared" si="10"/>
        <v>30.375620050786488</v>
      </c>
      <c r="F44" s="436">
        <f t="shared" si="10"/>
        <v>30.5221842803569</v>
      </c>
      <c r="G44" s="436">
        <f t="shared" si="10"/>
        <v>29.839455437821389</v>
      </c>
      <c r="H44" s="436">
        <f t="shared" si="10"/>
        <v>30.158797933957544</v>
      </c>
      <c r="I44" s="436">
        <f t="shared" si="10"/>
        <v>30.761584984505824</v>
      </c>
      <c r="J44" s="436">
        <f t="shared" si="10"/>
        <v>30.389296068524104</v>
      </c>
      <c r="K44" s="436">
        <f t="shared" si="10"/>
        <v>30.667807531257324</v>
      </c>
      <c r="L44" s="436">
        <f t="shared" si="10"/>
        <v>30.183448852988853</v>
      </c>
      <c r="M44" s="436">
        <f t="shared" si="10"/>
        <v>30.567971233044293</v>
      </c>
      <c r="N44" s="436">
        <f t="shared" si="10"/>
        <v>30.63497630064662</v>
      </c>
      <c r="O44" s="436">
        <f t="shared" si="10"/>
        <v>24.160022310820047</v>
      </c>
      <c r="P44" s="448">
        <f t="shared" si="10"/>
        <v>24.72718836795724</v>
      </c>
    </row>
    <row r="45" spans="1:19" ht="17.100000000000001" customHeight="1">
      <c r="A45" s="427" t="s">
        <v>427</v>
      </c>
      <c r="B45" s="124" t="s">
        <v>100</v>
      </c>
      <c r="C45" s="436">
        <f t="shared" ref="C45:P45" si="11">C14/C$7*100</f>
        <v>45.83930336141492</v>
      </c>
      <c r="D45" s="436">
        <f t="shared" si="11"/>
        <v>44.292174233890478</v>
      </c>
      <c r="E45" s="436">
        <f t="shared" si="11"/>
        <v>42.552705302398472</v>
      </c>
      <c r="F45" s="436">
        <f t="shared" si="11"/>
        <v>42.088712979185047</v>
      </c>
      <c r="G45" s="436">
        <f t="shared" si="11"/>
        <v>44.595380793690218</v>
      </c>
      <c r="H45" s="436">
        <f t="shared" si="11"/>
        <v>44.135635440343201</v>
      </c>
      <c r="I45" s="436">
        <f t="shared" si="11"/>
        <v>44.957027670356112</v>
      </c>
      <c r="J45" s="436">
        <f t="shared" si="11"/>
        <v>44.011203075470902</v>
      </c>
      <c r="K45" s="436">
        <f t="shared" si="11"/>
        <v>44.068683499019869</v>
      </c>
      <c r="L45" s="436">
        <f t="shared" si="11"/>
        <v>45.529914888680516</v>
      </c>
      <c r="M45" s="436">
        <f t="shared" si="11"/>
        <v>44.707245935263664</v>
      </c>
      <c r="N45" s="436">
        <f t="shared" si="11"/>
        <v>44.232783869310019</v>
      </c>
      <c r="O45" s="436">
        <f t="shared" si="11"/>
        <v>49.768512739046962</v>
      </c>
      <c r="P45" s="448">
        <f t="shared" si="11"/>
        <v>49.61374512513629</v>
      </c>
    </row>
    <row r="46" spans="1:19" s="28" customFormat="1" ht="21" customHeight="1">
      <c r="A46" s="425" t="s">
        <v>368</v>
      </c>
      <c r="B46" s="124" t="s">
        <v>100</v>
      </c>
      <c r="C46" s="449" t="s">
        <v>360</v>
      </c>
      <c r="D46" s="449" t="s">
        <v>360</v>
      </c>
      <c r="E46" s="449" t="s">
        <v>360</v>
      </c>
      <c r="F46" s="449">
        <f>F32/F32*100</f>
        <v>100</v>
      </c>
      <c r="G46" s="449">
        <f t="shared" ref="G46:P46" si="12">G32/G32*100</f>
        <v>100</v>
      </c>
      <c r="H46" s="443">
        <f t="shared" si="12"/>
        <v>100</v>
      </c>
      <c r="I46" s="443">
        <f t="shared" si="12"/>
        <v>100</v>
      </c>
      <c r="J46" s="443">
        <f t="shared" si="12"/>
        <v>100</v>
      </c>
      <c r="K46" s="444">
        <f t="shared" si="12"/>
        <v>100</v>
      </c>
      <c r="L46" s="443">
        <f t="shared" si="12"/>
        <v>100</v>
      </c>
      <c r="M46" s="443">
        <f t="shared" si="12"/>
        <v>100</v>
      </c>
      <c r="N46" s="443">
        <f t="shared" si="12"/>
        <v>100</v>
      </c>
      <c r="O46" s="443">
        <f t="shared" si="12"/>
        <v>100</v>
      </c>
      <c r="P46" s="444">
        <f t="shared" si="12"/>
        <v>100</v>
      </c>
      <c r="Q46" s="319"/>
      <c r="R46" s="214"/>
      <c r="S46" s="332"/>
    </row>
    <row r="47" spans="1:19" s="28" customFormat="1" ht="17.100000000000001" customHeight="1">
      <c r="A47" s="427" t="s">
        <v>428</v>
      </c>
      <c r="B47" s="124" t="s">
        <v>100</v>
      </c>
      <c r="C47" s="449" t="s">
        <v>360</v>
      </c>
      <c r="D47" s="446" t="s">
        <v>360</v>
      </c>
      <c r="E47" s="446" t="s">
        <v>360</v>
      </c>
      <c r="F47" s="446">
        <f>F33/F32*100</f>
        <v>35.710512494148652</v>
      </c>
      <c r="G47" s="446">
        <f t="shared" ref="G47:P47" si="13">G33/G32*100</f>
        <v>35.917694901105911</v>
      </c>
      <c r="H47" s="446">
        <f t="shared" si="13"/>
        <v>36.399081319026081</v>
      </c>
      <c r="I47" s="446">
        <f t="shared" si="13"/>
        <v>37.58814286353806</v>
      </c>
      <c r="J47" s="446">
        <f t="shared" si="13"/>
        <v>37.761262884969852</v>
      </c>
      <c r="K47" s="447">
        <f t="shared" si="13"/>
        <v>36.031241812428192</v>
      </c>
      <c r="L47" s="446">
        <f t="shared" si="13"/>
        <v>36.825658287412693</v>
      </c>
      <c r="M47" s="446">
        <f t="shared" si="13"/>
        <v>36.360838177066782</v>
      </c>
      <c r="N47" s="446">
        <f t="shared" si="13"/>
        <v>35.246863959992517</v>
      </c>
      <c r="O47" s="446">
        <f t="shared" si="13"/>
        <v>33.355479763710491</v>
      </c>
      <c r="P47" s="447">
        <f t="shared" si="13"/>
        <v>32.871733854054639</v>
      </c>
      <c r="Q47" s="319"/>
      <c r="R47" s="214"/>
    </row>
    <row r="48" spans="1:19" s="28" customFormat="1" ht="17.100000000000001" customHeight="1">
      <c r="A48" s="427" t="s">
        <v>427</v>
      </c>
      <c r="B48" s="124" t="s">
        <v>100</v>
      </c>
      <c r="C48" s="449" t="s">
        <v>360</v>
      </c>
      <c r="D48" s="446" t="s">
        <v>360</v>
      </c>
      <c r="E48" s="446" t="s">
        <v>360</v>
      </c>
      <c r="F48" s="446">
        <f>F34/F32*100</f>
        <v>62.451653739012116</v>
      </c>
      <c r="G48" s="446">
        <f t="shared" ref="G48:P48" si="14">G34/G32*100</f>
        <v>62.28817696527905</v>
      </c>
      <c r="H48" s="446">
        <f t="shared" si="14"/>
        <v>61.836962986294417</v>
      </c>
      <c r="I48" s="446">
        <f t="shared" si="14"/>
        <v>60.847710017495935</v>
      </c>
      <c r="J48" s="446">
        <f t="shared" si="14"/>
        <v>60.551268868455011</v>
      </c>
      <c r="K48" s="447">
        <f t="shared" si="14"/>
        <v>62.114148183476182</v>
      </c>
      <c r="L48" s="446">
        <f t="shared" si="14"/>
        <v>61.242004778532376</v>
      </c>
      <c r="M48" s="446">
        <f t="shared" si="14"/>
        <v>61.758038631848187</v>
      </c>
      <c r="N48" s="446">
        <f t="shared" si="14"/>
        <v>62.930104622659258</v>
      </c>
      <c r="O48" s="446">
        <f t="shared" si="14"/>
        <v>54.804454745561792</v>
      </c>
      <c r="P48" s="447">
        <f t="shared" si="14"/>
        <v>55.054437417205115</v>
      </c>
      <c r="Q48" s="319"/>
      <c r="R48" s="214"/>
    </row>
    <row r="49" spans="1:18" s="28" customFormat="1" ht="17.100000000000001" customHeight="1">
      <c r="A49" s="427" t="s">
        <v>429</v>
      </c>
      <c r="B49" s="124" t="s">
        <v>100</v>
      </c>
      <c r="C49" s="449" t="s">
        <v>360</v>
      </c>
      <c r="D49" s="446" t="s">
        <v>360</v>
      </c>
      <c r="E49" s="446" t="s">
        <v>360</v>
      </c>
      <c r="F49" s="446">
        <f>F35/F32*100</f>
        <v>1.8378337668392344</v>
      </c>
      <c r="G49" s="446">
        <f t="shared" ref="G49:P49" si="15">G35/G32*100</f>
        <v>1.7941281336150348</v>
      </c>
      <c r="H49" s="446">
        <f t="shared" si="15"/>
        <v>1.7639556946795125</v>
      </c>
      <c r="I49" s="446">
        <f t="shared" si="15"/>
        <v>1.564147118966001</v>
      </c>
      <c r="J49" s="446">
        <f t="shared" si="15"/>
        <v>1.6874682465751201</v>
      </c>
      <c r="K49" s="447">
        <f t="shared" si="15"/>
        <v>1.8546100040956235</v>
      </c>
      <c r="L49" s="446">
        <f t="shared" si="15"/>
        <v>1.9323369340549266</v>
      </c>
      <c r="M49" s="446">
        <f t="shared" si="15"/>
        <v>1.8811231910850199</v>
      </c>
      <c r="N49" s="446">
        <f t="shared" si="15"/>
        <v>1.8230314173482234</v>
      </c>
      <c r="O49" s="446">
        <f t="shared" si="15"/>
        <v>11.840065490727717</v>
      </c>
      <c r="P49" s="447">
        <f t="shared" si="15"/>
        <v>12.073828728740237</v>
      </c>
      <c r="Q49" s="319"/>
      <c r="R49" s="214"/>
    </row>
    <row r="50" spans="1:18" s="69" customFormat="1" ht="20.100000000000001" customHeight="1">
      <c r="A50" s="321" t="s">
        <v>54</v>
      </c>
      <c r="B50" s="321"/>
      <c r="R50" s="328"/>
    </row>
    <row r="51" spans="1:18" s="69" customFormat="1">
      <c r="A51" s="72" t="s">
        <v>469</v>
      </c>
      <c r="B51" s="72"/>
      <c r="F51" s="322"/>
      <c r="R51" s="328"/>
    </row>
    <row r="52" spans="1:18" s="69" customFormat="1">
      <c r="A52" s="72" t="s">
        <v>473</v>
      </c>
      <c r="B52" s="72"/>
      <c r="R52" s="328"/>
    </row>
    <row r="53" spans="1:18" s="69" customFormat="1">
      <c r="A53" s="451" t="s">
        <v>474</v>
      </c>
      <c r="B53" s="72"/>
      <c r="R53" s="328"/>
    </row>
    <row r="54" spans="1:18" s="69" customFormat="1">
      <c r="A54" s="451" t="s">
        <v>475</v>
      </c>
      <c r="B54" s="72"/>
      <c r="R54" s="328"/>
    </row>
    <row r="55" spans="1:18" s="69" customFormat="1">
      <c r="A55" s="72" t="s">
        <v>470</v>
      </c>
      <c r="B55" s="72"/>
      <c r="R55" s="328"/>
    </row>
    <row r="56" spans="1:18">
      <c r="A56" s="72" t="s">
        <v>471</v>
      </c>
    </row>
  </sheetData>
  <mergeCells count="4">
    <mergeCell ref="Q25:Q31"/>
    <mergeCell ref="Q7:Q12"/>
    <mergeCell ref="Q32:Q35"/>
    <mergeCell ref="Q15:Q19"/>
  </mergeCells>
  <pageMargins left="0.59055118110236227" right="0.19685039370078741" top="0.59055118110236227" bottom="0.59055118110236227" header="0.31496062992125984" footer="0.11811023622047245"/>
  <pageSetup paperSize="9" scale="75" orientation="portrait" r:id="rId1"/>
  <headerFooter>
    <oddFooter>&amp;L&amp;"MetaNormalLF-Roman,Standard"&amp;10Statistisches Bundesamt, Verkehr und Umwelt, 2020</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workbookViewId="0"/>
  </sheetViews>
  <sheetFormatPr baseColWidth="10" defaultRowHeight="15" outlineLevelCol="1"/>
  <cols>
    <col min="1" max="1" width="40.7109375" style="28" customWidth="1"/>
    <col min="2" max="2" width="11.7109375" style="28" customWidth="1"/>
    <col min="3" max="3" width="11.7109375" style="70" hidden="1" customWidth="1"/>
    <col min="4" max="6" width="11.7109375" style="70" hidden="1" customWidth="1" outlineLevel="1"/>
    <col min="7" max="7" width="11.7109375" style="70" customWidth="1" outlineLevel="1"/>
    <col min="8" max="11" width="11.7109375" style="70" hidden="1" customWidth="1"/>
    <col min="12" max="12" width="11.7109375" style="70" customWidth="1"/>
    <col min="13" max="15" width="11.7109375" style="28" customWidth="1"/>
    <col min="16" max="16384" width="11.42578125" style="28"/>
  </cols>
  <sheetData>
    <row r="1" spans="1:17" s="20" customFormat="1" ht="21" customHeight="1">
      <c r="A1" s="123" t="s">
        <v>201</v>
      </c>
    </row>
    <row r="2" spans="1:17" s="20" customFormat="1" ht="21" customHeight="1">
      <c r="A2" s="423" t="s">
        <v>230</v>
      </c>
    </row>
    <row r="3" spans="1:17" s="20" customFormat="1" ht="21" customHeight="1">
      <c r="A3" s="453" t="s">
        <v>476</v>
      </c>
    </row>
    <row r="4" spans="1:17" s="20" customFormat="1" ht="21" customHeight="1">
      <c r="A4" s="453"/>
    </row>
    <row r="5" spans="1:17" s="20" customFormat="1"/>
    <row r="6" spans="1:17" s="131" customFormat="1" ht="30" customHeight="1">
      <c r="A6" s="455" t="s">
        <v>146</v>
      </c>
      <c r="B6" s="129">
        <v>2005</v>
      </c>
      <c r="C6" s="129">
        <v>2006</v>
      </c>
      <c r="D6" s="129">
        <v>2007</v>
      </c>
      <c r="E6" s="129">
        <v>2008</v>
      </c>
      <c r="F6" s="129">
        <v>2009</v>
      </c>
      <c r="G6" s="129">
        <v>2010</v>
      </c>
      <c r="H6" s="129">
        <v>2011</v>
      </c>
      <c r="I6" s="129">
        <v>2012</v>
      </c>
      <c r="J6" s="129">
        <v>2013</v>
      </c>
      <c r="K6" s="130">
        <v>2014</v>
      </c>
      <c r="L6" s="130">
        <v>2015</v>
      </c>
      <c r="M6" s="130">
        <v>2016</v>
      </c>
      <c r="N6" s="130">
        <v>2017</v>
      </c>
      <c r="O6" s="130">
        <v>2018</v>
      </c>
    </row>
    <row r="7" spans="1:17" ht="20.100000000000001" customHeight="1">
      <c r="A7" s="456" t="s">
        <v>225</v>
      </c>
      <c r="B7" s="454" t="s">
        <v>96</v>
      </c>
      <c r="C7" s="454"/>
      <c r="D7" s="454"/>
      <c r="E7" s="454"/>
      <c r="F7" s="454"/>
      <c r="G7" s="454"/>
      <c r="H7" s="454"/>
      <c r="I7" s="454"/>
      <c r="J7" s="454"/>
      <c r="K7" s="454"/>
      <c r="L7" s="454"/>
      <c r="M7" s="454"/>
      <c r="N7" s="454"/>
      <c r="O7" s="454"/>
    </row>
    <row r="8" spans="1:17" ht="15" customHeight="1">
      <c r="A8" s="460" t="s">
        <v>477</v>
      </c>
      <c r="B8" s="459"/>
      <c r="C8" s="459"/>
      <c r="D8" s="459"/>
      <c r="E8" s="459"/>
      <c r="F8" s="459"/>
      <c r="G8" s="459"/>
      <c r="H8" s="459"/>
      <c r="I8" s="459"/>
      <c r="J8" s="459"/>
      <c r="K8" s="459"/>
      <c r="L8" s="459"/>
      <c r="M8" s="459"/>
      <c r="N8" s="459"/>
      <c r="O8" s="459"/>
    </row>
    <row r="9" spans="1:17" ht="15" customHeight="1">
      <c r="A9" s="462" t="s">
        <v>478</v>
      </c>
      <c r="B9" s="464">
        <v>100</v>
      </c>
      <c r="C9" s="465">
        <v>105.27853578883109</v>
      </c>
      <c r="D9" s="465">
        <v>108.58463015649548</v>
      </c>
      <c r="E9" s="465">
        <v>106.91024818793092</v>
      </c>
      <c r="F9" s="465">
        <v>97.077753377855757</v>
      </c>
      <c r="G9" s="466">
        <v>100.94682520339151</v>
      </c>
      <c r="H9" s="466">
        <v>102.41850935836483</v>
      </c>
      <c r="I9" s="466">
        <v>100.45454704231044</v>
      </c>
      <c r="J9" s="466">
        <v>101.36984724244755</v>
      </c>
      <c r="K9" s="466">
        <v>101.65800991469152</v>
      </c>
      <c r="L9" s="466">
        <v>102.8072854340986</v>
      </c>
      <c r="M9" s="466">
        <v>103.88889489229044</v>
      </c>
      <c r="N9" s="466">
        <v>105.25808338079941</v>
      </c>
      <c r="O9" s="466">
        <v>106.1502715183924</v>
      </c>
      <c r="Q9" s="333"/>
    </row>
    <row r="10" spans="1:17">
      <c r="A10" s="458" t="s">
        <v>106</v>
      </c>
      <c r="B10" s="464">
        <v>100</v>
      </c>
      <c r="C10" s="465">
        <v>107.45741181029018</v>
      </c>
      <c r="D10" s="465">
        <v>112.23198961229217</v>
      </c>
      <c r="E10" s="465">
        <v>112.91352649918042</v>
      </c>
      <c r="F10" s="465">
        <v>100.47482940035074</v>
      </c>
      <c r="G10" s="466">
        <v>108.17909519560905</v>
      </c>
      <c r="H10" s="466">
        <v>108.44964129570367</v>
      </c>
      <c r="I10" s="466">
        <v>106.77631704359132</v>
      </c>
      <c r="J10" s="466">
        <v>109.67822296941314</v>
      </c>
      <c r="K10" s="466">
        <v>111.39106487933152</v>
      </c>
      <c r="L10" s="466">
        <v>114.46002051275097</v>
      </c>
      <c r="M10" s="466">
        <v>117.52384536316079</v>
      </c>
      <c r="N10" s="466">
        <v>120.09236145577779</v>
      </c>
      <c r="O10" s="466">
        <v>122.04589756649474</v>
      </c>
    </row>
    <row r="11" spans="1:17">
      <c r="A11" s="458" t="s">
        <v>99</v>
      </c>
      <c r="B11" s="464">
        <v>100</v>
      </c>
      <c r="C11" s="465">
        <v>97.972335286368349</v>
      </c>
      <c r="D11" s="465">
        <v>96.750160566166073</v>
      </c>
      <c r="E11" s="465">
        <v>94.683295706566156</v>
      </c>
      <c r="F11" s="465">
        <v>96.618978063690932</v>
      </c>
      <c r="G11" s="466">
        <v>93.314540134450041</v>
      </c>
      <c r="H11" s="466">
        <v>94.438771889623794</v>
      </c>
      <c r="I11" s="466">
        <v>94.079426808942998</v>
      </c>
      <c r="J11" s="466">
        <v>92.424771753201526</v>
      </c>
      <c r="K11" s="466">
        <v>91.262265985890622</v>
      </c>
      <c r="L11" s="466">
        <v>89.819384072752058</v>
      </c>
      <c r="M11" s="466">
        <v>88.398141305930764</v>
      </c>
      <c r="N11" s="466">
        <v>87.647608977661008</v>
      </c>
      <c r="O11" s="466">
        <v>86.975698188100196</v>
      </c>
    </row>
    <row r="12" spans="1:17" ht="20.100000000000001" customHeight="1">
      <c r="A12" s="457" t="s">
        <v>479</v>
      </c>
      <c r="B12" s="459" t="s">
        <v>97</v>
      </c>
      <c r="C12" s="459"/>
      <c r="D12" s="459"/>
      <c r="E12" s="459"/>
      <c r="F12" s="459"/>
      <c r="G12" s="459"/>
      <c r="H12" s="459"/>
      <c r="I12" s="459"/>
      <c r="J12" s="459"/>
      <c r="K12" s="459"/>
      <c r="L12" s="459"/>
      <c r="M12" s="459"/>
      <c r="N12" s="459"/>
      <c r="O12" s="459"/>
    </row>
    <row r="13" spans="1:17">
      <c r="A13" s="458" t="s">
        <v>227</v>
      </c>
      <c r="B13" s="466">
        <f>SUM(B14:B16)</f>
        <v>644.52692838849384</v>
      </c>
      <c r="C13" s="466">
        <f t="shared" ref="C13:O13" si="0">SUM(C14:C16)</f>
        <v>678.54851297213418</v>
      </c>
      <c r="D13" s="466">
        <f t="shared" si="0"/>
        <v>699.85718144966654</v>
      </c>
      <c r="E13" s="466">
        <f t="shared" si="0"/>
        <v>689.06533877818663</v>
      </c>
      <c r="F13" s="466">
        <f t="shared" si="0"/>
        <v>625.69226199485104</v>
      </c>
      <c r="G13" s="466">
        <f t="shared" si="0"/>
        <v>650.62947178912123</v>
      </c>
      <c r="H13" s="466">
        <f t="shared" si="0"/>
        <v>660.11487246875095</v>
      </c>
      <c r="I13" s="466">
        <f t="shared" si="0"/>
        <v>647.45660647837803</v>
      </c>
      <c r="J13" s="466">
        <f t="shared" si="0"/>
        <v>653.35596274385546</v>
      </c>
      <c r="K13" s="466">
        <f t="shared" si="0"/>
        <v>655.21324876403185</v>
      </c>
      <c r="L13" s="466">
        <f t="shared" si="0"/>
        <v>662.62063896798713</v>
      </c>
      <c r="M13" s="466">
        <f t="shared" si="0"/>
        <v>669.59190318603044</v>
      </c>
      <c r="N13" s="466">
        <f t="shared" si="0"/>
        <v>678.41669169486613</v>
      </c>
      <c r="O13" s="466">
        <f t="shared" si="0"/>
        <v>684.16708449354076</v>
      </c>
    </row>
    <row r="14" spans="1:17">
      <c r="A14" s="458" t="s">
        <v>103</v>
      </c>
      <c r="B14" s="466">
        <v>600.93445657395728</v>
      </c>
      <c r="C14" s="466">
        <v>634.5753700424375</v>
      </c>
      <c r="D14" s="466">
        <v>655.51686933351959</v>
      </c>
      <c r="E14" s="466">
        <v>645.57267765473046</v>
      </c>
      <c r="F14" s="466">
        <v>589.03543206905113</v>
      </c>
      <c r="G14" s="466">
        <v>609.81835619009519</v>
      </c>
      <c r="H14" s="466">
        <v>619.88178419514827</v>
      </c>
      <c r="I14" s="466">
        <v>608.58622567260556</v>
      </c>
      <c r="J14" s="466">
        <v>613.9839984959815</v>
      </c>
      <c r="K14" s="466">
        <v>616.78529476730216</v>
      </c>
      <c r="L14" s="466">
        <v>624.08708362045616</v>
      </c>
      <c r="M14" s="466">
        <v>631.79492336297926</v>
      </c>
      <c r="N14" s="466">
        <v>639.98300054401818</v>
      </c>
      <c r="O14" s="466">
        <v>648.07522506247369</v>
      </c>
    </row>
    <row r="15" spans="1:17">
      <c r="A15" s="458" t="s">
        <v>112</v>
      </c>
      <c r="B15" s="466">
        <v>19.259519472656248</v>
      </c>
      <c r="C15" s="466">
        <v>19.884150157500002</v>
      </c>
      <c r="D15" s="466">
        <v>20.003793173203125</v>
      </c>
      <c r="E15" s="466">
        <v>19.67529708492188</v>
      </c>
      <c r="F15" s="466">
        <v>16.011764894062502</v>
      </c>
      <c r="G15" s="466">
        <v>18.090819220078124</v>
      </c>
      <c r="H15" s="466">
        <v>18.574543174687498</v>
      </c>
      <c r="I15" s="466">
        <v>17.991407847421875</v>
      </c>
      <c r="J15" s="466">
        <v>18.42158956546875</v>
      </c>
      <c r="K15" s="466">
        <v>17.431722395652343</v>
      </c>
      <c r="L15" s="466">
        <v>18.084604893062501</v>
      </c>
      <c r="M15" s="466">
        <v>18.507933246375</v>
      </c>
      <c r="N15" s="466">
        <v>18.3061184775</v>
      </c>
      <c r="O15" s="466">
        <v>18.247977534328125</v>
      </c>
    </row>
    <row r="16" spans="1:17">
      <c r="A16" s="458" t="s">
        <v>226</v>
      </c>
      <c r="B16" s="466">
        <v>24.332952341880311</v>
      </c>
      <c r="C16" s="466">
        <v>24.088992772196654</v>
      </c>
      <c r="D16" s="466">
        <v>24.336518942943854</v>
      </c>
      <c r="E16" s="466">
        <v>23.81736403853424</v>
      </c>
      <c r="F16" s="466">
        <v>20.645065031737435</v>
      </c>
      <c r="G16" s="466">
        <v>22.720296378947861</v>
      </c>
      <c r="H16" s="466">
        <v>21.658545098915202</v>
      </c>
      <c r="I16" s="466">
        <v>20.878972958350573</v>
      </c>
      <c r="J16" s="466">
        <v>20.950374682405243</v>
      </c>
      <c r="K16" s="466">
        <v>20.99623160107728</v>
      </c>
      <c r="L16" s="466">
        <v>20.448950454468488</v>
      </c>
      <c r="M16" s="466">
        <v>19.289046576676117</v>
      </c>
      <c r="N16" s="466">
        <v>20.127572673347906</v>
      </c>
      <c r="O16" s="466">
        <v>17.843881896738882</v>
      </c>
    </row>
    <row r="17" spans="1:17" ht="20.100000000000001" customHeight="1">
      <c r="A17" s="457" t="s">
        <v>480</v>
      </c>
      <c r="B17" s="459" t="s">
        <v>229</v>
      </c>
      <c r="C17" s="459"/>
      <c r="D17" s="459"/>
      <c r="E17" s="459"/>
      <c r="F17" s="459"/>
      <c r="G17" s="459"/>
      <c r="H17" s="459"/>
      <c r="I17" s="459"/>
      <c r="J17" s="459"/>
      <c r="K17" s="459"/>
      <c r="L17" s="459"/>
      <c r="M17" s="459"/>
      <c r="N17" s="459"/>
      <c r="O17" s="459"/>
    </row>
    <row r="18" spans="1:17">
      <c r="A18" s="458" t="s">
        <v>228</v>
      </c>
      <c r="B18" s="466">
        <f>SUM(B19:B21)</f>
        <v>567.32800115635416</v>
      </c>
      <c r="C18" s="466">
        <f t="shared" ref="C18:O18" si="1">SUM(C19:C21)</f>
        <v>609.63598651767131</v>
      </c>
      <c r="D18" s="466">
        <f t="shared" si="1"/>
        <v>636.72350332542419</v>
      </c>
      <c r="E18" s="466">
        <f t="shared" si="1"/>
        <v>640.59005292295058</v>
      </c>
      <c r="F18" s="466">
        <f t="shared" si="1"/>
        <v>570.02184130226669</v>
      </c>
      <c r="G18" s="466">
        <f t="shared" si="1"/>
        <v>613.73029844227835</v>
      </c>
      <c r="H18" s="466">
        <f t="shared" si="1"/>
        <v>615.26518222415166</v>
      </c>
      <c r="I18" s="466">
        <f t="shared" si="1"/>
        <v>605.77194519177817</v>
      </c>
      <c r="J18" s="466">
        <f t="shared" si="1"/>
        <v>622.23527007618088</v>
      </c>
      <c r="K18" s="466">
        <f t="shared" si="1"/>
        <v>631.95270184668914</v>
      </c>
      <c r="L18" s="466">
        <f t="shared" si="1"/>
        <v>649.36374649814309</v>
      </c>
      <c r="M18" s="466">
        <f t="shared" si="1"/>
        <v>666.74568278090476</v>
      </c>
      <c r="N18" s="466">
        <f t="shared" si="1"/>
        <v>681.31759378852803</v>
      </c>
      <c r="O18" s="466">
        <f t="shared" si="1"/>
        <v>692.40055115732616</v>
      </c>
    </row>
    <row r="19" spans="1:17">
      <c r="A19" s="458" t="s">
        <v>103</v>
      </c>
      <c r="B19" s="466">
        <v>402.69000397235413</v>
      </c>
      <c r="C19" s="466">
        <v>435.69998600567124</v>
      </c>
      <c r="D19" s="466">
        <v>454.10002249342409</v>
      </c>
      <c r="E19" s="466">
        <v>457.60000172295059</v>
      </c>
      <c r="F19" s="466">
        <v>415.59999221426671</v>
      </c>
      <c r="G19" s="466">
        <v>440.59999481714937</v>
      </c>
      <c r="H19" s="466">
        <v>442.59996910812043</v>
      </c>
      <c r="I19" s="466">
        <v>431.99977001853995</v>
      </c>
      <c r="J19" s="466">
        <v>442.69918021966726</v>
      </c>
      <c r="K19" s="466">
        <v>451.89876588152708</v>
      </c>
      <c r="L19" s="466">
        <v>465.59886663425675</v>
      </c>
      <c r="M19" s="466">
        <v>479.39905376480266</v>
      </c>
      <c r="N19" s="466">
        <v>490.99919361756525</v>
      </c>
      <c r="O19" s="466">
        <v>506.89965340913426</v>
      </c>
    </row>
    <row r="20" spans="1:17">
      <c r="A20" s="458" t="s">
        <v>112</v>
      </c>
      <c r="B20" s="466">
        <v>100.54199616</v>
      </c>
      <c r="C20" s="466">
        <v>109.96</v>
      </c>
      <c r="D20" s="466">
        <v>117.9074816</v>
      </c>
      <c r="E20" s="466">
        <v>118.930050944</v>
      </c>
      <c r="F20" s="466">
        <v>98.924850176000007</v>
      </c>
      <c r="G20" s="466">
        <v>110.85221043200001</v>
      </c>
      <c r="H20" s="466">
        <v>117.638055424</v>
      </c>
      <c r="I20" s="466">
        <v>115.284349056</v>
      </c>
      <c r="J20" s="466">
        <v>119.465846912</v>
      </c>
      <c r="K20" s="466">
        <v>120.960672</v>
      </c>
      <c r="L20" s="466">
        <v>128.44996595200001</v>
      </c>
      <c r="M20" s="466">
        <v>133.00000249600001</v>
      </c>
      <c r="N20" s="466">
        <v>134.79999859200001</v>
      </c>
      <c r="O20" s="466">
        <v>138.59999884800001</v>
      </c>
    </row>
    <row r="21" spans="1:17">
      <c r="A21" s="458" t="s">
        <v>226</v>
      </c>
      <c r="B21" s="466">
        <v>64.096001024000003</v>
      </c>
      <c r="C21" s="466">
        <v>63.976000511999999</v>
      </c>
      <c r="D21" s="466">
        <v>64.715999232000001</v>
      </c>
      <c r="E21" s="466">
        <v>64.060000255999995</v>
      </c>
      <c r="F21" s="466">
        <v>55.496998912000002</v>
      </c>
      <c r="G21" s="466">
        <v>62.278093193128903</v>
      </c>
      <c r="H21" s="466">
        <v>55.027157692031231</v>
      </c>
      <c r="I21" s="466">
        <v>58.487826117238278</v>
      </c>
      <c r="J21" s="466">
        <v>60.070242944513659</v>
      </c>
      <c r="K21" s="466">
        <v>59.093263965161995</v>
      </c>
      <c r="L21" s="466">
        <v>55.314913911886237</v>
      </c>
      <c r="M21" s="466">
        <v>54.346626520102063</v>
      </c>
      <c r="N21" s="466">
        <v>55.518401578962802</v>
      </c>
      <c r="O21" s="466">
        <v>46.900898900191905</v>
      </c>
    </row>
    <row r="22" spans="1:17" ht="20.100000000000001" customHeight="1">
      <c r="A22" s="457" t="s">
        <v>99</v>
      </c>
      <c r="B22" s="459" t="s">
        <v>644</v>
      </c>
      <c r="C22" s="459"/>
      <c r="D22" s="459"/>
      <c r="E22" s="459"/>
      <c r="F22" s="459"/>
      <c r="G22" s="459"/>
      <c r="H22" s="459"/>
      <c r="I22" s="459"/>
      <c r="J22" s="459"/>
      <c r="K22" s="459"/>
      <c r="L22" s="459"/>
      <c r="M22" s="459"/>
      <c r="N22" s="459"/>
      <c r="O22" s="459"/>
    </row>
    <row r="23" spans="1:17">
      <c r="A23" s="458" t="s">
        <v>227</v>
      </c>
      <c r="B23" s="466">
        <f t="shared" ref="B23:O23" si="2">B13/B18</f>
        <v>1.1360745936650214</v>
      </c>
      <c r="C23" s="466">
        <f t="shared" si="2"/>
        <v>1.1130388100087416</v>
      </c>
      <c r="D23" s="466">
        <f t="shared" si="2"/>
        <v>1.0991539935223269</v>
      </c>
      <c r="E23" s="466">
        <f t="shared" si="2"/>
        <v>1.0756728669670221</v>
      </c>
      <c r="F23" s="466">
        <f t="shared" si="2"/>
        <v>1.0976636624403728</v>
      </c>
      <c r="G23" s="466">
        <f t="shared" si="2"/>
        <v>1.0601227826628365</v>
      </c>
      <c r="H23" s="466">
        <f t="shared" si="2"/>
        <v>1.07289489400728</v>
      </c>
      <c r="I23" s="466">
        <f t="shared" si="2"/>
        <v>1.0688124658420803</v>
      </c>
      <c r="J23" s="466">
        <f t="shared" si="2"/>
        <v>1.0500143501410077</v>
      </c>
      <c r="K23" s="466">
        <f t="shared" si="2"/>
        <v>1.0368074174686979</v>
      </c>
      <c r="L23" s="466">
        <f t="shared" si="2"/>
        <v>1.0204152026369429</v>
      </c>
      <c r="M23" s="466">
        <f t="shared" si="2"/>
        <v>1.0042688246487843</v>
      </c>
      <c r="N23" s="466">
        <f t="shared" si="2"/>
        <v>0.9957422175500692</v>
      </c>
      <c r="O23" s="466">
        <f t="shared" si="2"/>
        <v>0.98810880977777471</v>
      </c>
    </row>
    <row r="24" spans="1:17">
      <c r="A24" s="458" t="s">
        <v>103</v>
      </c>
      <c r="B24" s="466">
        <f t="shared" ref="B24:O24" si="3">B14/B19</f>
        <v>1.4923004063821093</v>
      </c>
      <c r="C24" s="466">
        <f t="shared" si="3"/>
        <v>1.4564502878689045</v>
      </c>
      <c r="D24" s="466">
        <f t="shared" si="3"/>
        <v>1.4435517217861671</v>
      </c>
      <c r="E24" s="466">
        <f t="shared" si="3"/>
        <v>1.4107794476049544</v>
      </c>
      <c r="F24" s="466">
        <f t="shared" si="3"/>
        <v>1.4173133857167353</v>
      </c>
      <c r="G24" s="466">
        <f t="shared" si="3"/>
        <v>1.3840634665535392</v>
      </c>
      <c r="H24" s="466">
        <f t="shared" si="3"/>
        <v>1.400546379260412</v>
      </c>
      <c r="I24" s="466">
        <f t="shared" si="3"/>
        <v>1.4087651612557273</v>
      </c>
      <c r="J24" s="466">
        <f t="shared" si="3"/>
        <v>1.3869101772253627</v>
      </c>
      <c r="K24" s="466">
        <f t="shared" si="3"/>
        <v>1.3648749262771893</v>
      </c>
      <c r="L24" s="466">
        <f t="shared" si="3"/>
        <v>1.340396483633834</v>
      </c>
      <c r="M24" s="466">
        <f t="shared" si="3"/>
        <v>1.3178893833881937</v>
      </c>
      <c r="N24" s="466">
        <f t="shared" si="3"/>
        <v>1.3034298403400129</v>
      </c>
      <c r="O24" s="466">
        <f t="shared" si="3"/>
        <v>1.2785079269710848</v>
      </c>
    </row>
    <row r="25" spans="1:17">
      <c r="A25" s="458" t="s">
        <v>112</v>
      </c>
      <c r="B25" s="466">
        <f t="shared" ref="B25:O25" si="4">B15/B20</f>
        <v>0.19155696334104144</v>
      </c>
      <c r="C25" s="466">
        <f t="shared" si="4"/>
        <v>0.18083075807111681</v>
      </c>
      <c r="D25" s="466">
        <f t="shared" si="4"/>
        <v>0.16965669100681668</v>
      </c>
      <c r="E25" s="466">
        <f t="shared" si="4"/>
        <v>0.16543587536329477</v>
      </c>
      <c r="F25" s="466">
        <f t="shared" si="4"/>
        <v>0.16185786347490561</v>
      </c>
      <c r="G25" s="466">
        <f t="shared" si="4"/>
        <v>0.1631976408009975</v>
      </c>
      <c r="H25" s="466">
        <f t="shared" si="4"/>
        <v>0.15789570056849139</v>
      </c>
      <c r="I25" s="466">
        <f t="shared" si="4"/>
        <v>0.15606114788992262</v>
      </c>
      <c r="J25" s="466">
        <f t="shared" si="4"/>
        <v>0.15419963145649751</v>
      </c>
      <c r="K25" s="466">
        <f t="shared" si="4"/>
        <v>0.14411066098948544</v>
      </c>
      <c r="L25" s="466">
        <f t="shared" si="4"/>
        <v>0.14079104466108203</v>
      </c>
      <c r="M25" s="466">
        <f t="shared" si="4"/>
        <v>0.13915739021833198</v>
      </c>
      <c r="N25" s="466">
        <f t="shared" si="4"/>
        <v>0.13580206727529162</v>
      </c>
      <c r="O25" s="466">
        <f t="shared" si="4"/>
        <v>0.13165929066377796</v>
      </c>
    </row>
    <row r="26" spans="1:17">
      <c r="A26" s="458" t="s">
        <v>226</v>
      </c>
      <c r="B26" s="466">
        <f t="shared" ref="B26:O26" si="5">B16/B21</f>
        <v>0.37963292488043238</v>
      </c>
      <c r="C26" s="466">
        <f t="shared" si="5"/>
        <v>0.37653170844398554</v>
      </c>
      <c r="D26" s="466">
        <f t="shared" si="5"/>
        <v>0.37605104196413647</v>
      </c>
      <c r="E26" s="466">
        <f t="shared" si="5"/>
        <v>0.37179775122313485</v>
      </c>
      <c r="F26" s="466">
        <f t="shared" si="5"/>
        <v>0.37200326930243061</v>
      </c>
      <c r="G26" s="466">
        <f t="shared" si="5"/>
        <v>0.36482003886166786</v>
      </c>
      <c r="H26" s="466">
        <f t="shared" si="5"/>
        <v>0.39359738004515699</v>
      </c>
      <c r="I26" s="466">
        <f t="shared" si="5"/>
        <v>0.35697980835360293</v>
      </c>
      <c r="J26" s="466">
        <f t="shared" si="5"/>
        <v>0.34876460715760571</v>
      </c>
      <c r="K26" s="466">
        <f t="shared" si="5"/>
        <v>0.35530668289799422</v>
      </c>
      <c r="L26" s="466">
        <f t="shared" si="5"/>
        <v>0.3696824058524722</v>
      </c>
      <c r="M26" s="466">
        <f t="shared" si="5"/>
        <v>0.35492629095462563</v>
      </c>
      <c r="N26" s="466">
        <f t="shared" si="5"/>
        <v>0.3625387637416187</v>
      </c>
      <c r="O26" s="466">
        <f t="shared" si="5"/>
        <v>0.38045927296002996</v>
      </c>
    </row>
    <row r="27" spans="1:17" ht="20.100000000000001" customHeight="1">
      <c r="A27" s="191" t="s">
        <v>54</v>
      </c>
    </row>
    <row r="28" spans="1:17" ht="15" customHeight="1">
      <c r="A28" s="463" t="s">
        <v>481</v>
      </c>
      <c r="B28" s="463"/>
      <c r="C28" s="463"/>
      <c r="D28" s="463"/>
      <c r="E28" s="463"/>
      <c r="F28" s="463"/>
      <c r="G28" s="463"/>
      <c r="H28" s="463"/>
      <c r="I28" s="463"/>
      <c r="J28" s="463"/>
      <c r="K28" s="463"/>
      <c r="L28" s="463"/>
      <c r="M28" s="463"/>
      <c r="N28" s="463"/>
      <c r="O28" s="463"/>
      <c r="P28" s="231"/>
      <c r="Q28" s="231"/>
    </row>
    <row r="29" spans="1:17">
      <c r="A29" s="232" t="s">
        <v>482</v>
      </c>
    </row>
    <row r="30" spans="1:17">
      <c r="A30" s="232" t="s">
        <v>483</v>
      </c>
    </row>
  </sheetData>
  <pageMargins left="0.59055118110236227" right="0.19685039370078741" top="0.59055118110236227" bottom="0.59055118110236227" header="0.11811023622047245" footer="0.11811023622047245"/>
  <pageSetup paperSize="9" scale="75" orientation="portrait" r:id="rId1"/>
  <headerFooter>
    <oddFooter>&amp;L&amp;"MetaNormalLF-Roman,Standard"&amp;10Statistisches Bundesamt, Verkehr und Umwelt, 2020</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workbookViewId="0"/>
  </sheetViews>
  <sheetFormatPr baseColWidth="10" defaultRowHeight="15" outlineLevelCol="1"/>
  <cols>
    <col min="1" max="1" width="40.7109375" style="28" customWidth="1"/>
    <col min="2" max="2" width="11.7109375" style="28" customWidth="1"/>
    <col min="3" max="3" width="11.7109375" style="70" hidden="1" customWidth="1"/>
    <col min="4" max="6" width="11.7109375" style="70" hidden="1" customWidth="1" outlineLevel="1"/>
    <col min="7" max="7" width="11.7109375" style="70" customWidth="1" outlineLevel="1"/>
    <col min="8" max="11" width="11.7109375" style="70" hidden="1" customWidth="1"/>
    <col min="12" max="12" width="11.7109375" style="70" customWidth="1"/>
    <col min="13" max="15" width="11.7109375" style="28" customWidth="1"/>
    <col min="16" max="16384" width="11.42578125" style="28"/>
  </cols>
  <sheetData>
    <row r="1" spans="1:17" s="20" customFormat="1" ht="20.100000000000001" customHeight="1">
      <c r="A1" s="123" t="s">
        <v>201</v>
      </c>
    </row>
    <row r="2" spans="1:17" s="20" customFormat="1" ht="20.100000000000001" customHeight="1">
      <c r="A2" s="423" t="s">
        <v>230</v>
      </c>
    </row>
    <row r="3" spans="1:17" s="20" customFormat="1" ht="20.100000000000001" customHeight="1">
      <c r="A3" s="453" t="s">
        <v>484</v>
      </c>
    </row>
    <row r="4" spans="1:17" s="20" customFormat="1" ht="20.100000000000001" customHeight="1"/>
    <row r="5" spans="1:17" s="20" customFormat="1" ht="15" customHeight="1"/>
    <row r="6" spans="1:17" s="131" customFormat="1" ht="30" customHeight="1">
      <c r="A6" s="452" t="s">
        <v>146</v>
      </c>
      <c r="B6" s="129">
        <v>2005</v>
      </c>
      <c r="C6" s="129">
        <v>2006</v>
      </c>
      <c r="D6" s="129">
        <v>2007</v>
      </c>
      <c r="E6" s="129">
        <v>2008</v>
      </c>
      <c r="F6" s="129">
        <v>2009</v>
      </c>
      <c r="G6" s="129">
        <v>2010</v>
      </c>
      <c r="H6" s="129">
        <v>2011</v>
      </c>
      <c r="I6" s="129">
        <v>2012</v>
      </c>
      <c r="J6" s="129">
        <v>2013</v>
      </c>
      <c r="K6" s="130">
        <v>2014</v>
      </c>
      <c r="L6" s="130">
        <v>2015</v>
      </c>
      <c r="M6" s="130">
        <v>2016</v>
      </c>
      <c r="N6" s="130">
        <v>2017</v>
      </c>
      <c r="O6" s="130">
        <v>2018</v>
      </c>
    </row>
    <row r="7" spans="1:17" ht="20.100000000000001" customHeight="1">
      <c r="A7" s="456" t="s">
        <v>225</v>
      </c>
      <c r="B7" s="454" t="s">
        <v>96</v>
      </c>
      <c r="C7" s="454"/>
      <c r="D7" s="454"/>
      <c r="E7" s="454"/>
      <c r="F7" s="454"/>
      <c r="G7" s="454"/>
      <c r="H7" s="454"/>
      <c r="I7" s="454"/>
      <c r="J7" s="454"/>
      <c r="K7" s="454"/>
      <c r="L7" s="454"/>
      <c r="M7" s="454"/>
      <c r="N7" s="454"/>
      <c r="O7" s="454"/>
    </row>
    <row r="8" spans="1:17" ht="15" customHeight="1">
      <c r="A8" s="460" t="s">
        <v>485</v>
      </c>
      <c r="B8" s="383"/>
      <c r="C8" s="383"/>
      <c r="D8" s="383"/>
      <c r="E8" s="383"/>
      <c r="F8" s="383"/>
      <c r="G8" s="383"/>
      <c r="H8" s="383"/>
      <c r="I8" s="383"/>
      <c r="J8" s="383"/>
      <c r="K8" s="383"/>
      <c r="L8" s="383"/>
      <c r="M8" s="383"/>
      <c r="N8" s="383"/>
      <c r="O8" s="383"/>
    </row>
    <row r="9" spans="1:17" ht="15" customHeight="1">
      <c r="A9" s="461" t="s">
        <v>486</v>
      </c>
      <c r="B9" s="470">
        <v>100</v>
      </c>
      <c r="C9" s="467">
        <v>99.242485207591415</v>
      </c>
      <c r="D9" s="467">
        <v>99.305775492748012</v>
      </c>
      <c r="E9" s="467">
        <v>98.039474035107929</v>
      </c>
      <c r="F9" s="467">
        <v>99.198907710051515</v>
      </c>
      <c r="G9" s="471">
        <v>99.05206743569687</v>
      </c>
      <c r="H9" s="471">
        <v>99.673791798985263</v>
      </c>
      <c r="I9" s="471">
        <v>98.908561939286585</v>
      </c>
      <c r="J9" s="471">
        <v>98.801702886540284</v>
      </c>
      <c r="K9" s="471">
        <v>99.752995978563547</v>
      </c>
      <c r="L9" s="471">
        <v>98.8929287374322</v>
      </c>
      <c r="M9" s="471">
        <v>99.551875999103345</v>
      </c>
      <c r="N9" s="471">
        <v>99.653189184768152</v>
      </c>
      <c r="O9" s="471">
        <v>99.093015692549017</v>
      </c>
      <c r="Q9" s="333"/>
    </row>
    <row r="10" spans="1:17">
      <c r="A10" s="458" t="s">
        <v>107</v>
      </c>
      <c r="B10" s="470">
        <v>100</v>
      </c>
      <c r="C10" s="467">
        <v>101.00317412149042</v>
      </c>
      <c r="D10" s="467">
        <v>101.23233016549695</v>
      </c>
      <c r="E10" s="467">
        <v>101.66643356941415</v>
      </c>
      <c r="F10" s="467">
        <v>102.7644333418378</v>
      </c>
      <c r="G10" s="471">
        <v>103.31623217598282</v>
      </c>
      <c r="H10" s="471">
        <v>104.53232823692329</v>
      </c>
      <c r="I10" s="471">
        <v>104.46196868024875</v>
      </c>
      <c r="J10" s="471">
        <v>104.7970420168691</v>
      </c>
      <c r="K10" s="471">
        <v>106.17964554482381</v>
      </c>
      <c r="L10" s="471">
        <v>107.10732289717446</v>
      </c>
      <c r="M10" s="471">
        <v>108.22701832914444</v>
      </c>
      <c r="N10" s="471">
        <v>109.03556676113762</v>
      </c>
      <c r="O10" s="471">
        <v>108.99898140931693</v>
      </c>
    </row>
    <row r="11" spans="1:17">
      <c r="A11" s="458" t="s">
        <v>98</v>
      </c>
      <c r="B11" s="470">
        <v>100</v>
      </c>
      <c r="C11" s="467">
        <v>98.256798433105502</v>
      </c>
      <c r="D11" s="467">
        <v>98.096897829379841</v>
      </c>
      <c r="E11" s="467">
        <v>96.432490639272928</v>
      </c>
      <c r="F11" s="467">
        <v>96.530389439383327</v>
      </c>
      <c r="G11" s="471">
        <v>95.872705914185303</v>
      </c>
      <c r="H11" s="471">
        <v>95.352120707647401</v>
      </c>
      <c r="I11" s="471">
        <v>94.683800419307843</v>
      </c>
      <c r="J11" s="471">
        <v>94.279095082317539</v>
      </c>
      <c r="K11" s="471">
        <v>93.947380843772649</v>
      </c>
      <c r="L11" s="471">
        <v>92.330688567738477</v>
      </c>
      <c r="M11" s="471">
        <v>91.984309958851583</v>
      </c>
      <c r="N11" s="471">
        <v>91.395121926661517</v>
      </c>
      <c r="O11" s="471">
        <v>90.911873130659217</v>
      </c>
    </row>
    <row r="12" spans="1:17" ht="20.100000000000001" customHeight="1">
      <c r="A12" s="457" t="s">
        <v>101</v>
      </c>
      <c r="B12" s="459" t="s">
        <v>97</v>
      </c>
      <c r="C12" s="459"/>
      <c r="D12" s="459"/>
      <c r="E12" s="459"/>
      <c r="F12" s="459"/>
      <c r="G12" s="459"/>
      <c r="H12" s="459"/>
      <c r="I12" s="459"/>
      <c r="J12" s="459"/>
      <c r="K12" s="459"/>
      <c r="L12" s="459"/>
      <c r="M12" s="459"/>
      <c r="N12" s="459"/>
      <c r="O12" s="459"/>
    </row>
    <row r="13" spans="1:17">
      <c r="A13" s="458" t="s">
        <v>231</v>
      </c>
      <c r="B13" s="472">
        <f t="shared" ref="B13" si="0">SUM(B14:B16)</f>
        <v>1745.9397064883917</v>
      </c>
      <c r="C13" s="472">
        <f t="shared" ref="C13" si="1">SUM(C14:C16)</f>
        <v>1732.7139549452072</v>
      </c>
      <c r="D13" s="472">
        <f t="shared" ref="D13" si="2">SUM(D14:D16)</f>
        <v>1733.8189651641057</v>
      </c>
      <c r="E13" s="472">
        <f t="shared" ref="E13" si="3">SUM(E14:E16)</f>
        <v>1711.7101052113264</v>
      </c>
      <c r="F13" s="472">
        <f t="shared" ref="F13" si="4">SUM(F14:F16)</f>
        <v>1731.953118112564</v>
      </c>
      <c r="G13" s="472">
        <f t="shared" ref="G13" si="5">SUM(G14:G16)</f>
        <v>1729.3893754574899</v>
      </c>
      <c r="H13" s="472">
        <f t="shared" ref="H13" si="6">SUM(H14:H16)</f>
        <v>1740.2443079810541</v>
      </c>
      <c r="I13" s="472">
        <f t="shared" ref="I13" si="7">SUM(I14:I16)</f>
        <v>1726.8838560146694</v>
      </c>
      <c r="J13" s="472">
        <f t="shared" ref="J13" si="8">SUM(J14:J16)</f>
        <v>1725.0181613827942</v>
      </c>
      <c r="K13" s="472">
        <f t="shared" ref="K13" si="9">SUM(K14:K16)</f>
        <v>1741.6271652015093</v>
      </c>
      <c r="L13" s="472">
        <f t="shared" ref="L13" si="10">SUM(L14:L16)</f>
        <v>1726.6109097360982</v>
      </c>
      <c r="M13" s="472">
        <f t="shared" ref="M13" si="11">SUM(M14:M16)</f>
        <v>1738.1157316224326</v>
      </c>
      <c r="N13" s="472">
        <f t="shared" ref="N13" si="12">SUM(N14:N16)</f>
        <v>1739.8845987588627</v>
      </c>
      <c r="O13" s="472">
        <f t="shared" ref="O13" si="13">SUM(O14:O16)</f>
        <v>1730.1043073329863</v>
      </c>
    </row>
    <row r="14" spans="1:17">
      <c r="A14" s="458" t="s">
        <v>103</v>
      </c>
      <c r="B14" s="472">
        <v>1669.546786920183</v>
      </c>
      <c r="C14" s="472">
        <v>1656.6677508924286</v>
      </c>
      <c r="D14" s="472">
        <v>1657.7175576566872</v>
      </c>
      <c r="E14" s="472">
        <v>1634.7794377307719</v>
      </c>
      <c r="F14" s="472">
        <v>1656.7976847927102</v>
      </c>
      <c r="G14" s="472">
        <v>1654.9326814204376</v>
      </c>
      <c r="H14" s="472">
        <v>1666.0106202775514</v>
      </c>
      <c r="I14" s="472">
        <v>1654.032875451775</v>
      </c>
      <c r="J14" s="472">
        <v>1655.3636935371351</v>
      </c>
      <c r="K14" s="472">
        <v>1673.5814044431845</v>
      </c>
      <c r="L14" s="472">
        <v>1657.4710272453503</v>
      </c>
      <c r="M14" s="472">
        <v>1667.9203515367656</v>
      </c>
      <c r="N14" s="472">
        <v>1671.2151012046161</v>
      </c>
      <c r="O14" s="472">
        <v>1660.9840358231506</v>
      </c>
    </row>
    <row r="15" spans="1:17">
      <c r="A15" s="458" t="s">
        <v>232</v>
      </c>
      <c r="B15" s="472">
        <v>45.479424061054686</v>
      </c>
      <c r="C15" s="472">
        <v>44.399645441367191</v>
      </c>
      <c r="D15" s="472">
        <v>43.446311200488282</v>
      </c>
      <c r="E15" s="472">
        <v>44.164333640156251</v>
      </c>
      <c r="F15" s="472">
        <v>44.182517410693364</v>
      </c>
      <c r="G15" s="472">
        <v>43.631480379697265</v>
      </c>
      <c r="H15" s="472">
        <v>43.106563241601563</v>
      </c>
      <c r="I15" s="472">
        <v>43.197407415292972</v>
      </c>
      <c r="J15" s="472">
        <v>42.733917779736323</v>
      </c>
      <c r="K15" s="472">
        <v>40.823398549281364</v>
      </c>
      <c r="L15" s="472">
        <v>40.831986900459228</v>
      </c>
      <c r="M15" s="472">
        <v>41.891430442555659</v>
      </c>
      <c r="N15" s="472">
        <v>41.192000043875971</v>
      </c>
      <c r="O15" s="472">
        <v>41.438724295511719</v>
      </c>
    </row>
    <row r="16" spans="1:17">
      <c r="A16" s="458" t="s">
        <v>487</v>
      </c>
      <c r="B16" s="472">
        <v>30.913495507154106</v>
      </c>
      <c r="C16" s="472">
        <v>31.646558611411461</v>
      </c>
      <c r="D16" s="472">
        <v>32.655096306930389</v>
      </c>
      <c r="E16" s="472">
        <v>32.766333840398389</v>
      </c>
      <c r="F16" s="472">
        <v>30.972915909160243</v>
      </c>
      <c r="G16" s="472">
        <v>30.825213657355164</v>
      </c>
      <c r="H16" s="472">
        <v>31.127124461900991</v>
      </c>
      <c r="I16" s="472">
        <v>29.653573147601527</v>
      </c>
      <c r="J16" s="472">
        <v>26.920550065922832</v>
      </c>
      <c r="K16" s="472">
        <v>27.22236220904345</v>
      </c>
      <c r="L16" s="472">
        <v>28.307895590288524</v>
      </c>
      <c r="M16" s="472">
        <v>28.303949643111281</v>
      </c>
      <c r="N16" s="472">
        <v>27.477497510370529</v>
      </c>
      <c r="O16" s="472">
        <v>27.68154721432396</v>
      </c>
    </row>
    <row r="17" spans="1:17" ht="20.100000000000001" customHeight="1">
      <c r="A17" s="457" t="s">
        <v>107</v>
      </c>
      <c r="B17" s="469" t="s">
        <v>235</v>
      </c>
      <c r="C17" s="469"/>
      <c r="D17" s="469"/>
      <c r="E17" s="469"/>
      <c r="F17" s="469"/>
      <c r="G17" s="469"/>
      <c r="H17" s="469"/>
      <c r="I17" s="469"/>
      <c r="J17" s="469"/>
      <c r="K17" s="469"/>
      <c r="L17" s="469"/>
      <c r="M17" s="469"/>
      <c r="N17" s="469"/>
      <c r="O17" s="469"/>
    </row>
    <row r="18" spans="1:17">
      <c r="A18" s="458" t="s">
        <v>231</v>
      </c>
      <c r="B18" s="472">
        <v>1068.0506600188778</v>
      </c>
      <c r="C18" s="472">
        <v>1078.7650678445948</v>
      </c>
      <c r="D18" s="472">
        <v>1081.2125704850796</v>
      </c>
      <c r="E18" s="472">
        <v>1085.8490147557818</v>
      </c>
      <c r="F18" s="472">
        <v>1097.5762085721583</v>
      </c>
      <c r="G18" s="472">
        <v>1103.4696996622206</v>
      </c>
      <c r="H18" s="472">
        <v>1116.458221667559</v>
      </c>
      <c r="I18" s="472">
        <v>1115.7067459581101</v>
      </c>
      <c r="J18" s="472">
        <v>1119.2854989414311</v>
      </c>
      <c r="K18" s="472">
        <v>1134.0524050471959</v>
      </c>
      <c r="L18" s="472">
        <v>1143.9604691318225</v>
      </c>
      <c r="M18" s="472">
        <v>1155.9193835831791</v>
      </c>
      <c r="N18" s="472">
        <v>1164.5550904476545</v>
      </c>
      <c r="O18" s="472">
        <v>1164.1643403560633</v>
      </c>
      <c r="Q18" s="333"/>
    </row>
    <row r="19" spans="1:17">
      <c r="A19" s="458" t="s">
        <v>232</v>
      </c>
      <c r="B19" s="472">
        <v>92.129998912000005</v>
      </c>
      <c r="C19" s="472">
        <v>94.453304384000006</v>
      </c>
      <c r="D19" s="472">
        <v>94.724803264000002</v>
      </c>
      <c r="E19" s="472">
        <v>98.286001471999995</v>
      </c>
      <c r="F19" s="472">
        <v>98.437997887999998</v>
      </c>
      <c r="G19" s="472">
        <v>100.17200128</v>
      </c>
      <c r="H19" s="472">
        <v>101.597994176</v>
      </c>
      <c r="I19" s="472">
        <v>105.248998016</v>
      </c>
      <c r="J19" s="472">
        <v>105.275001792</v>
      </c>
      <c r="K19" s="472">
        <v>106.241999552</v>
      </c>
      <c r="L19" s="472">
        <v>106.762999616</v>
      </c>
      <c r="M19" s="472">
        <v>111.11865331200001</v>
      </c>
      <c r="N19" s="472">
        <v>112.947798656</v>
      </c>
      <c r="O19" s="472">
        <v>115.45924223999999</v>
      </c>
    </row>
    <row r="20" spans="1:17">
      <c r="A20" s="458" t="s">
        <v>487</v>
      </c>
      <c r="B20" s="472">
        <v>9.5306072919999991</v>
      </c>
      <c r="C20" s="472">
        <v>9.9044076160000003</v>
      </c>
      <c r="D20" s="472">
        <v>10.614917454</v>
      </c>
      <c r="E20" s="472">
        <v>10.980509597999999</v>
      </c>
      <c r="F20" s="472">
        <v>10.578263364</v>
      </c>
      <c r="G20" s="472">
        <v>10.808486436000001</v>
      </c>
      <c r="H20" s="472">
        <v>10.798782992</v>
      </c>
      <c r="I20" s="472">
        <v>10.411337396</v>
      </c>
      <c r="J20" s="472">
        <v>10.018372462</v>
      </c>
      <c r="K20" s="472">
        <v>10.063429014</v>
      </c>
      <c r="L20" s="472">
        <v>10.257964105999999</v>
      </c>
      <c r="M20" s="472">
        <v>10.368607376</v>
      </c>
      <c r="N20" s="472">
        <v>10.307154958</v>
      </c>
      <c r="O20" s="472">
        <v>10.292701334</v>
      </c>
    </row>
    <row r="21" spans="1:17">
      <c r="A21" s="458" t="s">
        <v>103</v>
      </c>
      <c r="B21" s="472">
        <f>SUM(B22:B23)</f>
        <v>966.39005381487789</v>
      </c>
      <c r="C21" s="472">
        <f t="shared" ref="C21:O21" si="14">SUM(C22:C23)</f>
        <v>974.4073558445948</v>
      </c>
      <c r="D21" s="472">
        <f t="shared" si="14"/>
        <v>975.87284976707952</v>
      </c>
      <c r="E21" s="472">
        <f t="shared" si="14"/>
        <v>976.58250368578183</v>
      </c>
      <c r="F21" s="472">
        <f t="shared" si="14"/>
        <v>988.55994732015836</v>
      </c>
      <c r="G21" s="472">
        <f t="shared" si="14"/>
        <v>992.48921194622051</v>
      </c>
      <c r="H21" s="472">
        <f t="shared" si="14"/>
        <v>1004.0614444995589</v>
      </c>
      <c r="I21" s="472">
        <f t="shared" si="14"/>
        <v>1000.0464105461102</v>
      </c>
      <c r="J21" s="472">
        <f t="shared" si="14"/>
        <v>1003.9921246874313</v>
      </c>
      <c r="K21" s="472">
        <f t="shared" si="14"/>
        <v>1017.746976481196</v>
      </c>
      <c r="L21" s="472">
        <f t="shared" si="14"/>
        <v>1026.9395054098225</v>
      </c>
      <c r="M21" s="472">
        <f t="shared" si="14"/>
        <v>1034.432122895179</v>
      </c>
      <c r="N21" s="472">
        <f t="shared" si="14"/>
        <v>1041.3001368336545</v>
      </c>
      <c r="O21" s="472">
        <f t="shared" si="14"/>
        <v>1038.4123967820633</v>
      </c>
    </row>
    <row r="22" spans="1:17">
      <c r="A22" s="458" t="s">
        <v>233</v>
      </c>
      <c r="B22" s="472">
        <v>90.741504428156645</v>
      </c>
      <c r="C22" s="472">
        <v>91.907669508163963</v>
      </c>
      <c r="D22" s="472">
        <v>92.579291931105558</v>
      </c>
      <c r="E22" s="472">
        <v>88.283208000331911</v>
      </c>
      <c r="F22" s="472">
        <v>87.776657109117195</v>
      </c>
      <c r="G22" s="472">
        <v>89.610680523861333</v>
      </c>
      <c r="H22" s="472">
        <v>90.482716457898505</v>
      </c>
      <c r="I22" s="472">
        <v>88.257739121377654</v>
      </c>
      <c r="J22" s="472">
        <v>88.338287717460958</v>
      </c>
      <c r="K22" s="472">
        <v>89.815740801953098</v>
      </c>
      <c r="L22" s="472">
        <v>91.213950541032773</v>
      </c>
      <c r="M22" s="472">
        <v>91.683769886677737</v>
      </c>
      <c r="N22" s="472">
        <v>91.037837259140701</v>
      </c>
      <c r="O22" s="472">
        <v>91.037847204653872</v>
      </c>
    </row>
    <row r="23" spans="1:17">
      <c r="A23" s="458" t="s">
        <v>234</v>
      </c>
      <c r="B23" s="472">
        <v>875.64854938672124</v>
      </c>
      <c r="C23" s="472">
        <v>882.49968633643084</v>
      </c>
      <c r="D23" s="472">
        <v>883.29355783597396</v>
      </c>
      <c r="E23" s="472">
        <v>888.29929568544992</v>
      </c>
      <c r="F23" s="472">
        <v>900.78329021104116</v>
      </c>
      <c r="G23" s="472">
        <v>902.87853142235917</v>
      </c>
      <c r="H23" s="472">
        <v>913.57872804166038</v>
      </c>
      <c r="I23" s="472">
        <v>911.78867142473257</v>
      </c>
      <c r="J23" s="472">
        <v>915.65383696997037</v>
      </c>
      <c r="K23" s="472">
        <v>927.93123567924295</v>
      </c>
      <c r="L23" s="472">
        <v>935.72555486878969</v>
      </c>
      <c r="M23" s="472">
        <v>942.74835300850123</v>
      </c>
      <c r="N23" s="472">
        <v>950.2622995745138</v>
      </c>
      <c r="O23" s="472">
        <v>947.37454957740943</v>
      </c>
    </row>
    <row r="24" spans="1:17" ht="20.100000000000001" customHeight="1">
      <c r="A24" s="457" t="s">
        <v>98</v>
      </c>
      <c r="B24" s="469" t="s">
        <v>431</v>
      </c>
      <c r="C24" s="469"/>
      <c r="D24" s="469"/>
      <c r="E24" s="469"/>
      <c r="F24" s="469"/>
      <c r="G24" s="469"/>
      <c r="H24" s="469"/>
      <c r="I24" s="469"/>
      <c r="J24" s="469"/>
      <c r="K24" s="469"/>
      <c r="L24" s="469"/>
      <c r="M24" s="469"/>
      <c r="N24" s="469"/>
      <c r="O24" s="469"/>
      <c r="Q24" s="333"/>
    </row>
    <row r="25" spans="1:17">
      <c r="A25" s="458" t="s">
        <v>231</v>
      </c>
      <c r="B25" s="473">
        <f t="shared" ref="B25:O25" si="15">B13/B18</f>
        <v>1.6346974650598805</v>
      </c>
      <c r="C25" s="473">
        <f t="shared" si="15"/>
        <v>1.6062013932349719</v>
      </c>
      <c r="D25" s="473">
        <f t="shared" si="15"/>
        <v>1.6035875021192532</v>
      </c>
      <c r="E25" s="473">
        <f t="shared" si="15"/>
        <v>1.5763794799743009</v>
      </c>
      <c r="F25" s="473">
        <f t="shared" si="15"/>
        <v>1.5779798291780298</v>
      </c>
      <c r="G25" s="473">
        <f t="shared" si="15"/>
        <v>1.5672286932635011</v>
      </c>
      <c r="H25" s="473">
        <f t="shared" si="15"/>
        <v>1.5587187000887492</v>
      </c>
      <c r="I25" s="473">
        <f t="shared" si="15"/>
        <v>1.5477936852767817</v>
      </c>
      <c r="J25" s="473">
        <f t="shared" si="15"/>
        <v>1.5411779773920391</v>
      </c>
      <c r="K25" s="473">
        <f t="shared" si="15"/>
        <v>1.5357554531433033</v>
      </c>
      <c r="L25" s="473">
        <f t="shared" si="15"/>
        <v>1.5093274254891538</v>
      </c>
      <c r="M25" s="473">
        <f t="shared" si="15"/>
        <v>1.5036651831501699</v>
      </c>
      <c r="N25" s="473">
        <f t="shared" si="15"/>
        <v>1.4940337413235227</v>
      </c>
      <c r="O25" s="473">
        <f t="shared" si="15"/>
        <v>1.4861340855053407</v>
      </c>
    </row>
    <row r="26" spans="1:17">
      <c r="A26" s="458" t="s">
        <v>103</v>
      </c>
      <c r="B26" s="473">
        <f t="shared" ref="B26:O26" si="16">B14/B21</f>
        <v>1.7276117239923519</v>
      </c>
      <c r="C26" s="473">
        <f t="shared" si="16"/>
        <v>1.7001798487619846</v>
      </c>
      <c r="D26" s="473">
        <f t="shared" si="16"/>
        <v>1.6987024058025078</v>
      </c>
      <c r="E26" s="473">
        <f t="shared" si="16"/>
        <v>1.6739798548108811</v>
      </c>
      <c r="F26" s="473">
        <f t="shared" si="16"/>
        <v>1.6759708799492097</v>
      </c>
      <c r="G26" s="473">
        <f t="shared" si="16"/>
        <v>1.6674565944905329</v>
      </c>
      <c r="H26" s="473">
        <f t="shared" si="16"/>
        <v>1.6592715808422651</v>
      </c>
      <c r="I26" s="473">
        <f t="shared" si="16"/>
        <v>1.6539561144452612</v>
      </c>
      <c r="J26" s="473">
        <f t="shared" si="16"/>
        <v>1.6487815519992177</v>
      </c>
      <c r="K26" s="473">
        <f t="shared" si="16"/>
        <v>1.6443983063742422</v>
      </c>
      <c r="L26" s="473">
        <f t="shared" si="16"/>
        <v>1.6139909103836654</v>
      </c>
      <c r="M26" s="473">
        <f t="shared" si="16"/>
        <v>1.6124019301223684</v>
      </c>
      <c r="N26" s="473">
        <f t="shared" si="16"/>
        <v>1.6049312221223584</v>
      </c>
      <c r="O26" s="473">
        <f t="shared" si="16"/>
        <v>1.5995418014753819</v>
      </c>
    </row>
    <row r="27" spans="1:17">
      <c r="A27" s="458" t="s">
        <v>232</v>
      </c>
      <c r="B27" s="473">
        <f t="shared" ref="B27:O27" si="17">B15/B19</f>
        <v>0.49364403123998035</v>
      </c>
      <c r="C27" s="473">
        <f t="shared" si="17"/>
        <v>0.47006979513242214</v>
      </c>
      <c r="D27" s="473">
        <f t="shared" si="17"/>
        <v>0.45865823631644298</v>
      </c>
      <c r="E27" s="473">
        <f t="shared" si="17"/>
        <v>0.44934510488493029</v>
      </c>
      <c r="F27" s="473">
        <f t="shared" si="17"/>
        <v>0.44883600193659973</v>
      </c>
      <c r="G27" s="473">
        <f t="shared" si="17"/>
        <v>0.4355656253461373</v>
      </c>
      <c r="H27" s="473">
        <f t="shared" si="17"/>
        <v>0.42428557365933134</v>
      </c>
      <c r="I27" s="473">
        <f t="shared" si="17"/>
        <v>0.41043058109423597</v>
      </c>
      <c r="J27" s="473">
        <f t="shared" si="17"/>
        <v>0.40592654526065974</v>
      </c>
      <c r="K27" s="473">
        <f t="shared" si="17"/>
        <v>0.38424915496154993</v>
      </c>
      <c r="L27" s="473">
        <f t="shared" si="17"/>
        <v>0.38245447437147462</v>
      </c>
      <c r="M27" s="473">
        <f t="shared" si="17"/>
        <v>0.37699728347978179</v>
      </c>
      <c r="N27" s="473">
        <f t="shared" si="17"/>
        <v>0.36469944995858289</v>
      </c>
      <c r="O27" s="473">
        <f t="shared" si="17"/>
        <v>0.35890348396168131</v>
      </c>
    </row>
    <row r="28" spans="1:17">
      <c r="A28" s="458" t="s">
        <v>487</v>
      </c>
      <c r="B28" s="473">
        <f t="shared" ref="B28:O28" si="18">B16/B20</f>
        <v>3.2436018566312059</v>
      </c>
      <c r="C28" s="473">
        <f t="shared" si="18"/>
        <v>3.1951995352340172</v>
      </c>
      <c r="D28" s="473">
        <f t="shared" si="18"/>
        <v>3.0763401080076256</v>
      </c>
      <c r="E28" s="473">
        <f t="shared" si="18"/>
        <v>2.9840449159451108</v>
      </c>
      <c r="F28" s="473">
        <f t="shared" si="18"/>
        <v>2.9279773856422815</v>
      </c>
      <c r="G28" s="473">
        <f t="shared" si="18"/>
        <v>2.8519454448945898</v>
      </c>
      <c r="H28" s="473">
        <f t="shared" si="18"/>
        <v>2.8824659672261883</v>
      </c>
      <c r="I28" s="473">
        <f t="shared" si="18"/>
        <v>2.8482001898232907</v>
      </c>
      <c r="J28" s="473">
        <f t="shared" si="18"/>
        <v>2.6871181090574661</v>
      </c>
      <c r="K28" s="473">
        <f t="shared" si="18"/>
        <v>2.7050781767499283</v>
      </c>
      <c r="L28" s="473">
        <f t="shared" si="18"/>
        <v>2.7596017394651358</v>
      </c>
      <c r="M28" s="473">
        <f t="shared" si="18"/>
        <v>2.7297734996336969</v>
      </c>
      <c r="N28" s="473">
        <f t="shared" si="18"/>
        <v>2.6658663445283315</v>
      </c>
      <c r="O28" s="473">
        <f t="shared" si="18"/>
        <v>2.6894346115808472</v>
      </c>
    </row>
    <row r="29" spans="1:17" ht="20.100000000000001" customHeight="1">
      <c r="A29" s="457" t="s">
        <v>488</v>
      </c>
      <c r="B29" s="469" t="s">
        <v>236</v>
      </c>
      <c r="C29" s="469"/>
      <c r="D29" s="469"/>
      <c r="E29" s="469"/>
      <c r="F29" s="469"/>
      <c r="G29" s="469"/>
      <c r="H29" s="469"/>
      <c r="I29" s="469"/>
      <c r="J29" s="469"/>
      <c r="K29" s="469"/>
      <c r="L29" s="469"/>
      <c r="M29" s="469"/>
      <c r="N29" s="469"/>
      <c r="O29" s="469"/>
    </row>
    <row r="30" spans="1:17">
      <c r="A30" s="458" t="s">
        <v>489</v>
      </c>
      <c r="B30" s="474">
        <v>19.133213273021489</v>
      </c>
      <c r="C30" s="474">
        <v>19.111816019032517</v>
      </c>
      <c r="D30" s="474">
        <v>19.465206863880407</v>
      </c>
      <c r="E30" s="474">
        <v>19.39223410241981</v>
      </c>
      <c r="F30" s="474">
        <v>19.446101121595156</v>
      </c>
      <c r="G30" s="474">
        <v>19.491268117547982</v>
      </c>
      <c r="H30" s="474">
        <v>19.619516493536953</v>
      </c>
      <c r="I30" s="474">
        <v>19.767495260026113</v>
      </c>
      <c r="J30" s="474">
        <v>19.806060211412817</v>
      </c>
      <c r="K30" s="474">
        <v>19.959548898557795</v>
      </c>
      <c r="L30" s="474">
        <v>20.038488786440105</v>
      </c>
      <c r="M30" s="474">
        <v>20.212277664324031</v>
      </c>
      <c r="N30" s="474">
        <v>17.409808207172592</v>
      </c>
      <c r="O30" s="474" t="s">
        <v>441</v>
      </c>
    </row>
    <row r="31" spans="1:17">
      <c r="A31" s="458" t="s">
        <v>490</v>
      </c>
      <c r="B31" s="474">
        <v>13.110174940131625</v>
      </c>
      <c r="C31" s="474">
        <v>13.232128696046223</v>
      </c>
      <c r="D31" s="474">
        <v>13.556265685012683</v>
      </c>
      <c r="E31" s="474">
        <v>13.899831176139561</v>
      </c>
      <c r="F31" s="474">
        <v>13.934707139042194</v>
      </c>
      <c r="G31" s="474">
        <v>14.107973937325474</v>
      </c>
      <c r="H31" s="474">
        <v>14.18713791266722</v>
      </c>
      <c r="I31" s="474">
        <v>14.254255042304406</v>
      </c>
      <c r="J31" s="474">
        <v>14.220333832562781</v>
      </c>
      <c r="K31" s="474">
        <v>14.298854705462075</v>
      </c>
      <c r="L31" s="474">
        <v>14.465862349719266</v>
      </c>
      <c r="M31" s="474">
        <v>14.585904174579939</v>
      </c>
      <c r="N31" s="474">
        <v>21.829646928054977</v>
      </c>
      <c r="O31" s="474" t="s">
        <v>441</v>
      </c>
      <c r="Q31" s="333"/>
    </row>
    <row r="32" spans="1:17">
      <c r="A32" s="458" t="s">
        <v>491</v>
      </c>
      <c r="B32" s="474">
        <v>2.0040631698434686</v>
      </c>
      <c r="C32" s="474">
        <v>1.9712246516370227</v>
      </c>
      <c r="D32" s="474">
        <v>1.9479130231026014</v>
      </c>
      <c r="E32" s="474">
        <v>1.9133370849746762</v>
      </c>
      <c r="F32" s="474">
        <v>1.9436531956560441</v>
      </c>
      <c r="G32" s="474">
        <v>1.9344222330570453</v>
      </c>
      <c r="H32" s="474">
        <v>1.9702592452143644</v>
      </c>
      <c r="I32" s="474">
        <v>1.9673898543783801</v>
      </c>
      <c r="J32" s="474">
        <v>2.0000651168848078</v>
      </c>
      <c r="K32" s="474">
        <v>2.0222342013955736</v>
      </c>
      <c r="L32" s="474">
        <v>2.0070210313725907</v>
      </c>
      <c r="M32" s="474">
        <v>1.9876682508747339</v>
      </c>
      <c r="N32" s="474">
        <v>1.9165388582207996</v>
      </c>
      <c r="O32" s="474" t="s">
        <v>441</v>
      </c>
    </row>
    <row r="33" spans="1:17">
      <c r="A33" s="458" t="s">
        <v>492</v>
      </c>
      <c r="B33" s="474">
        <v>18.754075446143585</v>
      </c>
      <c r="C33" s="474">
        <v>18.545372153619578</v>
      </c>
      <c r="D33" s="474">
        <v>18.175201237934495</v>
      </c>
      <c r="E33" s="474">
        <v>17.962858750703433</v>
      </c>
      <c r="F33" s="474">
        <v>17.940960477123021</v>
      </c>
      <c r="G33" s="474">
        <v>17.814148309028859</v>
      </c>
      <c r="H33" s="474">
        <v>17.745594672617155</v>
      </c>
      <c r="I33" s="474">
        <v>17.646917322171706</v>
      </c>
      <c r="J33" s="474">
        <v>17.641900544811271</v>
      </c>
      <c r="K33" s="474">
        <v>17.5684203320798</v>
      </c>
      <c r="L33" s="474">
        <v>17.479513180294589</v>
      </c>
      <c r="M33" s="474">
        <v>17.278643445429783</v>
      </c>
      <c r="N33" s="474">
        <v>17.084578018372355</v>
      </c>
      <c r="O33" s="474" t="s">
        <v>441</v>
      </c>
    </row>
    <row r="34" spans="1:17">
      <c r="A34" s="458" t="s">
        <v>493</v>
      </c>
      <c r="B34" s="474">
        <v>35.548168204725286</v>
      </c>
      <c r="C34" s="474">
        <v>35.651976889090292</v>
      </c>
      <c r="D34" s="474">
        <v>35.203479257012901</v>
      </c>
      <c r="E34" s="474">
        <v>35.295441755768152</v>
      </c>
      <c r="F34" s="474">
        <v>35.340039166815025</v>
      </c>
      <c r="G34" s="474">
        <v>35.376091485306503</v>
      </c>
      <c r="H34" s="474">
        <v>35.487572581864889</v>
      </c>
      <c r="I34" s="474">
        <v>35.39377319416289</v>
      </c>
      <c r="J34" s="474">
        <v>35.55273382388053</v>
      </c>
      <c r="K34" s="474">
        <v>35.511189831393139</v>
      </c>
      <c r="L34" s="474">
        <v>35.373626722214588</v>
      </c>
      <c r="M34" s="474">
        <v>35.26422290398083</v>
      </c>
      <c r="N34" s="474">
        <v>29.492382260365847</v>
      </c>
      <c r="O34" s="474" t="s">
        <v>441</v>
      </c>
    </row>
    <row r="35" spans="1:17">
      <c r="A35" s="458" t="s">
        <v>494</v>
      </c>
      <c r="B35" s="474">
        <v>6.2468666885165769</v>
      </c>
      <c r="C35" s="474">
        <v>6.208224764925796</v>
      </c>
      <c r="D35" s="474">
        <v>6.0381002188119401</v>
      </c>
      <c r="E35" s="474">
        <v>6.2689926842993806</v>
      </c>
      <c r="F35" s="474">
        <v>6.2304165924870922</v>
      </c>
      <c r="G35" s="474">
        <v>6.1423474136784719</v>
      </c>
      <c r="H35" s="474">
        <v>6.0577498471095481</v>
      </c>
      <c r="I35" s="474">
        <v>5.9870189227192911</v>
      </c>
      <c r="J35" s="474">
        <v>5.9723036183282323</v>
      </c>
      <c r="K35" s="474">
        <v>5.9280864554053876</v>
      </c>
      <c r="L35" s="474">
        <v>5.8934368160045683</v>
      </c>
      <c r="M35" s="474">
        <v>5.8732778601483089</v>
      </c>
      <c r="N35" s="474">
        <v>5.4127366682876517</v>
      </c>
      <c r="O35" s="474" t="s">
        <v>441</v>
      </c>
    </row>
    <row r="36" spans="1:17">
      <c r="A36" s="458" t="s">
        <v>495</v>
      </c>
      <c r="B36" s="474">
        <v>5.2034382776179635</v>
      </c>
      <c r="C36" s="474">
        <v>5.279256825648579</v>
      </c>
      <c r="D36" s="474">
        <v>5.6138337142449632</v>
      </c>
      <c r="E36" s="474">
        <v>5.2673044456949913</v>
      </c>
      <c r="F36" s="474">
        <v>5.1641223072814668</v>
      </c>
      <c r="G36" s="474">
        <v>5.1337485040556716</v>
      </c>
      <c r="H36" s="474">
        <v>4.9321692469898668</v>
      </c>
      <c r="I36" s="474">
        <v>4.9831504042372199</v>
      </c>
      <c r="J36" s="474">
        <v>4.8066028521195543</v>
      </c>
      <c r="K36" s="474">
        <v>4.7116655757062365</v>
      </c>
      <c r="L36" s="474">
        <v>4.7420511139543011</v>
      </c>
      <c r="M36" s="474">
        <v>4.7980057006623831</v>
      </c>
      <c r="N36" s="474">
        <v>6.8543090595257832</v>
      </c>
      <c r="O36" s="474" t="s">
        <v>441</v>
      </c>
    </row>
    <row r="37" spans="1:17" ht="20.100000000000001" customHeight="1">
      <c r="A37" s="191" t="s">
        <v>54</v>
      </c>
    </row>
    <row r="38" spans="1:17" ht="15" customHeight="1">
      <c r="A38" s="703" t="s">
        <v>496</v>
      </c>
      <c r="B38" s="703"/>
      <c r="C38" s="703"/>
      <c r="D38" s="703"/>
      <c r="E38" s="703"/>
      <c r="F38" s="703"/>
      <c r="G38" s="703"/>
      <c r="H38" s="703"/>
      <c r="I38" s="703"/>
      <c r="J38" s="703"/>
      <c r="K38" s="703"/>
      <c r="L38" s="703"/>
      <c r="M38" s="703"/>
      <c r="N38" s="703"/>
      <c r="O38" s="703"/>
      <c r="P38" s="231"/>
      <c r="Q38" s="231"/>
    </row>
    <row r="39" spans="1:17" ht="15" customHeight="1">
      <c r="A39" s="475" t="s">
        <v>497</v>
      </c>
    </row>
    <row r="40" spans="1:17" ht="15" customHeight="1">
      <c r="A40" s="355" t="s">
        <v>498</v>
      </c>
    </row>
    <row r="41" spans="1:17" ht="15" customHeight="1">
      <c r="A41" s="355" t="s">
        <v>500</v>
      </c>
    </row>
    <row r="42" spans="1:17" ht="15" customHeight="1">
      <c r="A42" s="186" t="s">
        <v>499</v>
      </c>
      <c r="B42" s="186"/>
      <c r="C42" s="186"/>
      <c r="D42" s="186"/>
      <c r="E42" s="186"/>
      <c r="F42" s="186"/>
      <c r="G42" s="186"/>
      <c r="H42" s="186"/>
      <c r="I42" s="186"/>
      <c r="J42" s="186"/>
      <c r="K42" s="186"/>
      <c r="L42" s="186"/>
      <c r="M42" s="186"/>
      <c r="N42" s="186"/>
      <c r="O42" s="186"/>
    </row>
    <row r="43" spans="1:17" ht="15" customHeight="1">
      <c r="A43" s="476" t="s">
        <v>501</v>
      </c>
      <c r="B43" s="186"/>
      <c r="C43" s="186"/>
      <c r="D43" s="186"/>
      <c r="E43" s="186"/>
      <c r="F43" s="186"/>
      <c r="G43" s="186"/>
      <c r="H43" s="186"/>
      <c r="I43" s="186"/>
      <c r="J43" s="186"/>
      <c r="K43" s="186"/>
      <c r="L43" s="186"/>
      <c r="M43" s="186"/>
      <c r="N43" s="186"/>
      <c r="O43" s="186"/>
    </row>
    <row r="44" spans="1:17" ht="15" customHeight="1">
      <c r="A44" s="186" t="s">
        <v>502</v>
      </c>
      <c r="B44" s="186"/>
      <c r="C44" s="186"/>
      <c r="D44" s="186"/>
      <c r="E44" s="186"/>
      <c r="F44" s="186"/>
      <c r="G44" s="186"/>
      <c r="H44" s="186"/>
      <c r="I44" s="186"/>
      <c r="J44" s="186"/>
      <c r="K44" s="186"/>
      <c r="L44" s="186"/>
      <c r="M44" s="186"/>
      <c r="N44" s="186"/>
      <c r="O44" s="186"/>
    </row>
    <row r="45" spans="1:17" ht="15" customHeight="1">
      <c r="A45" s="355" t="s">
        <v>503</v>
      </c>
    </row>
    <row r="46" spans="1:17" ht="15" customHeight="1">
      <c r="A46" s="355" t="s">
        <v>504</v>
      </c>
    </row>
    <row r="47" spans="1:17" ht="15" customHeight="1">
      <c r="A47" s="186" t="s">
        <v>505</v>
      </c>
      <c r="B47" s="186"/>
      <c r="C47" s="186"/>
      <c r="D47" s="186"/>
      <c r="E47" s="186"/>
      <c r="F47" s="186"/>
      <c r="G47" s="186"/>
      <c r="H47" s="186"/>
      <c r="I47" s="186"/>
      <c r="J47" s="186"/>
      <c r="K47" s="186"/>
      <c r="L47" s="186"/>
      <c r="M47" s="186"/>
      <c r="N47" s="186"/>
      <c r="O47" s="186"/>
    </row>
    <row r="48" spans="1:17" ht="15" customHeight="1">
      <c r="A48" s="476" t="s">
        <v>506</v>
      </c>
      <c r="B48" s="384"/>
      <c r="C48" s="384"/>
      <c r="D48" s="384"/>
      <c r="E48" s="384"/>
      <c r="F48" s="384"/>
      <c r="G48" s="384"/>
      <c r="H48" s="384"/>
      <c r="I48" s="384"/>
      <c r="J48" s="384"/>
      <c r="K48" s="384"/>
      <c r="L48" s="384"/>
      <c r="M48" s="384"/>
      <c r="N48" s="384"/>
      <c r="O48" s="384"/>
    </row>
    <row r="49" spans="1:15" ht="15" customHeight="1">
      <c r="A49" s="186" t="s">
        <v>507</v>
      </c>
      <c r="B49" s="463"/>
      <c r="C49" s="463"/>
      <c r="D49" s="463"/>
      <c r="E49" s="463"/>
      <c r="F49" s="463"/>
      <c r="G49" s="463"/>
      <c r="H49" s="463"/>
      <c r="I49" s="463"/>
      <c r="J49" s="463"/>
      <c r="K49" s="463"/>
      <c r="L49" s="463"/>
      <c r="M49" s="463"/>
      <c r="N49" s="463"/>
      <c r="O49" s="463"/>
    </row>
    <row r="50" spans="1:15" ht="15" customHeight="1">
      <c r="A50" s="476" t="s">
        <v>508</v>
      </c>
      <c r="B50" s="384"/>
      <c r="C50" s="384"/>
      <c r="D50" s="384"/>
      <c r="E50" s="384"/>
      <c r="F50" s="384"/>
      <c r="G50" s="384"/>
      <c r="H50" s="384"/>
      <c r="I50" s="384"/>
      <c r="J50" s="384"/>
      <c r="K50" s="384"/>
      <c r="L50" s="384"/>
      <c r="M50" s="384"/>
      <c r="N50" s="384"/>
      <c r="O50" s="384"/>
    </row>
    <row r="51" spans="1:15" ht="15" customHeight="1">
      <c r="A51" s="186" t="s">
        <v>509</v>
      </c>
      <c r="B51" s="186"/>
      <c r="C51" s="186"/>
      <c r="D51" s="186"/>
      <c r="E51" s="186"/>
      <c r="F51" s="186"/>
      <c r="G51" s="186"/>
      <c r="H51" s="186"/>
      <c r="I51" s="186"/>
      <c r="J51" s="186"/>
      <c r="K51" s="186"/>
      <c r="L51" s="186"/>
      <c r="M51" s="186"/>
      <c r="N51" s="186"/>
      <c r="O51" s="186"/>
    </row>
    <row r="52" spans="1:15" ht="15" customHeight="1">
      <c r="A52" s="355" t="s">
        <v>510</v>
      </c>
    </row>
    <row r="57" spans="1:15">
      <c r="A57" s="214"/>
    </row>
  </sheetData>
  <mergeCells count="1">
    <mergeCell ref="A38:O38"/>
  </mergeCells>
  <pageMargins left="0.59055118110236227" right="0.19685039370078741" top="0.59055118110236227" bottom="0.59055118110236227" header="0.11811023622047245" footer="0.11811023622047245"/>
  <pageSetup paperSize="9" scale="75" orientation="portrait" r:id="rId1"/>
  <headerFooter>
    <oddFooter>&amp;L&amp;"MetaNormalLF-Roman,Standard"&amp;10Statistisches Bundesamt, Verkehr und Umwelt, 2020</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5"/>
  <sheetViews>
    <sheetView workbookViewId="0"/>
  </sheetViews>
  <sheetFormatPr baseColWidth="10" defaultRowHeight="12.75"/>
  <cols>
    <col min="1" max="1" width="2.7109375" style="103" customWidth="1"/>
    <col min="2" max="2" width="42.7109375" style="103" customWidth="1"/>
    <col min="3" max="3" width="10.7109375" style="103" customWidth="1"/>
    <col min="4" max="7" width="10.7109375" style="103" hidden="1" customWidth="1"/>
    <col min="8" max="8" width="10.7109375" style="103" customWidth="1"/>
    <col min="9" max="12" width="10.7109375" style="103" hidden="1" customWidth="1"/>
    <col min="13" max="14" width="10.7109375" style="103" customWidth="1"/>
    <col min="15" max="16384" width="11.42578125" style="103"/>
  </cols>
  <sheetData>
    <row r="1" spans="1:18" ht="20.100000000000001" customHeight="1">
      <c r="A1" s="123" t="s">
        <v>201</v>
      </c>
      <c r="Q1" s="197"/>
    </row>
    <row r="2" spans="1:18" ht="20.100000000000001" customHeight="1">
      <c r="A2" s="423" t="s">
        <v>434</v>
      </c>
      <c r="B2" s="189"/>
      <c r="C2" s="189"/>
      <c r="D2" s="189"/>
      <c r="E2" s="189"/>
      <c r="F2" s="189"/>
      <c r="G2" s="189"/>
      <c r="H2" s="189"/>
      <c r="I2" s="189"/>
      <c r="J2" s="189"/>
      <c r="K2" s="189"/>
      <c r="L2" s="189"/>
      <c r="M2" s="189"/>
      <c r="O2" s="334"/>
    </row>
    <row r="3" spans="1:18" ht="20.100000000000001" customHeight="1">
      <c r="B3" s="189"/>
      <c r="C3" s="189"/>
      <c r="D3" s="189"/>
      <c r="E3" s="189"/>
      <c r="F3" s="189"/>
      <c r="G3" s="189"/>
      <c r="H3" s="189"/>
      <c r="I3" s="189"/>
      <c r="J3" s="189"/>
      <c r="K3" s="189"/>
      <c r="L3" s="189"/>
      <c r="M3" s="189"/>
      <c r="O3" s="334"/>
    </row>
    <row r="4" spans="1:18" s="126" customFormat="1" ht="20.100000000000001" customHeight="1">
      <c r="C4" s="127"/>
      <c r="O4" s="103"/>
    </row>
    <row r="5" spans="1:18" s="126" customFormat="1" ht="15" customHeight="1">
      <c r="C5" s="127"/>
    </row>
    <row r="6" spans="1:18" s="131" customFormat="1" ht="30" customHeight="1">
      <c r="A6" s="480" t="s">
        <v>411</v>
      </c>
      <c r="B6" s="484"/>
      <c r="C6" s="129">
        <v>2005</v>
      </c>
      <c r="D6" s="128">
        <v>2006</v>
      </c>
      <c r="E6" s="128">
        <v>2007</v>
      </c>
      <c r="F6" s="128">
        <v>2008</v>
      </c>
      <c r="G6" s="129">
        <v>2009</v>
      </c>
      <c r="H6" s="129">
        <v>2010</v>
      </c>
      <c r="I6" s="129">
        <v>2011</v>
      </c>
      <c r="J6" s="129">
        <v>2012</v>
      </c>
      <c r="K6" s="129" t="s">
        <v>116</v>
      </c>
      <c r="L6" s="130" t="s">
        <v>117</v>
      </c>
      <c r="M6" s="130" t="s">
        <v>118</v>
      </c>
      <c r="N6" s="130" t="s">
        <v>119</v>
      </c>
      <c r="O6" s="130" t="s">
        <v>120</v>
      </c>
      <c r="P6" s="130" t="s">
        <v>121</v>
      </c>
    </row>
    <row r="7" spans="1:18" s="131" customFormat="1" ht="20.100000000000001" customHeight="1">
      <c r="A7" s="493"/>
      <c r="B7" s="672"/>
      <c r="C7" s="673" t="s">
        <v>97</v>
      </c>
      <c r="D7" s="674"/>
      <c r="E7" s="674"/>
      <c r="F7" s="674"/>
      <c r="G7" s="675"/>
      <c r="H7" s="675"/>
      <c r="I7" s="675"/>
      <c r="J7" s="675"/>
      <c r="K7" s="675"/>
      <c r="L7" s="675"/>
      <c r="M7" s="675"/>
      <c r="N7" s="676"/>
      <c r="O7" s="675"/>
      <c r="P7" s="675"/>
    </row>
    <row r="8" spans="1:18" ht="18" customHeight="1">
      <c r="A8" s="477"/>
      <c r="B8" s="485" t="s">
        <v>122</v>
      </c>
      <c r="C8" s="499">
        <f t="shared" ref="C8:P8" si="0">C34+C15+C24+C29+C36</f>
        <v>3085.3703058189494</v>
      </c>
      <c r="D8" s="499">
        <f t="shared" si="0"/>
        <v>3105.7738004554799</v>
      </c>
      <c r="E8" s="499">
        <f t="shared" si="0"/>
        <v>3225.3540094412269</v>
      </c>
      <c r="F8" s="499">
        <f t="shared" si="0"/>
        <v>3200.2469965102209</v>
      </c>
      <c r="G8" s="499">
        <f t="shared" si="0"/>
        <v>3089.7412012449681</v>
      </c>
      <c r="H8" s="499">
        <f t="shared" si="0"/>
        <v>3127.0580030807628</v>
      </c>
      <c r="I8" s="499">
        <f t="shared" si="0"/>
        <v>3105.5335905155371</v>
      </c>
      <c r="J8" s="499">
        <f t="shared" si="0"/>
        <v>3131.0819816240246</v>
      </c>
      <c r="K8" s="499">
        <f t="shared" si="0"/>
        <v>3151.2466307977043</v>
      </c>
      <c r="L8" s="499">
        <f t="shared" si="0"/>
        <v>3127.5577684739501</v>
      </c>
      <c r="M8" s="499">
        <f t="shared" si="0"/>
        <v>3155.6954495501072</v>
      </c>
      <c r="N8" s="502">
        <f t="shared" si="0"/>
        <v>3229.2337859740369</v>
      </c>
      <c r="O8" s="499">
        <f t="shared" si="0"/>
        <v>3035.3778913265087</v>
      </c>
      <c r="P8" s="499">
        <f t="shared" si="0"/>
        <v>3006.5103726823081</v>
      </c>
    </row>
    <row r="9" spans="1:18" ht="15" customHeight="1">
      <c r="A9" s="487" t="s">
        <v>511</v>
      </c>
      <c r="B9" s="494" t="s">
        <v>513</v>
      </c>
      <c r="C9" s="500">
        <f>C17+C25+C37+C30</f>
        <v>293.71643956180475</v>
      </c>
      <c r="D9" s="500">
        <f t="shared" ref="D9:P10" si="1">D17+D25+D37+D30</f>
        <v>317.38885879857929</v>
      </c>
      <c r="E9" s="500">
        <f t="shared" si="1"/>
        <v>327.42132685678774</v>
      </c>
      <c r="F9" s="500">
        <f t="shared" si="1"/>
        <v>323.37974460512123</v>
      </c>
      <c r="G9" s="500">
        <f t="shared" si="1"/>
        <v>311.77831865009347</v>
      </c>
      <c r="H9" s="500">
        <f t="shared" si="1"/>
        <v>297.48183369275648</v>
      </c>
      <c r="I9" s="500">
        <f t="shared" si="1"/>
        <v>286.51185855764584</v>
      </c>
      <c r="J9" s="500">
        <f t="shared" si="1"/>
        <v>298.25203209877526</v>
      </c>
      <c r="K9" s="500">
        <f t="shared" si="1"/>
        <v>308.30082677805586</v>
      </c>
      <c r="L9" s="500">
        <f t="shared" si="1"/>
        <v>301.81245280299493</v>
      </c>
      <c r="M9" s="500">
        <f t="shared" si="1"/>
        <v>302.88639192228635</v>
      </c>
      <c r="N9" s="501">
        <f t="shared" si="1"/>
        <v>325.64619145690494</v>
      </c>
      <c r="O9" s="500">
        <f t="shared" si="1"/>
        <v>635.82875747809203</v>
      </c>
      <c r="P9" s="500">
        <f t="shared" si="1"/>
        <v>633.3736935088989</v>
      </c>
    </row>
    <row r="10" spans="1:18" ht="15" customHeight="1">
      <c r="A10" s="487" t="s">
        <v>512</v>
      </c>
      <c r="B10" s="494" t="s">
        <v>514</v>
      </c>
      <c r="C10" s="500">
        <f>C18+C26+C38+C31</f>
        <v>688.64252259513216</v>
      </c>
      <c r="D10" s="500">
        <f t="shared" si="1"/>
        <v>700.95500244446146</v>
      </c>
      <c r="E10" s="500">
        <f t="shared" si="1"/>
        <v>823.39906359397571</v>
      </c>
      <c r="F10" s="500">
        <f t="shared" si="1"/>
        <v>828.17951252804141</v>
      </c>
      <c r="G10" s="500">
        <f t="shared" si="1"/>
        <v>746.49934270083554</v>
      </c>
      <c r="H10" s="500">
        <f t="shared" si="1"/>
        <v>749.09484334904596</v>
      </c>
      <c r="I10" s="500">
        <f t="shared" si="1"/>
        <v>710.31145096529951</v>
      </c>
      <c r="J10" s="500">
        <f t="shared" si="1"/>
        <v>764.48552057960069</v>
      </c>
      <c r="K10" s="500">
        <f t="shared" si="1"/>
        <v>751.85034468309505</v>
      </c>
      <c r="L10" s="500">
        <f t="shared" si="1"/>
        <v>719.14969305519094</v>
      </c>
      <c r="M10" s="500">
        <f t="shared" si="1"/>
        <v>736.48673570347592</v>
      </c>
      <c r="N10" s="501">
        <f t="shared" si="1"/>
        <v>747.73018400450076</v>
      </c>
      <c r="O10" s="500">
        <f t="shared" si="1"/>
        <v>617.71333653619263</v>
      </c>
      <c r="P10" s="500">
        <f t="shared" si="1"/>
        <v>602.11386195585328</v>
      </c>
    </row>
    <row r="11" spans="1:18" ht="15" customHeight="1">
      <c r="A11" s="488"/>
      <c r="B11" s="485" t="s">
        <v>515</v>
      </c>
      <c r="C11" s="499">
        <f>C8+C17+C25+C37+C30-C18-C26-C38-C31</f>
        <v>2690.4442227856221</v>
      </c>
      <c r="D11" s="499">
        <f t="shared" ref="D11:P11" si="2">D8+D17+D25+D37+D30-D18-D26-D38-D31</f>
        <v>2722.2076568095981</v>
      </c>
      <c r="E11" s="499">
        <f t="shared" si="2"/>
        <v>2729.3762727040394</v>
      </c>
      <c r="F11" s="499">
        <f t="shared" si="2"/>
        <v>2695.4472285873007</v>
      </c>
      <c r="G11" s="499">
        <f t="shared" si="2"/>
        <v>2655.0201771942252</v>
      </c>
      <c r="H11" s="499">
        <f t="shared" si="2"/>
        <v>2675.444993424474</v>
      </c>
      <c r="I11" s="499">
        <f t="shared" si="2"/>
        <v>2681.7339981078831</v>
      </c>
      <c r="J11" s="499">
        <f t="shared" si="2"/>
        <v>2664.8484931431999</v>
      </c>
      <c r="K11" s="499">
        <f t="shared" si="2"/>
        <v>2707.6971128926652</v>
      </c>
      <c r="L11" s="499">
        <f t="shared" si="2"/>
        <v>2710.2205282217542</v>
      </c>
      <c r="M11" s="499">
        <f t="shared" si="2"/>
        <v>2722.0951057689185</v>
      </c>
      <c r="N11" s="502">
        <f t="shared" si="2"/>
        <v>2807.1497934264403</v>
      </c>
      <c r="O11" s="499">
        <f t="shared" si="2"/>
        <v>3053.4933122684083</v>
      </c>
      <c r="P11" s="499">
        <f t="shared" si="2"/>
        <v>3037.770204235354</v>
      </c>
      <c r="R11" s="509"/>
    </row>
    <row r="12" spans="1:18" ht="15" customHeight="1">
      <c r="A12" s="489"/>
      <c r="B12" s="498" t="s">
        <v>516</v>
      </c>
      <c r="C12" s="503" t="s">
        <v>89</v>
      </c>
      <c r="D12" s="503"/>
      <c r="E12" s="503"/>
      <c r="F12" s="503"/>
      <c r="G12" s="503"/>
      <c r="H12" s="503" t="s">
        <v>89</v>
      </c>
      <c r="I12" s="503"/>
      <c r="J12" s="503"/>
      <c r="K12" s="503"/>
      <c r="L12" s="503"/>
      <c r="M12" s="503" t="s">
        <v>89</v>
      </c>
      <c r="N12" s="504" t="s">
        <v>89</v>
      </c>
      <c r="O12" s="500">
        <f>O13-O11</f>
        <v>-219.61831226840832</v>
      </c>
      <c r="P12" s="500">
        <f>P13-P11</f>
        <v>-255.24020423535376</v>
      </c>
      <c r="R12" s="334"/>
    </row>
    <row r="13" spans="1:18" ht="15" customHeight="1">
      <c r="A13" s="490"/>
      <c r="B13" s="485" t="s">
        <v>123</v>
      </c>
      <c r="C13" s="503">
        <v>2690.4502244382184</v>
      </c>
      <c r="D13" s="503">
        <v>2722.2116596634696</v>
      </c>
      <c r="E13" s="503">
        <v>2729.3852793237729</v>
      </c>
      <c r="F13" s="503">
        <v>2695.4672302846116</v>
      </c>
      <c r="G13" s="503">
        <v>2655.0731812454496</v>
      </c>
      <c r="H13" s="503">
        <v>2675.4549999999999</v>
      </c>
      <c r="I13" s="503">
        <v>2681.7439999999997</v>
      </c>
      <c r="J13" s="503">
        <v>2664.8832142350334</v>
      </c>
      <c r="K13" s="503">
        <v>2707.7035251199995</v>
      </c>
      <c r="L13" s="503">
        <v>2710.2220000000002</v>
      </c>
      <c r="M13" s="503">
        <v>2722.0939999999996</v>
      </c>
      <c r="N13" s="504">
        <v>2807.1499999999996</v>
      </c>
      <c r="O13" s="503">
        <v>2833.875</v>
      </c>
      <c r="P13" s="503">
        <v>2782.53</v>
      </c>
      <c r="R13" s="136"/>
    </row>
    <row r="14" spans="1:18" ht="15" customHeight="1">
      <c r="A14" s="491"/>
      <c r="B14" s="677" t="s">
        <v>124</v>
      </c>
      <c r="C14" s="132"/>
      <c r="D14" s="132">
        <f t="shared" ref="D14:L14" si="3">D11-D13</f>
        <v>-4.0028538714977913E-3</v>
      </c>
      <c r="E14" s="132">
        <f t="shared" si="3"/>
        <v>-9.0066197335545439E-3</v>
      </c>
      <c r="F14" s="132">
        <f t="shared" si="3"/>
        <v>-2.000169731081769E-2</v>
      </c>
      <c r="G14" s="132">
        <f t="shared" si="3"/>
        <v>-5.3004051224434079E-2</v>
      </c>
      <c r="H14" s="132"/>
      <c r="I14" s="132">
        <f t="shared" si="3"/>
        <v>-1.0001892116633826E-2</v>
      </c>
      <c r="J14" s="132">
        <f t="shared" si="3"/>
        <v>-3.4721091833489481E-2</v>
      </c>
      <c r="K14" s="132">
        <f t="shared" si="3"/>
        <v>-6.4122273342945846E-3</v>
      </c>
      <c r="L14" s="132">
        <f t="shared" si="3"/>
        <v>-1.4717782460138551E-3</v>
      </c>
      <c r="M14" s="132"/>
      <c r="N14" s="188"/>
      <c r="O14" s="678"/>
      <c r="P14" s="679"/>
    </row>
    <row r="15" spans="1:18" ht="15" customHeight="1">
      <c r="A15" s="490"/>
      <c r="B15" s="495" t="s">
        <v>151</v>
      </c>
      <c r="C15" s="499">
        <f t="shared" ref="C15:P15" si="4">C16+C20</f>
        <v>2343.1693134443426</v>
      </c>
      <c r="D15" s="499">
        <f t="shared" si="4"/>
        <v>2349.3964951824264</v>
      </c>
      <c r="E15" s="499">
        <f t="shared" si="4"/>
        <v>2352.1966657972944</v>
      </c>
      <c r="F15" s="499">
        <f t="shared" si="4"/>
        <v>2323.7280586876141</v>
      </c>
      <c r="G15" s="499">
        <f t="shared" si="4"/>
        <v>2299.8438031242313</v>
      </c>
      <c r="H15" s="499">
        <f t="shared" si="4"/>
        <v>2323.2300246745767</v>
      </c>
      <c r="I15" s="499">
        <f t="shared" si="4"/>
        <v>2351.4669502690858</v>
      </c>
      <c r="J15" s="499">
        <f t="shared" si="4"/>
        <v>2329.5406229359646</v>
      </c>
      <c r="K15" s="499">
        <f t="shared" si="4"/>
        <v>2355.1311555680386</v>
      </c>
      <c r="L15" s="499">
        <f t="shared" si="4"/>
        <v>2367.9791894755194</v>
      </c>
      <c r="M15" s="499">
        <f t="shared" si="4"/>
        <v>2375.4566028192557</v>
      </c>
      <c r="N15" s="502">
        <f t="shared" si="4"/>
        <v>2417.6550062102524</v>
      </c>
      <c r="O15" s="499">
        <f t="shared" si="4"/>
        <v>2244.0104082852326</v>
      </c>
      <c r="P15" s="499">
        <f t="shared" si="4"/>
        <v>2235.0678766187129</v>
      </c>
    </row>
    <row r="16" spans="1:18" ht="15" customHeight="1">
      <c r="A16" s="487"/>
      <c r="B16" s="507" t="s">
        <v>125</v>
      </c>
      <c r="C16" s="505">
        <v>2337.6850890061241</v>
      </c>
      <c r="D16" s="505">
        <v>2340.3458355189568</v>
      </c>
      <c r="E16" s="505">
        <v>2337.4093864735214</v>
      </c>
      <c r="F16" s="505">
        <v>2300.9318284030028</v>
      </c>
      <c r="G16" s="505">
        <v>2267.5586218787817</v>
      </c>
      <c r="H16" s="505">
        <v>2292.6390246745768</v>
      </c>
      <c r="I16" s="505">
        <v>2319.0829502690858</v>
      </c>
      <c r="J16" s="505">
        <v>2295.8726533359645</v>
      </c>
      <c r="K16" s="505">
        <v>2322.5736304480388</v>
      </c>
      <c r="L16" s="505">
        <v>2336.7321894755196</v>
      </c>
      <c r="M16" s="505">
        <v>2347.0806028192555</v>
      </c>
      <c r="N16" s="506">
        <v>2393.2410062102522</v>
      </c>
      <c r="O16" s="505">
        <v>2219.4306656228459</v>
      </c>
      <c r="P16" s="505">
        <v>2211.5726084970165</v>
      </c>
    </row>
    <row r="17" spans="1:19" ht="15" customHeight="1">
      <c r="A17" s="487" t="s">
        <v>511</v>
      </c>
      <c r="B17" s="507" t="s">
        <v>513</v>
      </c>
      <c r="C17" s="505">
        <v>57.599155808918582</v>
      </c>
      <c r="D17" s="505">
        <v>77.379996690973627</v>
      </c>
      <c r="E17" s="505">
        <v>56.217121482073644</v>
      </c>
      <c r="F17" s="505">
        <v>55.276860713077575</v>
      </c>
      <c r="G17" s="505">
        <v>52.472657231426751</v>
      </c>
      <c r="H17" s="505">
        <v>52.96531623368746</v>
      </c>
      <c r="I17" s="505">
        <v>48.090953484918529</v>
      </c>
      <c r="J17" s="505">
        <v>51.584585168005994</v>
      </c>
      <c r="K17" s="505">
        <v>55.307321807004918</v>
      </c>
      <c r="L17" s="505">
        <v>57.338010230917263</v>
      </c>
      <c r="M17" s="505">
        <v>55.999700370651063</v>
      </c>
      <c r="N17" s="506">
        <v>55.607122436344589</v>
      </c>
      <c r="O17" s="505">
        <v>373.40452073761031</v>
      </c>
      <c r="P17" s="505">
        <v>381.96895534968451</v>
      </c>
    </row>
    <row r="18" spans="1:19" ht="15" customHeight="1">
      <c r="A18" s="487" t="s">
        <v>512</v>
      </c>
      <c r="B18" s="507" t="s">
        <v>514</v>
      </c>
      <c r="C18" s="505">
        <v>250.90324646763918</v>
      </c>
      <c r="D18" s="505">
        <v>262.03983506380257</v>
      </c>
      <c r="E18" s="505">
        <v>265.95851457532899</v>
      </c>
      <c r="F18" s="505">
        <v>268.81669081339027</v>
      </c>
      <c r="G18" s="505">
        <v>263.53428316143214</v>
      </c>
      <c r="H18" s="505">
        <v>266.75434748379053</v>
      </c>
      <c r="I18" s="505">
        <v>266.78390564612056</v>
      </c>
      <c r="J18" s="505">
        <v>263.75963321773514</v>
      </c>
      <c r="K18" s="505">
        <v>243.0609566317323</v>
      </c>
      <c r="L18" s="505">
        <v>238.63620507393398</v>
      </c>
      <c r="M18" s="505">
        <v>240.07530840275098</v>
      </c>
      <c r="N18" s="506">
        <v>240.50713522015644</v>
      </c>
      <c r="O18" s="505">
        <v>122.65179894734496</v>
      </c>
      <c r="P18" s="505">
        <v>118.37453227714956</v>
      </c>
    </row>
    <row r="19" spans="1:19" ht="15" customHeight="1">
      <c r="A19" s="487"/>
      <c r="B19" s="508" t="s">
        <v>126</v>
      </c>
      <c r="C19" s="505">
        <f t="shared" ref="C19:P19" si="5">C17-C18</f>
        <v>-193.30409065872061</v>
      </c>
      <c r="D19" s="505">
        <f t="shared" si="5"/>
        <v>-184.65983837282894</v>
      </c>
      <c r="E19" s="505">
        <f t="shared" si="5"/>
        <v>-209.74139309325534</v>
      </c>
      <c r="F19" s="505">
        <f t="shared" si="5"/>
        <v>-213.53983010031268</v>
      </c>
      <c r="G19" s="505">
        <f t="shared" si="5"/>
        <v>-211.06162593000539</v>
      </c>
      <c r="H19" s="505">
        <f t="shared" si="5"/>
        <v>-213.78903125010305</v>
      </c>
      <c r="I19" s="505">
        <f t="shared" si="5"/>
        <v>-218.69295216120202</v>
      </c>
      <c r="J19" s="505">
        <f t="shared" si="5"/>
        <v>-212.17504804972916</v>
      </c>
      <c r="K19" s="505">
        <f t="shared" si="5"/>
        <v>-187.75363482472738</v>
      </c>
      <c r="L19" s="505">
        <f t="shared" si="5"/>
        <v>-181.29819484301672</v>
      </c>
      <c r="M19" s="505">
        <f t="shared" si="5"/>
        <v>-184.07560803209992</v>
      </c>
      <c r="N19" s="506">
        <f t="shared" si="5"/>
        <v>-184.90001278381186</v>
      </c>
      <c r="O19" s="505">
        <f t="shared" si="5"/>
        <v>250.75272179026535</v>
      </c>
      <c r="P19" s="505">
        <f t="shared" si="5"/>
        <v>263.59442307253494</v>
      </c>
    </row>
    <row r="20" spans="1:19" ht="15" customHeight="1">
      <c r="A20" s="487"/>
      <c r="B20" s="507" t="s">
        <v>127</v>
      </c>
      <c r="C20" s="505">
        <v>5.4842244382183996</v>
      </c>
      <c r="D20" s="505">
        <v>9.0506596634695313</v>
      </c>
      <c r="E20" s="505">
        <v>14.787279323772992</v>
      </c>
      <c r="F20" s="505">
        <v>22.79623028461123</v>
      </c>
      <c r="G20" s="505">
        <v>32.285181245449465</v>
      </c>
      <c r="H20" s="505">
        <v>30.591000000000001</v>
      </c>
      <c r="I20" s="505">
        <v>32.384</v>
      </c>
      <c r="J20" s="505">
        <v>33.66796959999995</v>
      </c>
      <c r="K20" s="505">
        <v>32.557525119999887</v>
      </c>
      <c r="L20" s="505">
        <v>31.247</v>
      </c>
      <c r="M20" s="505">
        <v>28.376000000000001</v>
      </c>
      <c r="N20" s="506">
        <v>24.414000000000001</v>
      </c>
      <c r="O20" s="505">
        <v>24.579742662386504</v>
      </c>
      <c r="P20" s="505">
        <v>23.495268121696544</v>
      </c>
      <c r="Q20" s="187"/>
    </row>
    <row r="21" spans="1:19" ht="15" customHeight="1">
      <c r="A21" s="490"/>
      <c r="B21" s="497" t="s">
        <v>515</v>
      </c>
      <c r="C21" s="499">
        <f t="shared" ref="C21:P21" si="6">C20+C16+C19</f>
        <v>2149.8652227856219</v>
      </c>
      <c r="D21" s="499">
        <f t="shared" si="6"/>
        <v>2164.7366568095977</v>
      </c>
      <c r="E21" s="499">
        <f t="shared" si="6"/>
        <v>2142.4552727040391</v>
      </c>
      <c r="F21" s="499">
        <f t="shared" si="6"/>
        <v>2110.1882285873012</v>
      </c>
      <c r="G21" s="499">
        <f t="shared" si="6"/>
        <v>2088.7821771942258</v>
      </c>
      <c r="H21" s="499">
        <f t="shared" si="6"/>
        <v>2109.4409934244736</v>
      </c>
      <c r="I21" s="499">
        <f t="shared" si="6"/>
        <v>2132.7739981078839</v>
      </c>
      <c r="J21" s="499">
        <f t="shared" si="6"/>
        <v>2117.3655748862357</v>
      </c>
      <c r="K21" s="499">
        <f t="shared" si="6"/>
        <v>2167.3775207433114</v>
      </c>
      <c r="L21" s="499">
        <f t="shared" si="6"/>
        <v>2186.6809946325029</v>
      </c>
      <c r="M21" s="499">
        <f t="shared" si="6"/>
        <v>2191.3809947871559</v>
      </c>
      <c r="N21" s="502">
        <f t="shared" si="6"/>
        <v>2232.7549934264407</v>
      </c>
      <c r="O21" s="499">
        <f t="shared" si="6"/>
        <v>2494.7631300754979</v>
      </c>
      <c r="P21" s="499">
        <f t="shared" si="6"/>
        <v>2498.6622996912479</v>
      </c>
      <c r="Q21" s="187"/>
      <c r="R21" s="136"/>
      <c r="S21" s="136"/>
    </row>
    <row r="22" spans="1:19" ht="15" customHeight="1">
      <c r="A22" s="489"/>
      <c r="B22" s="496" t="s">
        <v>516</v>
      </c>
      <c r="C22" s="505" t="s">
        <v>89</v>
      </c>
      <c r="D22" s="505"/>
      <c r="E22" s="505"/>
      <c r="F22" s="505"/>
      <c r="G22" s="505"/>
      <c r="H22" s="505" t="s">
        <v>89</v>
      </c>
      <c r="I22" s="505"/>
      <c r="J22" s="505"/>
      <c r="K22" s="505"/>
      <c r="L22" s="505"/>
      <c r="M22" s="505" t="s">
        <v>89</v>
      </c>
      <c r="N22" s="506" t="s">
        <v>89</v>
      </c>
      <c r="O22" s="505">
        <f>O23-O21</f>
        <v>-219.62013007549785</v>
      </c>
      <c r="P22" s="505">
        <f>P23-P21</f>
        <v>-255.24029969124786</v>
      </c>
      <c r="R22" s="334"/>
    </row>
    <row r="23" spans="1:19" ht="15" customHeight="1">
      <c r="A23" s="490"/>
      <c r="B23" s="497" t="s">
        <v>123</v>
      </c>
      <c r="C23" s="499">
        <v>2149.8652244382183</v>
      </c>
      <c r="D23" s="499">
        <v>2164.7366596634697</v>
      </c>
      <c r="E23" s="499">
        <v>2142.4552793237731</v>
      </c>
      <c r="F23" s="499">
        <v>2110.1882302846111</v>
      </c>
      <c r="G23" s="499">
        <v>2088.7821812454499</v>
      </c>
      <c r="H23" s="499">
        <v>2109.4409999999998</v>
      </c>
      <c r="I23" s="499">
        <v>2132.7739999999999</v>
      </c>
      <c r="J23" s="499">
        <v>2117.3655809785323</v>
      </c>
      <c r="K23" s="499">
        <v>2167.37752512</v>
      </c>
      <c r="L23" s="499">
        <v>2186.681</v>
      </c>
      <c r="M23" s="499">
        <v>2191.3809999999999</v>
      </c>
      <c r="N23" s="502">
        <v>2232.7550000000001</v>
      </c>
      <c r="O23" s="499">
        <v>2275.143</v>
      </c>
      <c r="P23" s="499">
        <v>2243.422</v>
      </c>
    </row>
    <row r="24" spans="1:19" ht="15" customHeight="1">
      <c r="A24" s="490"/>
      <c r="B24" s="495" t="s">
        <v>150</v>
      </c>
      <c r="C24" s="499">
        <v>384.68708480393593</v>
      </c>
      <c r="D24" s="499">
        <v>398.16371057446179</v>
      </c>
      <c r="E24" s="499">
        <v>415.74620918600374</v>
      </c>
      <c r="F24" s="499">
        <v>417.29576648067291</v>
      </c>
      <c r="G24" s="499">
        <v>397.2163384087367</v>
      </c>
      <c r="H24" s="499">
        <v>382.44814809478993</v>
      </c>
      <c r="I24" s="499">
        <v>382.87872035554255</v>
      </c>
      <c r="J24" s="499">
        <v>405.34012137725006</v>
      </c>
      <c r="K24" s="499">
        <v>403.57949158721135</v>
      </c>
      <c r="L24" s="499">
        <v>387.23708527267007</v>
      </c>
      <c r="M24" s="499">
        <v>379.51523936066178</v>
      </c>
      <c r="N24" s="499">
        <v>399.23878781962452</v>
      </c>
      <c r="O24" s="499">
        <v>416.12665702460708</v>
      </c>
      <c r="P24" s="499">
        <v>414.77596274276402</v>
      </c>
    </row>
    <row r="25" spans="1:19" ht="15" customHeight="1">
      <c r="A25" s="487" t="s">
        <v>511</v>
      </c>
      <c r="B25" s="507" t="s">
        <v>513</v>
      </c>
      <c r="C25" s="505">
        <v>133.066</v>
      </c>
      <c r="D25" s="505">
        <v>143.47200000000001</v>
      </c>
      <c r="E25" s="505">
        <v>147.84200000000001</v>
      </c>
      <c r="F25" s="505">
        <v>151.55199999999999</v>
      </c>
      <c r="G25" s="505">
        <v>151.53700000000001</v>
      </c>
      <c r="H25" s="505">
        <v>154.71899999999999</v>
      </c>
      <c r="I25" s="505">
        <v>145.37299999999999</v>
      </c>
      <c r="J25" s="505">
        <v>152.501</v>
      </c>
      <c r="K25" s="505">
        <v>157.38499999999999</v>
      </c>
      <c r="L25" s="505">
        <v>153.441</v>
      </c>
      <c r="M25" s="505">
        <v>157.56700000000001</v>
      </c>
      <c r="N25" s="505">
        <v>174.05199999999999</v>
      </c>
      <c r="O25" s="505">
        <v>201.489</v>
      </c>
      <c r="P25" s="505">
        <v>209.29300000000001</v>
      </c>
    </row>
    <row r="26" spans="1:19" ht="15" customHeight="1">
      <c r="A26" s="487" t="s">
        <v>512</v>
      </c>
      <c r="B26" s="507" t="s">
        <v>514</v>
      </c>
      <c r="C26" s="505">
        <v>173.22808480393596</v>
      </c>
      <c r="D26" s="505">
        <v>179.7497105744618</v>
      </c>
      <c r="E26" s="505">
        <v>188.54920918600374</v>
      </c>
      <c r="F26" s="505">
        <v>189.86376648067292</v>
      </c>
      <c r="G26" s="505">
        <v>180.92533840873671</v>
      </c>
      <c r="H26" s="505">
        <v>174.84814809478999</v>
      </c>
      <c r="I26" s="505">
        <v>181.52372035554259</v>
      </c>
      <c r="J26" s="505">
        <v>186.72512137725013</v>
      </c>
      <c r="K26" s="505">
        <v>185.79849158721137</v>
      </c>
      <c r="L26" s="505">
        <v>178.33808527267007</v>
      </c>
      <c r="M26" s="505">
        <v>174.87823936066178</v>
      </c>
      <c r="N26" s="505">
        <v>183.85978781962453</v>
      </c>
      <c r="O26" s="505">
        <v>192.07265702460703</v>
      </c>
      <c r="P26" s="505">
        <v>186.47696274276407</v>
      </c>
    </row>
    <row r="27" spans="1:19" ht="15" customHeight="1">
      <c r="A27" s="487"/>
      <c r="B27" s="508" t="s">
        <v>126</v>
      </c>
      <c r="C27" s="505">
        <f t="shared" ref="C27:P27" si="7">C25-C26</f>
        <v>-40.162084803935954</v>
      </c>
      <c r="D27" s="505">
        <f t="shared" si="7"/>
        <v>-36.277710574461793</v>
      </c>
      <c r="E27" s="505">
        <f t="shared" si="7"/>
        <v>-40.707209186003723</v>
      </c>
      <c r="F27" s="505">
        <f t="shared" si="7"/>
        <v>-38.311766480672929</v>
      </c>
      <c r="G27" s="505">
        <f t="shared" si="7"/>
        <v>-29.388338408736701</v>
      </c>
      <c r="H27" s="505">
        <f t="shared" si="7"/>
        <v>-20.129148094789997</v>
      </c>
      <c r="I27" s="505">
        <f t="shared" si="7"/>
        <v>-36.150720355542603</v>
      </c>
      <c r="J27" s="505">
        <f t="shared" si="7"/>
        <v>-34.224121377250128</v>
      </c>
      <c r="K27" s="505">
        <f t="shared" si="7"/>
        <v>-28.413491587211382</v>
      </c>
      <c r="L27" s="505">
        <f t="shared" si="7"/>
        <v>-24.897085272670068</v>
      </c>
      <c r="M27" s="505">
        <f t="shared" si="7"/>
        <v>-17.311239360661773</v>
      </c>
      <c r="N27" s="505">
        <f t="shared" si="7"/>
        <v>-9.8077878196245365</v>
      </c>
      <c r="O27" s="505">
        <f t="shared" si="7"/>
        <v>9.416342975392979</v>
      </c>
      <c r="P27" s="505">
        <f t="shared" si="7"/>
        <v>22.816037257235934</v>
      </c>
    </row>
    <row r="28" spans="1:19" ht="15" customHeight="1">
      <c r="A28" s="490"/>
      <c r="B28" s="495" t="s">
        <v>128</v>
      </c>
      <c r="C28" s="499">
        <f t="shared" ref="C28:P28" si="8">C24+C27</f>
        <v>344.52499999999998</v>
      </c>
      <c r="D28" s="499">
        <f t="shared" si="8"/>
        <v>361.88599999999997</v>
      </c>
      <c r="E28" s="499">
        <f t="shared" si="8"/>
        <v>375.03899999999999</v>
      </c>
      <c r="F28" s="499">
        <f t="shared" si="8"/>
        <v>378.98399999999998</v>
      </c>
      <c r="G28" s="499">
        <f t="shared" si="8"/>
        <v>367.82799999999997</v>
      </c>
      <c r="H28" s="499">
        <f t="shared" si="8"/>
        <v>362.31899999999996</v>
      </c>
      <c r="I28" s="499">
        <f t="shared" si="8"/>
        <v>346.72799999999995</v>
      </c>
      <c r="J28" s="499">
        <f t="shared" si="8"/>
        <v>371.11599999999993</v>
      </c>
      <c r="K28" s="499">
        <f t="shared" si="8"/>
        <v>375.16599999999994</v>
      </c>
      <c r="L28" s="499">
        <f t="shared" si="8"/>
        <v>362.34000000000003</v>
      </c>
      <c r="M28" s="499">
        <f t="shared" si="8"/>
        <v>362.20400000000001</v>
      </c>
      <c r="N28" s="499">
        <f t="shared" si="8"/>
        <v>389.43099999999998</v>
      </c>
      <c r="O28" s="499">
        <f t="shared" si="8"/>
        <v>425.54300000000006</v>
      </c>
      <c r="P28" s="499">
        <f t="shared" si="8"/>
        <v>437.59199999999998</v>
      </c>
    </row>
    <row r="29" spans="1:19" ht="15" customHeight="1">
      <c r="A29" s="490"/>
      <c r="B29" s="495" t="s">
        <v>408</v>
      </c>
      <c r="C29" s="510">
        <v>7.6559075706708262</v>
      </c>
      <c r="D29" s="510">
        <v>6.2795946985915503</v>
      </c>
      <c r="E29" s="510">
        <v>4.1591344579289018</v>
      </c>
      <c r="F29" s="510">
        <v>3.4361713419344779</v>
      </c>
      <c r="G29" s="510">
        <v>6.5750597120000007</v>
      </c>
      <c r="H29" s="510">
        <v>6.3518303113964691</v>
      </c>
      <c r="I29" s="510">
        <v>6.8919198909090902</v>
      </c>
      <c r="J29" s="510">
        <v>6.5536339934225332</v>
      </c>
      <c r="K29" s="510">
        <v>5.6569836424542643</v>
      </c>
      <c r="L29" s="510">
        <v>5.8904937257606846</v>
      </c>
      <c r="M29" s="510">
        <v>6.3796073701896363</v>
      </c>
      <c r="N29" s="510">
        <v>5.4119919441594497</v>
      </c>
      <c r="O29" s="510">
        <v>4.976826016669138</v>
      </c>
      <c r="P29" s="510">
        <v>5.2365333208309002</v>
      </c>
    </row>
    <row r="30" spans="1:19" ht="15" customHeight="1">
      <c r="A30" s="487" t="s">
        <v>511</v>
      </c>
      <c r="B30" s="507" t="s">
        <v>513</v>
      </c>
      <c r="C30" s="511">
        <v>7.8522837528861134</v>
      </c>
      <c r="D30" s="511">
        <v>6.8668621076056349</v>
      </c>
      <c r="E30" s="511">
        <v>3.9192053747140645</v>
      </c>
      <c r="F30" s="511">
        <v>2.9918838920436825</v>
      </c>
      <c r="G30" s="511">
        <v>6.9076614186666676</v>
      </c>
      <c r="H30" s="511">
        <v>7.0955174590690211</v>
      </c>
      <c r="I30" s="511">
        <v>7.6779050727272713</v>
      </c>
      <c r="J30" s="511">
        <v>7.2304469307692294</v>
      </c>
      <c r="K30" s="511">
        <v>7.5629128216971564</v>
      </c>
      <c r="L30" s="511">
        <v>7.8719089828262119</v>
      </c>
      <c r="M30" s="511">
        <v>8.7235805698735742</v>
      </c>
      <c r="N30" s="511">
        <v>7.2352690205603665</v>
      </c>
      <c r="O30" s="511">
        <v>6.5360545475715446</v>
      </c>
      <c r="P30" s="511">
        <v>6.8618336151087878</v>
      </c>
    </row>
    <row r="31" spans="1:19" ht="15" customHeight="1">
      <c r="A31" s="487" t="s">
        <v>512</v>
      </c>
      <c r="B31" s="507" t="s">
        <v>514</v>
      </c>
      <c r="C31" s="511">
        <v>1.9401913235569423</v>
      </c>
      <c r="D31" s="511">
        <v>1.6334568061971835</v>
      </c>
      <c r="E31" s="511">
        <v>0.9483398326429674</v>
      </c>
      <c r="F31" s="511">
        <v>0.73405523397815919</v>
      </c>
      <c r="G31" s="511">
        <v>1.6307211306666667</v>
      </c>
      <c r="H31" s="511">
        <v>1.6043477704654896</v>
      </c>
      <c r="I31" s="511">
        <v>1.7468249636363635</v>
      </c>
      <c r="J31" s="511">
        <v>1.6067659846153846</v>
      </c>
      <c r="K31" s="511">
        <v>1.5848964641514214</v>
      </c>
      <c r="L31" s="511">
        <v>1.6504027085868946</v>
      </c>
      <c r="M31" s="511">
        <v>1.7821879400632121</v>
      </c>
      <c r="N31" s="511">
        <v>1.5162609647198164</v>
      </c>
      <c r="O31" s="511">
        <v>1.3628805642406834</v>
      </c>
      <c r="P31" s="511">
        <v>1.4793669359396884</v>
      </c>
    </row>
    <row r="32" spans="1:19" ht="15" customHeight="1">
      <c r="A32" s="487"/>
      <c r="B32" s="508" t="s">
        <v>126</v>
      </c>
      <c r="C32" s="511">
        <f t="shared" ref="C32:P32" si="9">C30-C31</f>
        <v>5.9120924293291708</v>
      </c>
      <c r="D32" s="511">
        <f t="shared" si="9"/>
        <v>5.2334053014084514</v>
      </c>
      <c r="E32" s="511">
        <f t="shared" si="9"/>
        <v>2.9708655420710972</v>
      </c>
      <c r="F32" s="511">
        <f t="shared" si="9"/>
        <v>2.2578286580655234</v>
      </c>
      <c r="G32" s="511">
        <f t="shared" si="9"/>
        <v>5.2769402880000005</v>
      </c>
      <c r="H32" s="511">
        <f t="shared" si="9"/>
        <v>5.4911696886035317</v>
      </c>
      <c r="I32" s="511">
        <f t="shared" si="9"/>
        <v>5.9310801090909075</v>
      </c>
      <c r="J32" s="511">
        <f t="shared" si="9"/>
        <v>5.6236809461538453</v>
      </c>
      <c r="K32" s="511">
        <f t="shared" si="9"/>
        <v>5.9780163575457355</v>
      </c>
      <c r="L32" s="511">
        <f t="shared" si="9"/>
        <v>6.2215062742393172</v>
      </c>
      <c r="M32" s="511">
        <f t="shared" si="9"/>
        <v>6.9413926298103625</v>
      </c>
      <c r="N32" s="511">
        <f t="shared" si="9"/>
        <v>5.7190080558405505</v>
      </c>
      <c r="O32" s="511">
        <f t="shared" si="9"/>
        <v>5.1731739833308614</v>
      </c>
      <c r="P32" s="511">
        <f t="shared" si="9"/>
        <v>5.3824666791690996</v>
      </c>
    </row>
    <row r="33" spans="1:17" ht="15" customHeight="1">
      <c r="A33" s="490"/>
      <c r="B33" s="495" t="s">
        <v>409</v>
      </c>
      <c r="C33" s="510">
        <f t="shared" ref="C33:P33" si="10">C29+C32</f>
        <v>13.567999999999998</v>
      </c>
      <c r="D33" s="510">
        <f t="shared" si="10"/>
        <v>11.513000000000002</v>
      </c>
      <c r="E33" s="510">
        <f t="shared" si="10"/>
        <v>7.129999999999999</v>
      </c>
      <c r="F33" s="510">
        <f t="shared" si="10"/>
        <v>5.6940000000000008</v>
      </c>
      <c r="G33" s="512">
        <f t="shared" si="10"/>
        <v>11.852</v>
      </c>
      <c r="H33" s="510">
        <f t="shared" si="10"/>
        <v>11.843</v>
      </c>
      <c r="I33" s="510">
        <f t="shared" si="10"/>
        <v>12.822999999999997</v>
      </c>
      <c r="J33" s="510">
        <f t="shared" si="10"/>
        <v>12.177314939576378</v>
      </c>
      <c r="K33" s="510">
        <f t="shared" si="10"/>
        <v>11.635</v>
      </c>
      <c r="L33" s="510">
        <f t="shared" si="10"/>
        <v>12.112000000000002</v>
      </c>
      <c r="M33" s="510">
        <f t="shared" si="10"/>
        <v>13.320999999999998</v>
      </c>
      <c r="N33" s="510">
        <f t="shared" si="10"/>
        <v>11.131</v>
      </c>
      <c r="O33" s="510">
        <f t="shared" si="10"/>
        <v>10.149999999999999</v>
      </c>
      <c r="P33" s="510">
        <f t="shared" si="10"/>
        <v>10.619</v>
      </c>
    </row>
    <row r="34" spans="1:17" ht="15" customHeight="1">
      <c r="A34" s="490"/>
      <c r="B34" s="495" t="s">
        <v>129</v>
      </c>
      <c r="C34" s="503">
        <v>78.206000000000003</v>
      </c>
      <c r="D34" s="503">
        <v>76.188000000000002</v>
      </c>
      <c r="E34" s="503">
        <v>76.206999999999994</v>
      </c>
      <c r="F34" s="503">
        <v>76.116</v>
      </c>
      <c r="G34" s="503">
        <v>72.552000000000007</v>
      </c>
      <c r="H34" s="503">
        <v>75.695999999999998</v>
      </c>
      <c r="I34" s="503">
        <v>75.510999999999996</v>
      </c>
      <c r="J34" s="503">
        <v>57.935603317387681</v>
      </c>
      <c r="K34" s="503">
        <v>57.384999999999998</v>
      </c>
      <c r="L34" s="503">
        <v>54.406999999999996</v>
      </c>
      <c r="M34" s="503">
        <v>53.881999999999998</v>
      </c>
      <c r="N34" s="503">
        <v>56.356000000000002</v>
      </c>
      <c r="O34" s="503">
        <v>54.417000000000002</v>
      </c>
      <c r="P34" s="503">
        <v>51.326999999999998</v>
      </c>
    </row>
    <row r="35" spans="1:17" ht="15" customHeight="1">
      <c r="A35" s="490"/>
      <c r="B35" s="495" t="s">
        <v>152</v>
      </c>
      <c r="C35" s="503">
        <f t="shared" ref="C35:N35" si="11">C34+C23+C28+C33</f>
        <v>2586.1642244382188</v>
      </c>
      <c r="D35" s="503">
        <f t="shared" si="11"/>
        <v>2614.3236596634697</v>
      </c>
      <c r="E35" s="503">
        <f t="shared" si="11"/>
        <v>2600.8312793237728</v>
      </c>
      <c r="F35" s="503">
        <f t="shared" si="11"/>
        <v>2570.982230284611</v>
      </c>
      <c r="G35" s="503">
        <f t="shared" si="11"/>
        <v>2541.0141812454499</v>
      </c>
      <c r="H35" s="503">
        <f t="shared" si="11"/>
        <v>2559.2989999999995</v>
      </c>
      <c r="I35" s="503">
        <f t="shared" si="11"/>
        <v>2567.8359999999998</v>
      </c>
      <c r="J35" s="503">
        <f t="shared" si="11"/>
        <v>2558.5944992354962</v>
      </c>
      <c r="K35" s="503">
        <f t="shared" si="11"/>
        <v>2611.5635251200001</v>
      </c>
      <c r="L35" s="503">
        <f t="shared" si="11"/>
        <v>2615.5400000000004</v>
      </c>
      <c r="M35" s="503">
        <f t="shared" si="11"/>
        <v>2620.788</v>
      </c>
      <c r="N35" s="503">
        <f t="shared" si="11"/>
        <v>2689.6730000000002</v>
      </c>
      <c r="O35" s="503">
        <f>O34+O23+O28+O33</f>
        <v>2765.2530000000002</v>
      </c>
      <c r="P35" s="503">
        <f>P34+P23+P28+P33</f>
        <v>2742.96</v>
      </c>
    </row>
    <row r="36" spans="1:17" ht="15" customHeight="1">
      <c r="A36" s="490"/>
      <c r="B36" s="495" t="s">
        <v>130</v>
      </c>
      <c r="C36" s="503">
        <v>271.65199999999999</v>
      </c>
      <c r="D36" s="503">
        <v>275.74599999999998</v>
      </c>
      <c r="E36" s="503">
        <v>377.04500000000002</v>
      </c>
      <c r="F36" s="503">
        <v>379.67099999999999</v>
      </c>
      <c r="G36" s="503">
        <v>313.55399999999997</v>
      </c>
      <c r="H36" s="503">
        <v>339.33199999999999</v>
      </c>
      <c r="I36" s="503">
        <v>288.78500000000003</v>
      </c>
      <c r="J36" s="503">
        <v>331.71199999999999</v>
      </c>
      <c r="K36" s="503">
        <v>329.49400000000003</v>
      </c>
      <c r="L36" s="503">
        <v>312.04399999999998</v>
      </c>
      <c r="M36" s="503">
        <v>340.46199999999999</v>
      </c>
      <c r="N36" s="503">
        <v>350.572</v>
      </c>
      <c r="O36" s="503">
        <v>315.84699999999998</v>
      </c>
      <c r="P36" s="503">
        <v>300.10300000000001</v>
      </c>
    </row>
    <row r="37" spans="1:17" ht="15" customHeight="1">
      <c r="A37" s="487" t="s">
        <v>511</v>
      </c>
      <c r="B37" s="507" t="s">
        <v>513</v>
      </c>
      <c r="C37" s="500">
        <v>95.198999999999998</v>
      </c>
      <c r="D37" s="500">
        <v>89.67</v>
      </c>
      <c r="E37" s="500">
        <v>119.443</v>
      </c>
      <c r="F37" s="500">
        <v>113.559</v>
      </c>
      <c r="G37" s="500">
        <v>100.861</v>
      </c>
      <c r="H37" s="500">
        <v>82.701999999999998</v>
      </c>
      <c r="I37" s="500">
        <v>85.37</v>
      </c>
      <c r="J37" s="500">
        <v>86.936000000000007</v>
      </c>
      <c r="K37" s="500">
        <v>88.045592149353766</v>
      </c>
      <c r="L37" s="500">
        <v>83.161533589251448</v>
      </c>
      <c r="M37" s="500">
        <v>80.59611098176174</v>
      </c>
      <c r="N37" s="500">
        <v>88.751800000000003</v>
      </c>
      <c r="O37" s="500">
        <v>54.399182192910139</v>
      </c>
      <c r="P37" s="500">
        <v>35.249904544105526</v>
      </c>
    </row>
    <row r="38" spans="1:17" ht="15" customHeight="1">
      <c r="A38" s="487" t="s">
        <v>512</v>
      </c>
      <c r="B38" s="507" t="s">
        <v>514</v>
      </c>
      <c r="C38" s="500">
        <v>262.57100000000003</v>
      </c>
      <c r="D38" s="500">
        <v>257.53199999999998</v>
      </c>
      <c r="E38" s="500">
        <v>367.94299999999998</v>
      </c>
      <c r="F38" s="500">
        <v>368.76499999999999</v>
      </c>
      <c r="G38" s="500">
        <v>300.40899999999999</v>
      </c>
      <c r="H38" s="500">
        <v>305.88799999999998</v>
      </c>
      <c r="I38" s="500">
        <v>260.25700000000001</v>
      </c>
      <c r="J38" s="500">
        <v>312.39400000000001</v>
      </c>
      <c r="K38" s="500">
        <v>321.40600000000001</v>
      </c>
      <c r="L38" s="500">
        <v>300.52499999999998</v>
      </c>
      <c r="M38" s="500">
        <v>319.75099999999998</v>
      </c>
      <c r="N38" s="500">
        <v>321.84699999999998</v>
      </c>
      <c r="O38" s="500">
        <v>301.62599999999998</v>
      </c>
      <c r="P38" s="500">
        <v>295.78300000000002</v>
      </c>
    </row>
    <row r="39" spans="1:17" ht="15" customHeight="1">
      <c r="A39" s="487"/>
      <c r="B39" s="508" t="s">
        <v>126</v>
      </c>
      <c r="C39" s="500">
        <f t="shared" ref="C39:P39" si="12">C37-C38</f>
        <v>-167.37200000000001</v>
      </c>
      <c r="D39" s="500">
        <f t="shared" si="12"/>
        <v>-167.86199999999997</v>
      </c>
      <c r="E39" s="500">
        <f t="shared" si="12"/>
        <v>-248.5</v>
      </c>
      <c r="F39" s="500">
        <f t="shared" si="12"/>
        <v>-255.20599999999999</v>
      </c>
      <c r="G39" s="500">
        <f t="shared" si="12"/>
        <v>-199.548</v>
      </c>
      <c r="H39" s="500">
        <f t="shared" si="12"/>
        <v>-223.18599999999998</v>
      </c>
      <c r="I39" s="500">
        <f t="shared" si="12"/>
        <v>-174.887</v>
      </c>
      <c r="J39" s="500">
        <f t="shared" si="12"/>
        <v>-225.458</v>
      </c>
      <c r="K39" s="500">
        <f t="shared" si="12"/>
        <v>-233.36040785064625</v>
      </c>
      <c r="L39" s="500">
        <f t="shared" si="12"/>
        <v>-217.36346641074852</v>
      </c>
      <c r="M39" s="500">
        <f t="shared" si="12"/>
        <v>-239.15488901823824</v>
      </c>
      <c r="N39" s="500">
        <f t="shared" si="12"/>
        <v>-233.09519999999998</v>
      </c>
      <c r="O39" s="500">
        <f t="shared" si="12"/>
        <v>-247.22681780708984</v>
      </c>
      <c r="P39" s="500">
        <f t="shared" si="12"/>
        <v>-260.53309545589451</v>
      </c>
    </row>
    <row r="40" spans="1:17" ht="15" customHeight="1">
      <c r="A40" s="490"/>
      <c r="B40" s="495" t="s">
        <v>131</v>
      </c>
      <c r="C40" s="503">
        <f t="shared" ref="C40:P40" si="13">C36+C39</f>
        <v>104.27999999999997</v>
      </c>
      <c r="D40" s="503">
        <f t="shared" si="13"/>
        <v>107.88400000000001</v>
      </c>
      <c r="E40" s="503">
        <f t="shared" si="13"/>
        <v>128.54500000000002</v>
      </c>
      <c r="F40" s="503">
        <f t="shared" si="13"/>
        <v>124.465</v>
      </c>
      <c r="G40" s="503">
        <f t="shared" si="13"/>
        <v>114.00599999999997</v>
      </c>
      <c r="H40" s="503">
        <f t="shared" si="13"/>
        <v>116.14600000000002</v>
      </c>
      <c r="I40" s="503">
        <f t="shared" si="13"/>
        <v>113.89800000000002</v>
      </c>
      <c r="J40" s="503">
        <f t="shared" si="13"/>
        <v>106.25399999999999</v>
      </c>
      <c r="K40" s="503">
        <f t="shared" si="13"/>
        <v>96.133592149353774</v>
      </c>
      <c r="L40" s="503">
        <f t="shared" si="13"/>
        <v>94.680533589251468</v>
      </c>
      <c r="M40" s="503">
        <f t="shared" si="13"/>
        <v>101.30711098176175</v>
      </c>
      <c r="N40" s="503">
        <f t="shared" si="13"/>
        <v>117.47680000000003</v>
      </c>
      <c r="O40" s="503">
        <f t="shared" si="13"/>
        <v>68.620182192910136</v>
      </c>
      <c r="P40" s="503">
        <f t="shared" si="13"/>
        <v>39.569904544105498</v>
      </c>
    </row>
    <row r="41" spans="1:17" s="133" customFormat="1" ht="20.100000000000001" customHeight="1">
      <c r="B41" s="680"/>
      <c r="C41" s="514" t="s">
        <v>153</v>
      </c>
      <c r="D41" s="513"/>
      <c r="E41" s="513"/>
      <c r="F41" s="513"/>
      <c r="G41" s="513"/>
      <c r="H41" s="513"/>
      <c r="I41" s="513"/>
      <c r="J41" s="513"/>
      <c r="K41" s="513"/>
      <c r="L41" s="513"/>
      <c r="M41" s="513"/>
      <c r="N41" s="513"/>
      <c r="O41" s="513"/>
      <c r="P41" s="513"/>
      <c r="Q41" s="190"/>
    </row>
    <row r="42" spans="1:17" ht="15" customHeight="1">
      <c r="A42" s="479"/>
      <c r="B42" s="492" t="s">
        <v>112</v>
      </c>
      <c r="C42" s="517">
        <f>C34/C$8*100</f>
        <v>2.5347362633426846</v>
      </c>
      <c r="D42" s="517">
        <f t="shared" ref="D42:P42" si="14">D34/D$8*100</f>
        <v>2.4531084649122414</v>
      </c>
      <c r="E42" s="517">
        <f t="shared" si="14"/>
        <v>2.3627483921742405</v>
      </c>
      <c r="F42" s="517">
        <f t="shared" si="14"/>
        <v>2.3784414166469761</v>
      </c>
      <c r="G42" s="517">
        <f t="shared" si="14"/>
        <v>2.348157831819901</v>
      </c>
      <c r="H42" s="517">
        <f t="shared" si="14"/>
        <v>2.4206778360179011</v>
      </c>
      <c r="I42" s="517">
        <f t="shared" si="14"/>
        <v>2.4314984140121543</v>
      </c>
      <c r="J42" s="517">
        <f t="shared" si="14"/>
        <v>1.850338114984065</v>
      </c>
      <c r="K42" s="517">
        <f t="shared" si="14"/>
        <v>1.8210253503856535</v>
      </c>
      <c r="L42" s="517">
        <f t="shared" si="14"/>
        <v>1.739600161775658</v>
      </c>
      <c r="M42" s="517">
        <f t="shared" si="14"/>
        <v>1.7074524731998997</v>
      </c>
      <c r="N42" s="517">
        <f t="shared" si="14"/>
        <v>1.7451817903299089</v>
      </c>
      <c r="O42" s="517">
        <f t="shared" si="14"/>
        <v>1.7927586596546929</v>
      </c>
      <c r="P42" s="517">
        <f t="shared" si="14"/>
        <v>1.707195174391092</v>
      </c>
    </row>
    <row r="43" spans="1:17" ht="15" customHeight="1">
      <c r="A43" s="479"/>
      <c r="B43" s="515" t="s">
        <v>517</v>
      </c>
      <c r="C43" s="517">
        <f>C15/C$8*100</f>
        <v>75.944508476832425</v>
      </c>
      <c r="D43" s="517">
        <f t="shared" ref="D43:P43" si="15">D15/D$8*100</f>
        <v>75.64609163867226</v>
      </c>
      <c r="E43" s="517">
        <f t="shared" si="15"/>
        <v>72.928325353184974</v>
      </c>
      <c r="F43" s="517">
        <f t="shared" si="15"/>
        <v>72.610897259541957</v>
      </c>
      <c r="G43" s="517">
        <f t="shared" si="15"/>
        <v>74.434836231511596</v>
      </c>
      <c r="H43" s="517">
        <f t="shared" si="15"/>
        <v>74.294433374300752</v>
      </c>
      <c r="I43" s="517">
        <f t="shared" si="15"/>
        <v>75.718612654861943</v>
      </c>
      <c r="J43" s="517">
        <f t="shared" si="15"/>
        <v>74.40049914399502</v>
      </c>
      <c r="K43" s="517">
        <f t="shared" si="15"/>
        <v>74.736491030277193</v>
      </c>
      <c r="L43" s="517">
        <f t="shared" si="15"/>
        <v>75.713363741669369</v>
      </c>
      <c r="M43" s="517">
        <f t="shared" si="15"/>
        <v>75.275217168307975</v>
      </c>
      <c r="N43" s="517">
        <f t="shared" si="15"/>
        <v>74.867760169956625</v>
      </c>
      <c r="O43" s="517">
        <f t="shared" si="15"/>
        <v>73.928535049867023</v>
      </c>
      <c r="P43" s="517">
        <f t="shared" si="15"/>
        <v>74.340933493093516</v>
      </c>
    </row>
    <row r="44" spans="1:17" ht="15" customHeight="1">
      <c r="A44" s="479"/>
      <c r="B44" s="515" t="s">
        <v>132</v>
      </c>
      <c r="C44" s="517">
        <f>C24/C$8*100</f>
        <v>12.468100962740953</v>
      </c>
      <c r="D44" s="517">
        <f t="shared" ref="D44:P44" si="16">D24/D$8*100</f>
        <v>12.820112994580249</v>
      </c>
      <c r="E44" s="517">
        <f t="shared" si="16"/>
        <v>12.889940390079206</v>
      </c>
      <c r="F44" s="517">
        <f t="shared" si="16"/>
        <v>13.039486231397831</v>
      </c>
      <c r="G44" s="517">
        <f t="shared" si="16"/>
        <v>12.855974417814798</v>
      </c>
      <c r="H44" s="517">
        <f t="shared" si="16"/>
        <v>12.230286349597732</v>
      </c>
      <c r="I44" s="517">
        <f t="shared" si="16"/>
        <v>12.328918982711194</v>
      </c>
      <c r="J44" s="517">
        <f t="shared" si="16"/>
        <v>12.945688543326128</v>
      </c>
      <c r="K44" s="517">
        <f t="shared" si="16"/>
        <v>12.80697891567597</v>
      </c>
      <c r="L44" s="517">
        <f t="shared" si="16"/>
        <v>12.381452684137541</v>
      </c>
      <c r="M44" s="517">
        <f t="shared" si="16"/>
        <v>12.0263582284142</v>
      </c>
      <c r="N44" s="517">
        <f t="shared" si="16"/>
        <v>12.363266777205533</v>
      </c>
      <c r="O44" s="517">
        <f t="shared" si="16"/>
        <v>13.709220793024656</v>
      </c>
      <c r="P44" s="517">
        <f t="shared" si="16"/>
        <v>13.795926550312041</v>
      </c>
    </row>
    <row r="45" spans="1:17" s="134" customFormat="1" ht="15" customHeight="1">
      <c r="A45" s="479"/>
      <c r="B45" s="515" t="s">
        <v>226</v>
      </c>
      <c r="C45" s="517">
        <f>C29/C$8*100</f>
        <v>0.24813577664346906</v>
      </c>
      <c r="D45" s="517">
        <f t="shared" ref="D45:P45" si="17">D29/D$8*100</f>
        <v>0.20219098691832005</v>
      </c>
      <c r="E45" s="517">
        <f t="shared" si="17"/>
        <v>0.12895125452134312</v>
      </c>
      <c r="F45" s="517">
        <f t="shared" si="17"/>
        <v>0.10737206677114378</v>
      </c>
      <c r="G45" s="517">
        <f t="shared" si="17"/>
        <v>0.21280292696846817</v>
      </c>
      <c r="H45" s="517">
        <f t="shared" si="17"/>
        <v>0.20312479989621798</v>
      </c>
      <c r="I45" s="517">
        <f t="shared" si="17"/>
        <v>0.22192385591826722</v>
      </c>
      <c r="J45" s="517">
        <f t="shared" si="17"/>
        <v>0.2093089236208151</v>
      </c>
      <c r="K45" s="517">
        <f t="shared" si="17"/>
        <v>0.1795157379040897</v>
      </c>
      <c r="L45" s="517">
        <f t="shared" si="17"/>
        <v>0.18834164424195021</v>
      </c>
      <c r="M45" s="517">
        <f t="shared" si="17"/>
        <v>0.20216169374326498</v>
      </c>
      <c r="N45" s="517">
        <f t="shared" si="17"/>
        <v>0.16759368639291705</v>
      </c>
      <c r="O45" s="517">
        <f t="shared" si="17"/>
        <v>0.16396067293269326</v>
      </c>
      <c r="P45" s="517">
        <f t="shared" si="17"/>
        <v>0.17417313335789492</v>
      </c>
    </row>
    <row r="46" spans="1:17" s="134" customFormat="1" ht="15" customHeight="1">
      <c r="A46" s="479"/>
      <c r="B46" s="515" t="s">
        <v>518</v>
      </c>
      <c r="C46" s="517">
        <f>C36/C8*100</f>
        <v>8.8045185204404639</v>
      </c>
      <c r="D46" s="517">
        <f t="shared" ref="D46:P46" si="18">D36/D8*100</f>
        <v>8.8784959149169271</v>
      </c>
      <c r="E46" s="517">
        <f t="shared" si="18"/>
        <v>11.690034610040241</v>
      </c>
      <c r="F46" s="517">
        <f t="shared" si="18"/>
        <v>11.863803025642099</v>
      </c>
      <c r="G46" s="517">
        <f t="shared" si="18"/>
        <v>10.148228591885228</v>
      </c>
      <c r="H46" s="517">
        <f t="shared" si="18"/>
        <v>10.851477640187412</v>
      </c>
      <c r="I46" s="517">
        <f t="shared" si="18"/>
        <v>9.2990460924964591</v>
      </c>
      <c r="J46" s="517">
        <f t="shared" si="18"/>
        <v>10.594165274073983</v>
      </c>
      <c r="K46" s="517">
        <f t="shared" si="18"/>
        <v>10.45598896575709</v>
      </c>
      <c r="L46" s="517">
        <f t="shared" si="18"/>
        <v>9.9772417681754817</v>
      </c>
      <c r="M46" s="517">
        <f t="shared" si="18"/>
        <v>10.788810436334661</v>
      </c>
      <c r="N46" s="517">
        <f t="shared" si="18"/>
        <v>10.856197576114999</v>
      </c>
      <c r="O46" s="517">
        <f t="shared" si="18"/>
        <v>10.405524824520935</v>
      </c>
      <c r="P46" s="517">
        <f t="shared" si="18"/>
        <v>9.9817716488454398</v>
      </c>
    </row>
    <row r="47" spans="1:17" s="134" customFormat="1" ht="15" customHeight="1">
      <c r="A47" s="478"/>
      <c r="B47" s="388" t="s">
        <v>154</v>
      </c>
      <c r="C47" s="516">
        <f>SUM(C42:C46)</f>
        <v>99.999999999999986</v>
      </c>
      <c r="D47" s="516">
        <f t="shared" ref="D47:P47" si="19">SUM(D42:D46)</f>
        <v>100.00000000000001</v>
      </c>
      <c r="E47" s="516">
        <f t="shared" si="19"/>
        <v>100</v>
      </c>
      <c r="F47" s="516">
        <f t="shared" si="19"/>
        <v>100.00000000000001</v>
      </c>
      <c r="G47" s="516">
        <f t="shared" si="19"/>
        <v>99.999999999999986</v>
      </c>
      <c r="H47" s="516">
        <f t="shared" si="19"/>
        <v>100.00000000000001</v>
      </c>
      <c r="I47" s="516">
        <f t="shared" si="19"/>
        <v>100</v>
      </c>
      <c r="J47" s="516">
        <f t="shared" si="19"/>
        <v>100.00000000000001</v>
      </c>
      <c r="K47" s="516">
        <f t="shared" si="19"/>
        <v>99.999999999999986</v>
      </c>
      <c r="L47" s="516">
        <f t="shared" si="19"/>
        <v>100</v>
      </c>
      <c r="M47" s="516">
        <f t="shared" si="19"/>
        <v>99.999999999999986</v>
      </c>
      <c r="N47" s="516">
        <f t="shared" si="19"/>
        <v>99.999999999999986</v>
      </c>
      <c r="O47" s="516">
        <f t="shared" si="19"/>
        <v>100</v>
      </c>
      <c r="P47" s="516">
        <f t="shared" si="19"/>
        <v>99.999999999999986</v>
      </c>
    </row>
    <row r="48" spans="1:17" s="134" customFormat="1" ht="20.100000000000001" customHeight="1">
      <c r="A48" s="478"/>
      <c r="B48" s="486" t="s">
        <v>54</v>
      </c>
      <c r="C48" s="516"/>
      <c r="D48" s="516"/>
      <c r="E48" s="516"/>
      <c r="F48" s="516"/>
      <c r="G48" s="516"/>
      <c r="H48" s="516"/>
      <c r="I48" s="516"/>
      <c r="J48" s="516"/>
      <c r="K48" s="516"/>
      <c r="L48" s="516"/>
      <c r="M48" s="516"/>
      <c r="N48" s="516"/>
      <c r="O48" s="516"/>
      <c r="P48" s="516"/>
    </row>
    <row r="49" spans="1:16" s="134" customFormat="1" ht="15" customHeight="1">
      <c r="A49" s="478"/>
      <c r="B49" s="519" t="s">
        <v>519</v>
      </c>
      <c r="C49" s="516"/>
      <c r="D49" s="516"/>
      <c r="E49" s="516"/>
      <c r="F49" s="516"/>
      <c r="G49" s="516"/>
      <c r="H49" s="516"/>
      <c r="I49" s="516"/>
      <c r="J49" s="516"/>
      <c r="K49" s="516"/>
      <c r="L49" s="516"/>
      <c r="M49" s="516"/>
      <c r="N49" s="516"/>
      <c r="O49" s="516"/>
      <c r="P49" s="516"/>
    </row>
    <row r="50" spans="1:16" s="134" customFormat="1" ht="15" customHeight="1">
      <c r="A50" s="478"/>
      <c r="B50" s="520" t="s">
        <v>520</v>
      </c>
      <c r="C50" s="516"/>
      <c r="D50" s="516"/>
      <c r="E50" s="516"/>
      <c r="F50" s="516"/>
      <c r="G50" s="516"/>
      <c r="H50" s="516"/>
      <c r="I50" s="516"/>
      <c r="J50" s="516"/>
      <c r="K50" s="516"/>
      <c r="L50" s="516"/>
      <c r="M50" s="516"/>
      <c r="N50" s="516"/>
      <c r="O50" s="516"/>
      <c r="P50" s="516"/>
    </row>
    <row r="51" spans="1:16" s="134" customFormat="1" ht="15" customHeight="1">
      <c r="A51" s="478"/>
      <c r="B51" s="519" t="s">
        <v>521</v>
      </c>
      <c r="C51" s="516"/>
      <c r="D51" s="516"/>
      <c r="E51" s="516"/>
      <c r="F51" s="516"/>
      <c r="G51" s="516"/>
      <c r="H51" s="516"/>
      <c r="I51" s="516"/>
      <c r="J51" s="516"/>
      <c r="K51" s="516"/>
      <c r="L51" s="516"/>
      <c r="M51" s="516"/>
      <c r="N51" s="516"/>
      <c r="O51" s="516"/>
      <c r="P51" s="516"/>
    </row>
    <row r="52" spans="1:16">
      <c r="B52" s="518"/>
      <c r="C52" s="135"/>
      <c r="D52" s="135"/>
      <c r="E52" s="135"/>
      <c r="F52" s="135"/>
      <c r="G52" s="135"/>
      <c r="H52" s="135"/>
      <c r="I52" s="135"/>
      <c r="J52" s="135"/>
      <c r="K52" s="135"/>
      <c r="L52" s="135"/>
      <c r="M52" s="135"/>
    </row>
    <row r="83" spans="18:18">
      <c r="R83" s="136"/>
    </row>
    <row r="85" spans="18:18">
      <c r="R85" s="136"/>
    </row>
  </sheetData>
  <pageMargins left="0.59055118110236227" right="0.19685039370078741" top="0.59055118110236227" bottom="0.59055118110236227" header="0.11811023622047245" footer="0.11811023622047245"/>
  <pageSetup paperSize="9" scale="75" orientation="portrait" r:id="rId1"/>
  <headerFooter alignWithMargins="0">
    <oddFooter>&amp;L&amp;"MetaNormalLF-Roman,Standard"&amp;10Statistisches Bundesamt, Verkehr und Umwelt, 2020</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workbookViewId="0"/>
  </sheetViews>
  <sheetFormatPr baseColWidth="10" defaultColWidth="11.42578125" defaultRowHeight="12.75"/>
  <cols>
    <col min="1" max="1" width="7" style="234" customWidth="1"/>
    <col min="2" max="2" width="50.7109375" style="234" customWidth="1"/>
    <col min="3" max="3" width="10.7109375" style="249" customWidth="1"/>
    <col min="4" max="4" width="10.7109375" style="249" hidden="1" customWidth="1"/>
    <col min="5" max="5" width="10.7109375" style="249" customWidth="1"/>
    <col min="6" max="9" width="10.7109375" style="234" hidden="1" customWidth="1"/>
    <col min="10" max="13" width="10.7109375" style="234" customWidth="1"/>
    <col min="14" max="16384" width="11.42578125" style="234"/>
  </cols>
  <sheetData>
    <row r="1" spans="1:14" s="20" customFormat="1" ht="20.100000000000001" customHeight="1">
      <c r="A1" s="123" t="s">
        <v>201</v>
      </c>
    </row>
    <row r="2" spans="1:14" s="20" customFormat="1" ht="20.100000000000001" customHeight="1">
      <c r="A2" s="423" t="s">
        <v>522</v>
      </c>
      <c r="B2" s="28"/>
      <c r="C2" s="28"/>
      <c r="D2" s="332"/>
    </row>
    <row r="3" spans="1:14" s="20" customFormat="1" ht="20.100000000000001" customHeight="1">
      <c r="A3" s="104" t="s">
        <v>466</v>
      </c>
    </row>
    <row r="4" spans="1:14" s="20" customFormat="1" ht="20.100000000000001" customHeight="1">
      <c r="A4" s="104"/>
    </row>
    <row r="5" spans="1:14" s="20" customFormat="1" ht="15">
      <c r="A5" s="173"/>
    </row>
    <row r="6" spans="1:14" s="233" customFormat="1" ht="30" customHeight="1">
      <c r="A6" s="521" t="s">
        <v>398</v>
      </c>
      <c r="B6" s="522" t="s">
        <v>241</v>
      </c>
      <c r="C6" s="255">
        <v>2008</v>
      </c>
      <c r="D6" s="255">
        <v>2009</v>
      </c>
      <c r="E6" s="255">
        <v>2010</v>
      </c>
      <c r="F6" s="255">
        <v>2011</v>
      </c>
      <c r="G6" s="255">
        <v>2012</v>
      </c>
      <c r="H6" s="255">
        <v>2013</v>
      </c>
      <c r="I6" s="255">
        <v>2014</v>
      </c>
      <c r="J6" s="255">
        <v>2015</v>
      </c>
      <c r="K6" s="255">
        <v>2016</v>
      </c>
      <c r="L6" s="255">
        <v>2017</v>
      </c>
      <c r="M6" s="256">
        <v>2018</v>
      </c>
      <c r="N6" s="254"/>
    </row>
    <row r="7" spans="1:14" s="237" customFormat="1" ht="18" customHeight="1">
      <c r="A7" s="235" t="s">
        <v>1</v>
      </c>
      <c r="B7" s="236" t="s">
        <v>242</v>
      </c>
      <c r="C7" s="523">
        <v>1426.9219955134281</v>
      </c>
      <c r="D7" s="523">
        <v>1415.086621159581</v>
      </c>
      <c r="E7" s="523">
        <v>1121.1544306489857</v>
      </c>
      <c r="F7" s="523">
        <v>1128.427862307994</v>
      </c>
      <c r="G7" s="523">
        <v>1195.9891776882603</v>
      </c>
      <c r="H7" s="523">
        <v>1184.8967293378323</v>
      </c>
      <c r="I7" s="523">
        <v>1245.3135325680209</v>
      </c>
      <c r="J7" s="523">
        <v>1423.3631203582793</v>
      </c>
      <c r="K7" s="523">
        <v>1423.0124885720802</v>
      </c>
      <c r="L7" s="523">
        <v>1382.9900288973226</v>
      </c>
      <c r="M7" s="523">
        <v>1360.3353989129928</v>
      </c>
    </row>
    <row r="8" spans="1:14" s="239" customFormat="1" ht="12.75" customHeight="1">
      <c r="A8" s="235" t="s">
        <v>2</v>
      </c>
      <c r="B8" s="238" t="s">
        <v>243</v>
      </c>
      <c r="C8" s="523">
        <v>1395.0270530780094</v>
      </c>
      <c r="D8" s="523">
        <v>1385.1580406772543</v>
      </c>
      <c r="E8" s="523">
        <v>1075.5672273250241</v>
      </c>
      <c r="F8" s="523">
        <v>1074.451873683814</v>
      </c>
      <c r="G8" s="523">
        <v>1143.0115489487757</v>
      </c>
      <c r="H8" s="523">
        <v>1131.0387040259693</v>
      </c>
      <c r="I8" s="523">
        <v>1189.4527677337901</v>
      </c>
      <c r="J8" s="523">
        <v>1355.2925434244789</v>
      </c>
      <c r="K8" s="523">
        <v>1324.5454222091519</v>
      </c>
      <c r="L8" s="523">
        <v>1292.7316838386091</v>
      </c>
      <c r="M8" s="523">
        <v>1274.635549424067</v>
      </c>
    </row>
    <row r="9" spans="1:14" s="239" customFormat="1" ht="12.75" customHeight="1">
      <c r="A9" s="235" t="s">
        <v>3</v>
      </c>
      <c r="B9" s="238" t="s">
        <v>244</v>
      </c>
      <c r="C9" s="523">
        <v>24.837555777391152</v>
      </c>
      <c r="D9" s="523">
        <v>23.627698385988964</v>
      </c>
      <c r="E9" s="523">
        <v>38.941859739070971</v>
      </c>
      <c r="F9" s="523">
        <v>45.96397740548678</v>
      </c>
      <c r="G9" s="523">
        <v>44.999375835041754</v>
      </c>
      <c r="H9" s="523">
        <v>47.853085640838778</v>
      </c>
      <c r="I9" s="523">
        <v>49.855766112269485</v>
      </c>
      <c r="J9" s="523">
        <v>58.113306238801378</v>
      </c>
      <c r="K9" s="523">
        <v>89.476583861092934</v>
      </c>
      <c r="L9" s="523">
        <v>81.195518039666766</v>
      </c>
      <c r="M9" s="523">
        <v>77.541025053198524</v>
      </c>
    </row>
    <row r="10" spans="1:14" s="239" customFormat="1" ht="12.75" customHeight="1">
      <c r="A10" s="235" t="s">
        <v>4</v>
      </c>
      <c r="B10" s="238" t="s">
        <v>5</v>
      </c>
      <c r="C10" s="523">
        <v>7.0573866580274673</v>
      </c>
      <c r="D10" s="523">
        <v>6.3008820963376762</v>
      </c>
      <c r="E10" s="523">
        <v>6.6453435848907789</v>
      </c>
      <c r="F10" s="523">
        <v>8.0120112186931873</v>
      </c>
      <c r="G10" s="523">
        <v>7.9782529044426953</v>
      </c>
      <c r="H10" s="523">
        <v>6.0049396710242879</v>
      </c>
      <c r="I10" s="523">
        <v>6.004998721961301</v>
      </c>
      <c r="J10" s="523">
        <v>9.957270694998952</v>
      </c>
      <c r="K10" s="523">
        <v>8.9904825018355279</v>
      </c>
      <c r="L10" s="523">
        <v>9.0628270190469191</v>
      </c>
      <c r="M10" s="523">
        <v>8.1588244357272881</v>
      </c>
    </row>
    <row r="11" spans="1:14" s="239" customFormat="1" ht="12.75" customHeight="1">
      <c r="A11" s="235" t="s">
        <v>6</v>
      </c>
      <c r="B11" s="236" t="s">
        <v>245</v>
      </c>
      <c r="C11" s="523">
        <v>63.071287012327375</v>
      </c>
      <c r="D11" s="523">
        <v>63.439186656113208</v>
      </c>
      <c r="E11" s="523">
        <v>147.08681464881764</v>
      </c>
      <c r="F11" s="523">
        <v>139.16767926590015</v>
      </c>
      <c r="G11" s="523">
        <v>136.75032929313122</v>
      </c>
      <c r="H11" s="523">
        <v>125.35834560329913</v>
      </c>
      <c r="I11" s="523">
        <v>130.86207377534947</v>
      </c>
      <c r="J11" s="523">
        <v>142.22578700397688</v>
      </c>
      <c r="K11" s="523">
        <v>59.872114790824952</v>
      </c>
      <c r="L11" s="523">
        <v>56.229676297556267</v>
      </c>
      <c r="M11" s="523">
        <v>55.161520228564839</v>
      </c>
      <c r="N11" s="240"/>
    </row>
    <row r="12" spans="1:14" s="239" customFormat="1" ht="12.75" customHeight="1">
      <c r="A12" s="235" t="s">
        <v>7</v>
      </c>
      <c r="B12" s="242" t="s">
        <v>246</v>
      </c>
      <c r="C12" s="523">
        <v>18.303904972108992</v>
      </c>
      <c r="D12" s="523">
        <v>17.434129827481303</v>
      </c>
      <c r="E12" s="523">
        <v>45.951431885421798</v>
      </c>
      <c r="F12" s="523">
        <v>34.398211841493996</v>
      </c>
      <c r="G12" s="523">
        <v>31.044674485977296</v>
      </c>
      <c r="H12" s="523">
        <v>25.386491192038417</v>
      </c>
      <c r="I12" s="523">
        <v>26.012439348796757</v>
      </c>
      <c r="J12" s="523">
        <v>26.938822176987319</v>
      </c>
      <c r="K12" s="523">
        <v>11.195049304379234</v>
      </c>
      <c r="L12" s="523">
        <v>10.669141259138121</v>
      </c>
      <c r="M12" s="523">
        <v>10.082730084155227</v>
      </c>
    </row>
    <row r="13" spans="1:14" s="239" customFormat="1" ht="12.75" customHeight="1">
      <c r="A13" s="235" t="s">
        <v>8</v>
      </c>
      <c r="B13" s="242" t="s">
        <v>247</v>
      </c>
      <c r="C13" s="523">
        <v>15.496754887280025</v>
      </c>
      <c r="D13" s="523">
        <v>14.222435366964474</v>
      </c>
      <c r="E13" s="523">
        <v>29.574562109560475</v>
      </c>
      <c r="F13" s="523">
        <v>30.935738965633362</v>
      </c>
      <c r="G13" s="523">
        <v>32.766370768945677</v>
      </c>
      <c r="H13" s="523">
        <v>30.468015230061916</v>
      </c>
      <c r="I13" s="523">
        <v>27.141032968394928</v>
      </c>
      <c r="J13" s="523">
        <v>24.748674032516806</v>
      </c>
      <c r="K13" s="523">
        <v>9.2691404200242538</v>
      </c>
      <c r="L13" s="523">
        <v>8.1256757655428125</v>
      </c>
      <c r="M13" s="523">
        <v>8.4152615849209003</v>
      </c>
    </row>
    <row r="14" spans="1:14" s="239" customFormat="1" ht="12.75" customHeight="1">
      <c r="A14" s="241" t="s">
        <v>9</v>
      </c>
      <c r="B14" s="242" t="s">
        <v>248</v>
      </c>
      <c r="C14" s="523">
        <v>29.270627152938353</v>
      </c>
      <c r="D14" s="523">
        <v>31.782621461667429</v>
      </c>
      <c r="E14" s="523">
        <v>71.56082065383535</v>
      </c>
      <c r="F14" s="523">
        <v>73.833728458772796</v>
      </c>
      <c r="G14" s="523">
        <v>72.939284038208228</v>
      </c>
      <c r="H14" s="523">
        <v>69.503839181198799</v>
      </c>
      <c r="I14" s="523">
        <v>77.708601458157773</v>
      </c>
      <c r="J14" s="523">
        <v>90.538290794472758</v>
      </c>
      <c r="K14" s="523">
        <v>39.407925066421463</v>
      </c>
      <c r="L14" s="523">
        <v>37.434859272875336</v>
      </c>
      <c r="M14" s="523">
        <v>36.663528559488718</v>
      </c>
    </row>
    <row r="15" spans="1:14" s="239" customFormat="1" ht="12.75" customHeight="1">
      <c r="A15" s="235" t="s">
        <v>10</v>
      </c>
      <c r="B15" s="236" t="s">
        <v>11</v>
      </c>
      <c r="C15" s="523">
        <v>1929.9750268917439</v>
      </c>
      <c r="D15" s="523">
        <v>1861.7507497388649</v>
      </c>
      <c r="E15" s="523">
        <v>1351.029622196023</v>
      </c>
      <c r="F15" s="523">
        <v>1518.6857858844214</v>
      </c>
      <c r="G15" s="523">
        <v>1533.146219133514</v>
      </c>
      <c r="H15" s="523">
        <v>1318.8118600041641</v>
      </c>
      <c r="I15" s="523">
        <v>1359.6360500855292</v>
      </c>
      <c r="J15" s="523">
        <v>1074.7577761965279</v>
      </c>
      <c r="K15" s="523">
        <v>1460.1261872869977</v>
      </c>
      <c r="L15" s="523">
        <v>1371.7317987382326</v>
      </c>
      <c r="M15" s="523">
        <v>1340.6300149780852</v>
      </c>
    </row>
    <row r="16" spans="1:14" s="239" customFormat="1" ht="12.75" customHeight="1">
      <c r="A16" s="235" t="s">
        <v>12</v>
      </c>
      <c r="B16" s="238" t="s">
        <v>249</v>
      </c>
      <c r="C16" s="523">
        <v>352.35311808870517</v>
      </c>
      <c r="D16" s="523">
        <v>344.75183177724546</v>
      </c>
      <c r="E16" s="523">
        <v>194.19760202125102</v>
      </c>
      <c r="F16" s="523">
        <v>207.25372309943543</v>
      </c>
      <c r="G16" s="523">
        <v>208.05643229735483</v>
      </c>
      <c r="H16" s="523">
        <v>192.1388820832625</v>
      </c>
      <c r="I16" s="523">
        <v>198.54511116130399</v>
      </c>
      <c r="J16" s="523">
        <v>172.58397981819553</v>
      </c>
      <c r="K16" s="523">
        <v>163.16951232783495</v>
      </c>
      <c r="L16" s="523">
        <v>156.51004765280643</v>
      </c>
      <c r="M16" s="523">
        <v>154.06731197613038</v>
      </c>
    </row>
    <row r="17" spans="1:14" s="239" customFormat="1" ht="12.75" customHeight="1">
      <c r="A17" s="235" t="s">
        <v>13</v>
      </c>
      <c r="B17" s="238" t="s">
        <v>250</v>
      </c>
      <c r="C17" s="523">
        <v>43.407959971624763</v>
      </c>
      <c r="D17" s="523">
        <v>41.925851869336348</v>
      </c>
      <c r="E17" s="523">
        <v>36.065526283412787</v>
      </c>
      <c r="F17" s="523">
        <v>45.037472964475505</v>
      </c>
      <c r="G17" s="523">
        <v>45.222282552691688</v>
      </c>
      <c r="H17" s="523">
        <v>42.103685866032762</v>
      </c>
      <c r="I17" s="523">
        <v>43.934572014422891</v>
      </c>
      <c r="J17" s="523">
        <v>36.200524154529212</v>
      </c>
      <c r="K17" s="523">
        <v>25.439344975794921</v>
      </c>
      <c r="L17" s="523">
        <v>24.821291493202644</v>
      </c>
      <c r="M17" s="523">
        <v>23.053985320037338</v>
      </c>
    </row>
    <row r="18" spans="1:14" s="239" customFormat="1" ht="12.75" customHeight="1">
      <c r="A18" s="235" t="s">
        <v>251</v>
      </c>
      <c r="B18" s="238" t="s">
        <v>252</v>
      </c>
      <c r="C18" s="523">
        <v>98.112062341070015</v>
      </c>
      <c r="D18" s="523">
        <v>96.14562325086321</v>
      </c>
      <c r="E18" s="523">
        <v>14.886848262921749</v>
      </c>
      <c r="F18" s="523">
        <v>17.251153097509047</v>
      </c>
      <c r="G18" s="523">
        <v>17.80107803278241</v>
      </c>
      <c r="H18" s="523">
        <v>18.745512875827195</v>
      </c>
      <c r="I18" s="523">
        <v>19.508912309012242</v>
      </c>
      <c r="J18" s="523">
        <v>14.008514263968241</v>
      </c>
      <c r="K18" s="523">
        <v>32.495933449736995</v>
      </c>
      <c r="L18" s="523">
        <v>29.393937585961353</v>
      </c>
      <c r="M18" s="523">
        <v>28.510686183578507</v>
      </c>
    </row>
    <row r="19" spans="1:14" s="239" customFormat="1" ht="12.75" customHeight="1">
      <c r="A19" s="235" t="s">
        <v>253</v>
      </c>
      <c r="B19" s="238" t="s">
        <v>254</v>
      </c>
      <c r="C19" s="523">
        <v>59.123691397696653</v>
      </c>
      <c r="D19" s="523">
        <v>57.654562898820565</v>
      </c>
      <c r="E19" s="523">
        <v>49.788842168160564</v>
      </c>
      <c r="F19" s="523">
        <v>56.246036586066815</v>
      </c>
      <c r="G19" s="523">
        <v>55.878956584139225</v>
      </c>
      <c r="H19" s="523">
        <v>47.046978146773796</v>
      </c>
      <c r="I19" s="523">
        <v>48.502576126876065</v>
      </c>
      <c r="J19" s="523">
        <v>42.066147085109506</v>
      </c>
      <c r="K19" s="523">
        <v>45.033600302978329</v>
      </c>
      <c r="L19" s="523">
        <v>41.76179988622966</v>
      </c>
      <c r="M19" s="523">
        <v>41.788010836772912</v>
      </c>
    </row>
    <row r="20" spans="1:14" s="239" customFormat="1" ht="12.75" customHeight="1">
      <c r="A20" s="235" t="s">
        <v>255</v>
      </c>
      <c r="B20" s="238" t="s">
        <v>371</v>
      </c>
      <c r="C20" s="523">
        <v>24.093648133617833</v>
      </c>
      <c r="D20" s="523">
        <v>22.913378804295938</v>
      </c>
      <c r="E20" s="523">
        <v>19.432711818987872</v>
      </c>
      <c r="F20" s="523">
        <v>21.130360429289773</v>
      </c>
      <c r="G20" s="523">
        <v>21.476605287483839</v>
      </c>
      <c r="H20" s="523">
        <v>18.293297328831844</v>
      </c>
      <c r="I20" s="523">
        <v>18.912440409680777</v>
      </c>
      <c r="J20" s="523">
        <v>11.157452761883382</v>
      </c>
      <c r="K20" s="523">
        <v>18.131945410188887</v>
      </c>
      <c r="L20" s="523">
        <v>16.391797075847535</v>
      </c>
      <c r="M20" s="523">
        <v>15.522952989717679</v>
      </c>
    </row>
    <row r="21" spans="1:14" s="239" customFormat="1" ht="12.75" customHeight="1">
      <c r="A21" s="235" t="s">
        <v>257</v>
      </c>
      <c r="B21" s="238" t="s">
        <v>258</v>
      </c>
      <c r="C21" s="523">
        <v>8.9860512975926579</v>
      </c>
      <c r="D21" s="523">
        <v>7.6612378543829482</v>
      </c>
      <c r="E21" s="523">
        <v>9.3336760542827335</v>
      </c>
      <c r="F21" s="523">
        <v>11.511812150365325</v>
      </c>
      <c r="G21" s="523">
        <v>26.118308986772547</v>
      </c>
      <c r="H21" s="523">
        <v>9.9750946230578652</v>
      </c>
      <c r="I21" s="523">
        <v>8.0631027263060542</v>
      </c>
      <c r="J21" s="523">
        <v>6.9036932801218702</v>
      </c>
      <c r="K21" s="523">
        <v>6.1499675112567669</v>
      </c>
      <c r="L21" s="523">
        <v>5.6576646712347776</v>
      </c>
      <c r="M21" s="523">
        <v>5.800232409913634</v>
      </c>
    </row>
    <row r="22" spans="1:14" s="239" customFormat="1" ht="12.75" customHeight="1">
      <c r="A22" s="241" t="s">
        <v>14</v>
      </c>
      <c r="B22" s="243" t="s">
        <v>259</v>
      </c>
      <c r="C22" s="523" t="s">
        <v>360</v>
      </c>
      <c r="D22" s="523" t="s">
        <v>360</v>
      </c>
      <c r="E22" s="523" t="s">
        <v>360</v>
      </c>
      <c r="F22" s="523" t="s">
        <v>360</v>
      </c>
      <c r="G22" s="523" t="s">
        <v>360</v>
      </c>
      <c r="H22" s="523" t="s">
        <v>360</v>
      </c>
      <c r="I22" s="523" t="s">
        <v>360</v>
      </c>
      <c r="J22" s="523" t="s">
        <v>360</v>
      </c>
      <c r="K22" s="523" t="s">
        <v>360</v>
      </c>
      <c r="L22" s="523" t="s">
        <v>360</v>
      </c>
      <c r="M22" s="523" t="s">
        <v>360</v>
      </c>
    </row>
    <row r="23" spans="1:14" s="239" customFormat="1" ht="12.75" customHeight="1">
      <c r="A23" s="241" t="s">
        <v>15</v>
      </c>
      <c r="B23" s="243" t="s">
        <v>260</v>
      </c>
      <c r="C23" s="523" t="s">
        <v>360</v>
      </c>
      <c r="D23" s="523" t="s">
        <v>360</v>
      </c>
      <c r="E23" s="523" t="s">
        <v>360</v>
      </c>
      <c r="F23" s="523" t="s">
        <v>360</v>
      </c>
      <c r="G23" s="523" t="s">
        <v>360</v>
      </c>
      <c r="H23" s="523" t="s">
        <v>360</v>
      </c>
      <c r="I23" s="523" t="s">
        <v>360</v>
      </c>
      <c r="J23" s="523" t="s">
        <v>360</v>
      </c>
      <c r="K23" s="523" t="s">
        <v>360</v>
      </c>
      <c r="L23" s="523" t="s">
        <v>360</v>
      </c>
      <c r="M23" s="523" t="s">
        <v>360</v>
      </c>
    </row>
    <row r="24" spans="1:14" s="239" customFormat="1" ht="12.75" customHeight="1">
      <c r="A24" s="235" t="s">
        <v>261</v>
      </c>
      <c r="B24" s="238" t="s">
        <v>262</v>
      </c>
      <c r="C24" s="523">
        <v>162.4441857279968</v>
      </c>
      <c r="D24" s="523">
        <v>156.29859248518767</v>
      </c>
      <c r="E24" s="523">
        <v>120.85635633762664</v>
      </c>
      <c r="F24" s="523">
        <v>134.02725200632898</v>
      </c>
      <c r="G24" s="523">
        <v>122.76656787709361</v>
      </c>
      <c r="H24" s="523">
        <v>64.530568327465645</v>
      </c>
      <c r="I24" s="523">
        <v>68.762674364940338</v>
      </c>
      <c r="J24" s="523">
        <v>36.939092779940111</v>
      </c>
      <c r="K24" s="523">
        <v>97.099729842637515</v>
      </c>
      <c r="L24" s="523">
        <v>84.928921584053143</v>
      </c>
      <c r="M24" s="523">
        <v>79.841848125339922</v>
      </c>
    </row>
    <row r="25" spans="1:14" s="239" customFormat="1" ht="12.75" customHeight="1">
      <c r="A25" s="235" t="s">
        <v>78</v>
      </c>
      <c r="B25" s="238" t="s">
        <v>263</v>
      </c>
      <c r="C25" s="523">
        <v>32.624351821612812</v>
      </c>
      <c r="D25" s="523">
        <v>30.904040795354714</v>
      </c>
      <c r="E25" s="523">
        <v>27.070223427172781</v>
      </c>
      <c r="F25" s="523">
        <v>22.876846015502071</v>
      </c>
      <c r="G25" s="523">
        <v>24.174254993575232</v>
      </c>
      <c r="H25" s="523">
        <v>30.329032168941094</v>
      </c>
      <c r="I25" s="523">
        <v>30.866716759135656</v>
      </c>
      <c r="J25" s="523">
        <v>16.644997704527398</v>
      </c>
      <c r="K25" s="523">
        <v>17.951581722850136</v>
      </c>
      <c r="L25" s="523">
        <v>16.023847783201425</v>
      </c>
      <c r="M25" s="523">
        <v>15.219027902897031</v>
      </c>
    </row>
    <row r="26" spans="1:14" s="239" customFormat="1" ht="12.75" customHeight="1">
      <c r="A26" s="235" t="s">
        <v>79</v>
      </c>
      <c r="B26" s="238" t="s">
        <v>83</v>
      </c>
      <c r="C26" s="523">
        <v>73.756292995914052</v>
      </c>
      <c r="D26" s="523">
        <v>71.378549130922906</v>
      </c>
      <c r="E26" s="523">
        <v>58.527360230616821</v>
      </c>
      <c r="F26" s="523">
        <v>67.435806469366767</v>
      </c>
      <c r="G26" s="523">
        <v>67.941910211254537</v>
      </c>
      <c r="H26" s="523">
        <v>65.491051909676855</v>
      </c>
      <c r="I26" s="523">
        <v>67.736383972740356</v>
      </c>
      <c r="J26" s="523">
        <v>50.137546239000621</v>
      </c>
      <c r="K26" s="523">
        <v>57.229951851584168</v>
      </c>
      <c r="L26" s="523">
        <v>53.690986267439243</v>
      </c>
      <c r="M26" s="523">
        <v>54.713333592088809</v>
      </c>
    </row>
    <row r="27" spans="1:14" s="239" customFormat="1" ht="12.75" customHeight="1">
      <c r="A27" s="235" t="s">
        <v>264</v>
      </c>
      <c r="B27" s="238" t="s">
        <v>265</v>
      </c>
      <c r="C27" s="523">
        <v>87.168504378740806</v>
      </c>
      <c r="D27" s="523">
        <v>85.330156790337824</v>
      </c>
      <c r="E27" s="523">
        <v>74.035263810328161</v>
      </c>
      <c r="F27" s="523">
        <v>96.355684694109982</v>
      </c>
      <c r="G27" s="523">
        <v>94.156458391178731</v>
      </c>
      <c r="H27" s="523">
        <v>72.434899848191421</v>
      </c>
      <c r="I27" s="523">
        <v>74.970762215800647</v>
      </c>
      <c r="J27" s="523">
        <v>49.748197349975094</v>
      </c>
      <c r="K27" s="523">
        <v>52.883263888866757</v>
      </c>
      <c r="L27" s="523">
        <v>49.788957123336573</v>
      </c>
      <c r="M27" s="523">
        <v>48.930999533397483</v>
      </c>
      <c r="N27" s="240"/>
    </row>
    <row r="28" spans="1:14" s="239" customFormat="1" ht="12.75" customHeight="1">
      <c r="A28" s="244" t="s">
        <v>80</v>
      </c>
      <c r="B28" s="243" t="s">
        <v>266</v>
      </c>
      <c r="C28" s="523">
        <v>22.671927580327147</v>
      </c>
      <c r="D28" s="523">
        <v>21.445620236989885</v>
      </c>
      <c r="E28" s="523">
        <v>18.714781291624167</v>
      </c>
      <c r="F28" s="523">
        <v>22.834646653760235</v>
      </c>
      <c r="G28" s="523">
        <v>21.507577930398863</v>
      </c>
      <c r="H28" s="523">
        <v>16.17903309799739</v>
      </c>
      <c r="I28" s="523">
        <v>16.630360005364061</v>
      </c>
      <c r="J28" s="523">
        <v>11.43863407848783</v>
      </c>
      <c r="K28" s="523">
        <v>12.08524712078923</v>
      </c>
      <c r="L28" s="523">
        <v>11.879822400158124</v>
      </c>
      <c r="M28" s="523">
        <v>11.145142073909085</v>
      </c>
    </row>
    <row r="29" spans="1:14" s="239" customFormat="1" ht="12.75" customHeight="1">
      <c r="A29" s="241" t="s">
        <v>16</v>
      </c>
      <c r="B29" s="243" t="s">
        <v>267</v>
      </c>
      <c r="C29" s="523">
        <v>64.49657679841367</v>
      </c>
      <c r="D29" s="523">
        <v>63.884536553347949</v>
      </c>
      <c r="E29" s="523">
        <v>55.320482518704004</v>
      </c>
      <c r="F29" s="523">
        <v>73.521038040349751</v>
      </c>
      <c r="G29" s="523">
        <v>72.648880460779864</v>
      </c>
      <c r="H29" s="523">
        <v>56.255866750194023</v>
      </c>
      <c r="I29" s="523">
        <v>58.340402210436594</v>
      </c>
      <c r="J29" s="523">
        <v>38.309563271487264</v>
      </c>
      <c r="K29" s="523">
        <v>40.798016768077538</v>
      </c>
      <c r="L29" s="523">
        <v>37.909134723178454</v>
      </c>
      <c r="M29" s="523">
        <v>37.785857459488405</v>
      </c>
    </row>
    <row r="30" spans="1:14" s="239" customFormat="1" ht="12.75" customHeight="1">
      <c r="A30" s="235" t="s">
        <v>81</v>
      </c>
      <c r="B30" s="238" t="s">
        <v>268</v>
      </c>
      <c r="C30" s="523">
        <v>115.67754864101887</v>
      </c>
      <c r="D30" s="523">
        <v>110.84902275427184</v>
      </c>
      <c r="E30" s="523">
        <v>97.866273010192089</v>
      </c>
      <c r="F30" s="523">
        <v>116.53421054010666</v>
      </c>
      <c r="G30" s="523">
        <v>116.22590343153631</v>
      </c>
      <c r="H30" s="523">
        <v>97.111839453142309</v>
      </c>
      <c r="I30" s="523">
        <v>100.57871212950064</v>
      </c>
      <c r="J30" s="523">
        <v>85.97475118733999</v>
      </c>
      <c r="K30" s="523">
        <v>88.033221149997331</v>
      </c>
      <c r="L30" s="523">
        <v>86.926126319524542</v>
      </c>
      <c r="M30" s="523">
        <v>85.257879064606868</v>
      </c>
      <c r="N30" s="240"/>
    </row>
    <row r="31" spans="1:14" s="239" customFormat="1" ht="12.75" customHeight="1">
      <c r="A31" s="241" t="s">
        <v>17</v>
      </c>
      <c r="B31" s="243" t="s">
        <v>269</v>
      </c>
      <c r="C31" s="523">
        <v>65.770344381062131</v>
      </c>
      <c r="D31" s="523">
        <v>63.238428706791908</v>
      </c>
      <c r="E31" s="523">
        <v>53.569505736982535</v>
      </c>
      <c r="F31" s="523">
        <v>63.051502535590423</v>
      </c>
      <c r="G31" s="523">
        <v>60.940524529825147</v>
      </c>
      <c r="H31" s="523">
        <v>50.790510117490982</v>
      </c>
      <c r="I31" s="523">
        <v>52.196504265660202</v>
      </c>
      <c r="J31" s="523">
        <v>42.86761655559588</v>
      </c>
      <c r="K31" s="523">
        <v>42.419582865901745</v>
      </c>
      <c r="L31" s="523">
        <v>43.754778496637279</v>
      </c>
      <c r="M31" s="523">
        <v>42.79073039348097</v>
      </c>
    </row>
    <row r="32" spans="1:14" s="239" customFormat="1" ht="12.75" customHeight="1">
      <c r="A32" s="241" t="s">
        <v>18</v>
      </c>
      <c r="B32" s="243" t="s">
        <v>270</v>
      </c>
      <c r="C32" s="523">
        <v>34.987696424610554</v>
      </c>
      <c r="D32" s="523">
        <v>33.059588984834313</v>
      </c>
      <c r="E32" s="523">
        <v>30.124333112211016</v>
      </c>
      <c r="F32" s="523">
        <v>37.076088884613291</v>
      </c>
      <c r="G32" s="523">
        <v>38.558007849398557</v>
      </c>
      <c r="H32" s="523">
        <v>31.877085988776024</v>
      </c>
      <c r="I32" s="523">
        <v>33.04760081403461</v>
      </c>
      <c r="J32" s="523">
        <v>29.85147000870824</v>
      </c>
      <c r="K32" s="523">
        <v>32.229617633030458</v>
      </c>
      <c r="L32" s="523">
        <v>30.346801817042522</v>
      </c>
      <c r="M32" s="523">
        <v>30.026179384860942</v>
      </c>
    </row>
    <row r="33" spans="1:14" s="239" customFormat="1" ht="12.75" customHeight="1">
      <c r="A33" s="241" t="s">
        <v>19</v>
      </c>
      <c r="B33" s="243" t="s">
        <v>271</v>
      </c>
      <c r="C33" s="523">
        <v>14.919507835346188</v>
      </c>
      <c r="D33" s="523">
        <v>14.551005062645615</v>
      </c>
      <c r="E33" s="523">
        <v>14.172434160998542</v>
      </c>
      <c r="F33" s="523">
        <v>16.406619119902928</v>
      </c>
      <c r="G33" s="523">
        <v>16.727371052312609</v>
      </c>
      <c r="H33" s="523">
        <v>14.444243346875304</v>
      </c>
      <c r="I33" s="523">
        <v>15.334607049805838</v>
      </c>
      <c r="J33" s="523">
        <v>13.255664623035866</v>
      </c>
      <c r="K33" s="523">
        <v>13.384020651065125</v>
      </c>
      <c r="L33" s="523">
        <v>12.824546005844747</v>
      </c>
      <c r="M33" s="523">
        <v>12.440969286264949</v>
      </c>
    </row>
    <row r="34" spans="1:14" s="239" customFormat="1" ht="12.75" customHeight="1">
      <c r="A34" s="235" t="s">
        <v>82</v>
      </c>
      <c r="B34" s="238" t="s">
        <v>86</v>
      </c>
      <c r="C34" s="523">
        <v>136.84051284264001</v>
      </c>
      <c r="D34" s="523">
        <v>131.30415620765859</v>
      </c>
      <c r="E34" s="523">
        <v>69.254511243988631</v>
      </c>
      <c r="F34" s="523">
        <v>75.4065315170932</v>
      </c>
      <c r="G34" s="523">
        <v>76.693123287977087</v>
      </c>
      <c r="H34" s="523">
        <v>67.966821308719702</v>
      </c>
      <c r="I34" s="523">
        <v>68.670850026785018</v>
      </c>
      <c r="J34" s="523">
        <v>40.394470324819117</v>
      </c>
      <c r="K34" s="523">
        <v>107.63538229324104</v>
      </c>
      <c r="L34" s="523">
        <v>103.02796071550716</v>
      </c>
      <c r="M34" s="523">
        <v>101.42341546568808</v>
      </c>
    </row>
    <row r="35" spans="1:14" s="239" customFormat="1" ht="12.75" customHeight="1">
      <c r="A35" s="235" t="s">
        <v>84</v>
      </c>
      <c r="B35" s="238" t="s">
        <v>272</v>
      </c>
      <c r="C35" s="523">
        <v>104.64144531276982</v>
      </c>
      <c r="D35" s="523">
        <v>99.714332759884471</v>
      </c>
      <c r="E35" s="523">
        <v>42.660058082588051</v>
      </c>
      <c r="F35" s="523">
        <v>45.781105320267457</v>
      </c>
      <c r="G35" s="523">
        <v>46.846020230488811</v>
      </c>
      <c r="H35" s="523">
        <v>45.546657347336215</v>
      </c>
      <c r="I35" s="523">
        <v>46.749662497176431</v>
      </c>
      <c r="J35" s="523">
        <v>33.957497171413486</v>
      </c>
      <c r="K35" s="523">
        <v>72.746303367790659</v>
      </c>
      <c r="L35" s="523">
        <v>67.457715924692479</v>
      </c>
      <c r="M35" s="523">
        <v>67.569502033596137</v>
      </c>
    </row>
    <row r="36" spans="1:14" s="239" customFormat="1" ht="12.75" customHeight="1">
      <c r="A36" s="235" t="s">
        <v>85</v>
      </c>
      <c r="B36" s="238" t="s">
        <v>273</v>
      </c>
      <c r="C36" s="523">
        <v>146.77574993363461</v>
      </c>
      <c r="D36" s="523">
        <v>142.70124533598411</v>
      </c>
      <c r="E36" s="523">
        <v>125.21168261732009</v>
      </c>
      <c r="F36" s="523">
        <v>137.416424559614</v>
      </c>
      <c r="G36" s="523">
        <v>135.36019910563053</v>
      </c>
      <c r="H36" s="523">
        <v>122.00494651926205</v>
      </c>
      <c r="I36" s="523">
        <v>126.89107994166933</v>
      </c>
      <c r="J36" s="523">
        <v>110.01719056160607</v>
      </c>
      <c r="K36" s="523">
        <v>79.715320024289795</v>
      </c>
      <c r="L36" s="523">
        <v>75.964304031817804</v>
      </c>
      <c r="M36" s="523">
        <v>74.337446102284105</v>
      </c>
    </row>
    <row r="37" spans="1:14" s="239" customFormat="1" ht="12.75" customHeight="1">
      <c r="A37" s="235" t="s">
        <v>274</v>
      </c>
      <c r="B37" s="238" t="s">
        <v>275</v>
      </c>
      <c r="C37" s="523">
        <v>151.85999920556799</v>
      </c>
      <c r="D37" s="523">
        <v>145.34071911595728</v>
      </c>
      <c r="E37" s="523">
        <v>128.2153098550194</v>
      </c>
      <c r="F37" s="523">
        <v>145.51416982902811</v>
      </c>
      <c r="G37" s="523">
        <v>148.20594570756589</v>
      </c>
      <c r="H37" s="523">
        <v>132.07920927474188</v>
      </c>
      <c r="I37" s="523">
        <v>133.98805340468758</v>
      </c>
      <c r="J37" s="523">
        <v>85.828196299346999</v>
      </c>
      <c r="K37" s="523">
        <v>177.71851704795651</v>
      </c>
      <c r="L37" s="523">
        <v>170.02128019219137</v>
      </c>
      <c r="M37" s="523">
        <v>167.77242230107481</v>
      </c>
    </row>
    <row r="38" spans="1:14" s="239" customFormat="1" ht="12.75" customHeight="1">
      <c r="A38" s="235" t="s">
        <v>276</v>
      </c>
      <c r="B38" s="238" t="s">
        <v>87</v>
      </c>
      <c r="C38" s="523">
        <v>189.48866056908852</v>
      </c>
      <c r="D38" s="523">
        <v>178.80776121300752</v>
      </c>
      <c r="E38" s="523">
        <v>163.19404469584822</v>
      </c>
      <c r="F38" s="523">
        <v>185.99761193593196</v>
      </c>
      <c r="G38" s="523">
        <v>191.27474702256512</v>
      </c>
      <c r="H38" s="523">
        <v>170.77843399682914</v>
      </c>
      <c r="I38" s="523">
        <v>176.82136538664068</v>
      </c>
      <c r="J38" s="523">
        <v>166.98702734953304</v>
      </c>
      <c r="K38" s="523">
        <v>299.82430226700728</v>
      </c>
      <c r="L38" s="523">
        <v>276.37670229059654</v>
      </c>
      <c r="M38" s="523">
        <v>266.29693052569525</v>
      </c>
    </row>
    <row r="39" spans="1:14" s="239" customFormat="1" ht="12.75" customHeight="1">
      <c r="A39" s="235" t="s">
        <v>277</v>
      </c>
      <c r="B39" s="238" t="s">
        <v>278</v>
      </c>
      <c r="C39" s="523">
        <v>26.331212986467779</v>
      </c>
      <c r="D39" s="523">
        <v>24.916868715092296</v>
      </c>
      <c r="E39" s="523">
        <v>21.749032557619881</v>
      </c>
      <c r="F39" s="523">
        <v>26.800853316264469</v>
      </c>
      <c r="G39" s="523">
        <v>27.037256191226458</v>
      </c>
      <c r="H39" s="523">
        <v>23.584162351068315</v>
      </c>
      <c r="I39" s="523">
        <v>24.403287838080747</v>
      </c>
      <c r="J39" s="523">
        <v>38.862267768192538</v>
      </c>
      <c r="K39" s="523">
        <v>36.152803521103259</v>
      </c>
      <c r="L39" s="523">
        <v>35.212748702843037</v>
      </c>
      <c r="M39" s="523">
        <v>33.51184084331237</v>
      </c>
    </row>
    <row r="40" spans="1:14" s="239" customFormat="1" ht="12.75" customHeight="1">
      <c r="A40" s="235" t="s">
        <v>20</v>
      </c>
      <c r="B40" s="238" t="s">
        <v>279</v>
      </c>
      <c r="C40" s="523">
        <v>87.889873878358983</v>
      </c>
      <c r="D40" s="523">
        <v>86.238142161320553</v>
      </c>
      <c r="E40" s="523">
        <v>73.953753890213434</v>
      </c>
      <c r="F40" s="523">
        <v>79.721306119359426</v>
      </c>
      <c r="G40" s="523">
        <v>80.78647754663136</v>
      </c>
      <c r="H40" s="523">
        <v>72.139688789513997</v>
      </c>
      <c r="I40" s="523">
        <v>74.542921578833315</v>
      </c>
      <c r="J40" s="523">
        <v>60.634350727316288</v>
      </c>
      <c r="K40" s="523">
        <v>62.844636774279039</v>
      </c>
      <c r="L40" s="523">
        <v>59.82946968680357</v>
      </c>
      <c r="M40" s="523">
        <v>59.871191579712956</v>
      </c>
    </row>
    <row r="41" spans="1:14" s="239" customFormat="1" ht="12.75" customHeight="1">
      <c r="A41" s="235" t="s">
        <v>280</v>
      </c>
      <c r="B41" s="238" t="s">
        <v>281</v>
      </c>
      <c r="C41" s="523">
        <v>28.400157367626282</v>
      </c>
      <c r="D41" s="523">
        <v>26.9146758189409</v>
      </c>
      <c r="E41" s="523">
        <v>24.730545828471747</v>
      </c>
      <c r="F41" s="523">
        <v>26.387425234306736</v>
      </c>
      <c r="G41" s="523">
        <v>27.123691395565636</v>
      </c>
      <c r="H41" s="523">
        <v>26.511097785489483</v>
      </c>
      <c r="I41" s="523">
        <v>27.186865221936781</v>
      </c>
      <c r="J41" s="523">
        <v>15.711879369709163</v>
      </c>
      <c r="K41" s="523">
        <v>19.870869557603211</v>
      </c>
      <c r="L41" s="523">
        <v>17.946239750943377</v>
      </c>
      <c r="M41" s="523">
        <v>17.140998192241206</v>
      </c>
    </row>
    <row r="42" spans="1:14" s="239" customFormat="1" ht="12.75" customHeight="1">
      <c r="A42" s="235" t="s">
        <v>21</v>
      </c>
      <c r="B42" s="236" t="s">
        <v>22</v>
      </c>
      <c r="C42" s="523">
        <v>248.77786274796065</v>
      </c>
      <c r="D42" s="523">
        <v>243.28125754727179</v>
      </c>
      <c r="E42" s="523">
        <v>473.19932705746078</v>
      </c>
      <c r="F42" s="523">
        <v>531.20523737298947</v>
      </c>
      <c r="G42" s="523">
        <v>514.59354967682646</v>
      </c>
      <c r="H42" s="523">
        <v>498.4074341058606</v>
      </c>
      <c r="I42" s="523">
        <v>513.64228681505801</v>
      </c>
      <c r="J42" s="523">
        <v>466.82882115803079</v>
      </c>
      <c r="K42" s="523">
        <v>164.42839737970215</v>
      </c>
      <c r="L42" s="523">
        <v>158.0705845376859</v>
      </c>
      <c r="M42" s="523">
        <v>156.08748060149341</v>
      </c>
      <c r="N42" s="240"/>
    </row>
    <row r="43" spans="1:14" s="239" customFormat="1" ht="12.75" customHeight="1">
      <c r="A43" s="245" t="s">
        <v>23</v>
      </c>
      <c r="B43" s="243" t="s">
        <v>282</v>
      </c>
      <c r="C43" s="523">
        <v>222.20043872991525</v>
      </c>
      <c r="D43" s="523">
        <v>215.70760015612879</v>
      </c>
      <c r="E43" s="523">
        <v>429.85466757199822</v>
      </c>
      <c r="F43" s="523">
        <v>483.1530206113776</v>
      </c>
      <c r="G43" s="523">
        <v>468.20090607343616</v>
      </c>
      <c r="H43" s="523">
        <v>467.33793812339127</v>
      </c>
      <c r="I43" s="523">
        <v>478.9952522912767</v>
      </c>
      <c r="J43" s="523">
        <v>436.04389591660924</v>
      </c>
      <c r="K43" s="523">
        <v>152.73665926435226</v>
      </c>
      <c r="L43" s="523">
        <v>147.1089617879625</v>
      </c>
      <c r="M43" s="523">
        <v>144.96642576494145</v>
      </c>
    </row>
    <row r="44" spans="1:14" s="239" customFormat="1" ht="12.75" customHeight="1">
      <c r="A44" s="245" t="s">
        <v>24</v>
      </c>
      <c r="B44" s="243" t="s">
        <v>25</v>
      </c>
      <c r="C44" s="523">
        <v>26.577424018045466</v>
      </c>
      <c r="D44" s="523">
        <v>27.573657391143051</v>
      </c>
      <c r="E44" s="523">
        <v>43.344659485462564</v>
      </c>
      <c r="F44" s="523">
        <v>48.052216761611916</v>
      </c>
      <c r="G44" s="523">
        <v>46.392643603390361</v>
      </c>
      <c r="H44" s="523">
        <v>31.069495982469402</v>
      </c>
      <c r="I44" s="523">
        <v>34.647034523781315</v>
      </c>
      <c r="J44" s="523">
        <v>30.784925241421544</v>
      </c>
      <c r="K44" s="523">
        <v>11.691738115349898</v>
      </c>
      <c r="L44" s="523">
        <v>10.961622749723382</v>
      </c>
      <c r="M44" s="523">
        <v>11.121054836551975</v>
      </c>
    </row>
    <row r="45" spans="1:14" s="239" customFormat="1" ht="12.75" customHeight="1">
      <c r="A45" s="235" t="s">
        <v>26</v>
      </c>
      <c r="B45" s="236" t="s">
        <v>27</v>
      </c>
      <c r="C45" s="523">
        <v>123.83028066926745</v>
      </c>
      <c r="D45" s="523">
        <v>119.72707210918767</v>
      </c>
      <c r="E45" s="523">
        <v>233.61128461442939</v>
      </c>
      <c r="F45" s="523">
        <v>261.59524573028466</v>
      </c>
      <c r="G45" s="523">
        <v>254.81431572846301</v>
      </c>
      <c r="H45" s="523">
        <v>273.57485793867136</v>
      </c>
      <c r="I45" s="523">
        <v>286.70731166737767</v>
      </c>
      <c r="J45" s="523">
        <v>324.93203769327658</v>
      </c>
      <c r="K45" s="523">
        <v>520.40195388600489</v>
      </c>
      <c r="L45" s="523">
        <v>504.86062764861526</v>
      </c>
      <c r="M45" s="523">
        <v>503.69023967615101</v>
      </c>
    </row>
    <row r="46" spans="1:14" s="239" customFormat="1" ht="12.75" customHeight="1">
      <c r="A46" s="235" t="s">
        <v>283</v>
      </c>
      <c r="B46" s="238" t="s">
        <v>28</v>
      </c>
      <c r="C46" s="523">
        <v>29.910236762397826</v>
      </c>
      <c r="D46" s="523">
        <v>28.666597253724902</v>
      </c>
      <c r="E46" s="523">
        <v>25.205568161801018</v>
      </c>
      <c r="F46" s="523">
        <v>26.737831866832188</v>
      </c>
      <c r="G46" s="523">
        <v>26.463792241032021</v>
      </c>
      <c r="H46" s="523">
        <v>24.628740732861811</v>
      </c>
      <c r="I46" s="523">
        <v>25.173891532496842</v>
      </c>
      <c r="J46" s="523">
        <v>22.410422444008876</v>
      </c>
      <c r="K46" s="523">
        <v>22.659354023240947</v>
      </c>
      <c r="L46" s="523">
        <v>20.366871075639281</v>
      </c>
      <c r="M46" s="523">
        <v>20.931177362829619</v>
      </c>
    </row>
    <row r="47" spans="1:14" s="239" customFormat="1" ht="12.75" customHeight="1">
      <c r="A47" s="235" t="s">
        <v>29</v>
      </c>
      <c r="B47" s="238" t="s">
        <v>30</v>
      </c>
      <c r="C47" s="523">
        <v>93.920043906869623</v>
      </c>
      <c r="D47" s="523">
        <v>91.060474855462758</v>
      </c>
      <c r="E47" s="523">
        <v>208.40571645262838</v>
      </c>
      <c r="F47" s="523">
        <v>234.85741386345248</v>
      </c>
      <c r="G47" s="523">
        <v>228.35052348743099</v>
      </c>
      <c r="H47" s="523">
        <v>248.94611720580954</v>
      </c>
      <c r="I47" s="523">
        <v>261.53342013488077</v>
      </c>
      <c r="J47" s="523">
        <v>302.52161524926777</v>
      </c>
      <c r="K47" s="523">
        <v>497.74259986276388</v>
      </c>
      <c r="L47" s="523">
        <v>484.49375657297594</v>
      </c>
      <c r="M47" s="523">
        <v>482.75906231332141</v>
      </c>
    </row>
    <row r="48" spans="1:14" s="239" customFormat="1" ht="12.75" customHeight="1">
      <c r="A48" s="245">
        <v>37</v>
      </c>
      <c r="B48" s="243" t="s">
        <v>31</v>
      </c>
      <c r="C48" s="523">
        <v>29.920767151625185</v>
      </c>
      <c r="D48" s="523">
        <v>33.82383539497976</v>
      </c>
      <c r="E48" s="523">
        <v>73.799492998877085</v>
      </c>
      <c r="F48" s="523">
        <v>76.21683460815872</v>
      </c>
      <c r="G48" s="523">
        <v>75.185196083586249</v>
      </c>
      <c r="H48" s="523">
        <v>84.100154853118184</v>
      </c>
      <c r="I48" s="523">
        <v>79.877080213533745</v>
      </c>
      <c r="J48" s="523">
        <v>92.567803955490774</v>
      </c>
      <c r="K48" s="523">
        <v>149.68422169603079</v>
      </c>
      <c r="L48" s="523">
        <v>138.41632466994335</v>
      </c>
      <c r="M48" s="523">
        <v>133.42719806769247</v>
      </c>
    </row>
    <row r="49" spans="1:14" s="239" customFormat="1" ht="12.75" customHeight="1">
      <c r="A49" s="245" t="s">
        <v>32</v>
      </c>
      <c r="B49" s="246" t="s">
        <v>284</v>
      </c>
      <c r="C49" s="523">
        <v>63.999276755244445</v>
      </c>
      <c r="D49" s="523">
        <v>57.236639460483012</v>
      </c>
      <c r="E49" s="523">
        <v>134.60622345375128</v>
      </c>
      <c r="F49" s="523">
        <v>158.64057925529374</v>
      </c>
      <c r="G49" s="523">
        <v>153.16532740384477</v>
      </c>
      <c r="H49" s="523">
        <v>164.84596235269137</v>
      </c>
      <c r="I49" s="523">
        <v>181.65633992134707</v>
      </c>
      <c r="J49" s="523">
        <v>209.95381129377699</v>
      </c>
      <c r="K49" s="523">
        <v>348.05837816673312</v>
      </c>
      <c r="L49" s="523">
        <v>346.07743190303256</v>
      </c>
      <c r="M49" s="523">
        <v>349.33186424562894</v>
      </c>
    </row>
    <row r="50" spans="1:14" s="239" customFormat="1" ht="12.75" customHeight="1">
      <c r="A50" s="235" t="s">
        <v>33</v>
      </c>
      <c r="B50" s="236" t="s">
        <v>285</v>
      </c>
      <c r="C50" s="523">
        <v>1553.3621362407578</v>
      </c>
      <c r="D50" s="523">
        <v>1529.8693906202591</v>
      </c>
      <c r="E50" s="523">
        <v>872.73112002084508</v>
      </c>
      <c r="F50" s="523">
        <v>1663.7635080514847</v>
      </c>
      <c r="G50" s="523">
        <v>1633.4053124387599</v>
      </c>
      <c r="H50" s="523">
        <v>1480.0523984263075</v>
      </c>
      <c r="I50" s="523">
        <v>1549.2875332966835</v>
      </c>
      <c r="J50" s="523">
        <v>1557.1462089737054</v>
      </c>
      <c r="K50" s="523">
        <v>1748.3206977759041</v>
      </c>
      <c r="L50" s="523">
        <v>1688.5134678859645</v>
      </c>
      <c r="M50" s="523">
        <v>1667.3059108571663</v>
      </c>
      <c r="N50" s="240"/>
    </row>
    <row r="51" spans="1:14" s="239" customFormat="1" ht="12.75" customHeight="1">
      <c r="A51" s="245" t="s">
        <v>34</v>
      </c>
      <c r="B51" s="242" t="s">
        <v>35</v>
      </c>
      <c r="C51" s="523">
        <v>477.48732522002115</v>
      </c>
      <c r="D51" s="523">
        <v>466.12271910371965</v>
      </c>
      <c r="E51" s="523">
        <v>253.37045143689767</v>
      </c>
      <c r="F51" s="523">
        <v>495.43892707347709</v>
      </c>
      <c r="G51" s="523">
        <v>505.20228636750056</v>
      </c>
      <c r="H51" s="523">
        <v>475.87567099799111</v>
      </c>
      <c r="I51" s="523">
        <v>511.37788941705395</v>
      </c>
      <c r="J51" s="523">
        <v>502.53419702547103</v>
      </c>
      <c r="K51" s="523">
        <v>569.15208333884937</v>
      </c>
      <c r="L51" s="523">
        <v>559.38979288647147</v>
      </c>
      <c r="M51" s="523">
        <v>568.30190599154685</v>
      </c>
    </row>
    <row r="52" spans="1:14" s="239" customFormat="1" ht="12.75" customHeight="1">
      <c r="A52" s="245">
        <v>43</v>
      </c>
      <c r="B52" s="242" t="s">
        <v>286</v>
      </c>
      <c r="C52" s="523">
        <v>1075.8748110207366</v>
      </c>
      <c r="D52" s="523">
        <v>1063.746671516539</v>
      </c>
      <c r="E52" s="523">
        <v>619.36066858394747</v>
      </c>
      <c r="F52" s="523">
        <v>1168.3245809780076</v>
      </c>
      <c r="G52" s="523">
        <v>1128.2030260712595</v>
      </c>
      <c r="H52" s="523">
        <v>1004.1767274283162</v>
      </c>
      <c r="I52" s="523">
        <v>1037.9096438796296</v>
      </c>
      <c r="J52" s="523">
        <v>1054.6120119482343</v>
      </c>
      <c r="K52" s="523">
        <v>1179.1686144370547</v>
      </c>
      <c r="L52" s="523">
        <v>1129.123674999493</v>
      </c>
      <c r="M52" s="523">
        <v>1099.0040048656197</v>
      </c>
    </row>
    <row r="53" spans="1:14" s="239" customFormat="1" ht="12.75" customHeight="1">
      <c r="A53" s="235" t="s">
        <v>36</v>
      </c>
      <c r="B53" s="236" t="s">
        <v>287</v>
      </c>
      <c r="C53" s="523">
        <v>2114.2588447424946</v>
      </c>
      <c r="D53" s="523">
        <v>2064.9825169877849</v>
      </c>
      <c r="E53" s="523">
        <v>3091.9644929337023</v>
      </c>
      <c r="F53" s="523">
        <v>2470.6985294569681</v>
      </c>
      <c r="G53" s="523">
        <v>2530.428501902561</v>
      </c>
      <c r="H53" s="523">
        <v>2116.6063041780781</v>
      </c>
      <c r="I53" s="523">
        <v>2193.0323469224713</v>
      </c>
      <c r="J53" s="523">
        <v>2165.8501983673746</v>
      </c>
      <c r="K53" s="523">
        <v>1793.7000720111478</v>
      </c>
      <c r="L53" s="523">
        <v>1721.4504728569532</v>
      </c>
      <c r="M53" s="523">
        <v>1708.322660724149</v>
      </c>
    </row>
    <row r="54" spans="1:14" s="239" customFormat="1" ht="12.75" customHeight="1">
      <c r="A54" s="235" t="s">
        <v>88</v>
      </c>
      <c r="B54" s="238" t="s">
        <v>288</v>
      </c>
      <c r="C54" s="523">
        <v>156.82286393795661</v>
      </c>
      <c r="D54" s="523">
        <v>151.41304895720575</v>
      </c>
      <c r="E54" s="523">
        <v>129.00207084574654</v>
      </c>
      <c r="F54" s="523">
        <v>138.85540704530695</v>
      </c>
      <c r="G54" s="523">
        <v>147.5722329195828</v>
      </c>
      <c r="H54" s="523">
        <v>101.95286341995548</v>
      </c>
      <c r="I54" s="523">
        <v>103.51946513167148</v>
      </c>
      <c r="J54" s="523">
        <v>61.682609780686661</v>
      </c>
      <c r="K54" s="523">
        <v>167.22902408622585</v>
      </c>
      <c r="L54" s="523">
        <v>157.63300889478211</v>
      </c>
      <c r="M54" s="523">
        <v>157.21106141613251</v>
      </c>
    </row>
    <row r="55" spans="1:14" s="239" customFormat="1" ht="12.75" customHeight="1">
      <c r="A55" s="235" t="s">
        <v>289</v>
      </c>
      <c r="B55" s="238" t="s">
        <v>290</v>
      </c>
      <c r="C55" s="523">
        <v>1338.2416610694113</v>
      </c>
      <c r="D55" s="523">
        <v>1311.0749949337035</v>
      </c>
      <c r="E55" s="523">
        <v>2400.367741801429</v>
      </c>
      <c r="F55" s="523">
        <v>1680.6551617192476</v>
      </c>
      <c r="G55" s="523">
        <v>1697.9301825432467</v>
      </c>
      <c r="H55" s="523">
        <v>1433.5536867953524</v>
      </c>
      <c r="I55" s="523">
        <v>1493.5594375472454</v>
      </c>
      <c r="J55" s="523">
        <v>1569.2411769055552</v>
      </c>
      <c r="K55" s="523">
        <v>1098.8454376268789</v>
      </c>
      <c r="L55" s="523">
        <v>1060.2223950012897</v>
      </c>
      <c r="M55" s="523">
        <v>1050.8665878504257</v>
      </c>
    </row>
    <row r="56" spans="1:14" s="239" customFormat="1" ht="12.75" customHeight="1">
      <c r="A56" s="235" t="s">
        <v>291</v>
      </c>
      <c r="B56" s="238" t="s">
        <v>292</v>
      </c>
      <c r="C56" s="523">
        <v>619.19431973512667</v>
      </c>
      <c r="D56" s="523">
        <v>602.49447309687548</v>
      </c>
      <c r="E56" s="523">
        <v>562.5946802865268</v>
      </c>
      <c r="F56" s="523">
        <v>651.1879606924133</v>
      </c>
      <c r="G56" s="523">
        <v>684.92608643973188</v>
      </c>
      <c r="H56" s="523">
        <v>581.09975396277002</v>
      </c>
      <c r="I56" s="523">
        <v>595.95344424355483</v>
      </c>
      <c r="J56" s="523">
        <v>534.92641168113244</v>
      </c>
      <c r="K56" s="523">
        <v>527.62561029804306</v>
      </c>
      <c r="L56" s="523">
        <v>503.59506896088135</v>
      </c>
      <c r="M56" s="523">
        <v>500.24501145759069</v>
      </c>
    </row>
    <row r="57" spans="1:14" s="239" customFormat="1" ht="12.75" customHeight="1">
      <c r="A57" s="235" t="s">
        <v>37</v>
      </c>
      <c r="B57" s="236" t="s">
        <v>293</v>
      </c>
      <c r="C57" s="523">
        <v>5053.9198952450306</v>
      </c>
      <c r="D57" s="523">
        <v>5006.6913824848452</v>
      </c>
      <c r="E57" s="523">
        <v>4975.3266179052871</v>
      </c>
      <c r="F57" s="523">
        <v>4896.8310449227838</v>
      </c>
      <c r="G57" s="523">
        <v>4801.0360284209974</v>
      </c>
      <c r="H57" s="523">
        <v>4656.9294539016946</v>
      </c>
      <c r="I57" s="523">
        <v>4881.1612190908245</v>
      </c>
      <c r="J57" s="523">
        <v>4942.8721083982828</v>
      </c>
      <c r="K57" s="523">
        <v>4846.8545625202223</v>
      </c>
      <c r="L57" s="523">
        <v>4721.2710518990034</v>
      </c>
      <c r="M57" s="523">
        <v>4680.3203951208543</v>
      </c>
    </row>
    <row r="58" spans="1:14" s="239" customFormat="1" ht="12.75" customHeight="1">
      <c r="A58" s="245" t="s">
        <v>38</v>
      </c>
      <c r="B58" s="242" t="s">
        <v>294</v>
      </c>
      <c r="C58" s="524">
        <v>622.9384561515551</v>
      </c>
      <c r="D58" s="524">
        <v>641.17522408870855</v>
      </c>
      <c r="E58" s="524">
        <v>416.25016901844356</v>
      </c>
      <c r="F58" s="524">
        <v>431.23278904037284</v>
      </c>
      <c r="G58" s="524">
        <v>261.17284467341142</v>
      </c>
      <c r="H58" s="524">
        <v>246.4038168347511</v>
      </c>
      <c r="I58" s="524">
        <v>247.15326808678918</v>
      </c>
      <c r="J58" s="524">
        <v>218.84500342702219</v>
      </c>
      <c r="K58" s="524">
        <v>266.86134612226743</v>
      </c>
      <c r="L58" s="524">
        <v>252.22533820926407</v>
      </c>
      <c r="M58" s="524">
        <v>248.03003796659854</v>
      </c>
    </row>
    <row r="59" spans="1:14" s="239" customFormat="1" ht="12.75" customHeight="1">
      <c r="A59" s="245" t="s">
        <v>39</v>
      </c>
      <c r="B59" s="242" t="s">
        <v>295</v>
      </c>
      <c r="C59" s="524">
        <v>2484.6351474287831</v>
      </c>
      <c r="D59" s="524">
        <v>2443.6937686909018</v>
      </c>
      <c r="E59" s="524">
        <v>1630.9652280477019</v>
      </c>
      <c r="F59" s="524">
        <v>1706.2091076194481</v>
      </c>
      <c r="G59" s="524">
        <v>1833.5287898058209</v>
      </c>
      <c r="H59" s="524">
        <v>1779.2572476604212</v>
      </c>
      <c r="I59" s="524">
        <v>1876.1039668011013</v>
      </c>
      <c r="J59" s="524">
        <v>1606.0547257364176</v>
      </c>
      <c r="K59" s="524">
        <v>1987.6422857389712</v>
      </c>
      <c r="L59" s="524">
        <v>1943.6002351450097</v>
      </c>
      <c r="M59" s="524">
        <v>1923.8080882263196</v>
      </c>
    </row>
    <row r="60" spans="1:14" s="239" customFormat="1" ht="12.75" customHeight="1">
      <c r="A60" s="235" t="s">
        <v>296</v>
      </c>
      <c r="B60" s="238" t="s">
        <v>113</v>
      </c>
      <c r="C60" s="524">
        <v>21.358446834843043</v>
      </c>
      <c r="D60" s="524">
        <v>19.010087019822997</v>
      </c>
      <c r="E60" s="524">
        <v>21.124678876795116</v>
      </c>
      <c r="F60" s="524">
        <v>21.180886129970869</v>
      </c>
      <c r="G60" s="524">
        <v>21.472075698554747</v>
      </c>
      <c r="H60" s="524">
        <v>20.5171813534173</v>
      </c>
      <c r="I60" s="524">
        <v>17.732801518855879</v>
      </c>
      <c r="J60" s="524">
        <v>22.011969115575994</v>
      </c>
      <c r="K60" s="524">
        <v>17.34964187339995</v>
      </c>
      <c r="L60" s="524">
        <v>18.680060266655694</v>
      </c>
      <c r="M60" s="524">
        <v>20.82125215094397</v>
      </c>
    </row>
    <row r="61" spans="1:14" s="239" customFormat="1" ht="12.75" customHeight="1">
      <c r="A61" s="235" t="s">
        <v>297</v>
      </c>
      <c r="B61" s="238" t="s">
        <v>114</v>
      </c>
      <c r="C61" s="524">
        <v>29.027921785542329</v>
      </c>
      <c r="D61" s="524">
        <v>26.108747828914129</v>
      </c>
      <c r="E61" s="524">
        <v>25.798496670876993</v>
      </c>
      <c r="F61" s="524">
        <v>26.052418786363877</v>
      </c>
      <c r="G61" s="524">
        <v>27.311207010128257</v>
      </c>
      <c r="H61" s="524">
        <v>23.677540875567516</v>
      </c>
      <c r="I61" s="524">
        <v>23.291798427995762</v>
      </c>
      <c r="J61" s="524">
        <v>22.286124446140484</v>
      </c>
      <c r="K61" s="524">
        <v>28.025030755434553</v>
      </c>
      <c r="L61" s="524">
        <v>25.248892224246635</v>
      </c>
      <c r="M61" s="524">
        <v>26.626353319130377</v>
      </c>
    </row>
    <row r="62" spans="1:14" s="239" customFormat="1" ht="12.75" customHeight="1">
      <c r="A62" s="235" t="s">
        <v>298</v>
      </c>
      <c r="B62" s="238" t="s">
        <v>299</v>
      </c>
      <c r="C62" s="524">
        <v>1657.6524413185291</v>
      </c>
      <c r="D62" s="524">
        <v>1641.9314046270199</v>
      </c>
      <c r="E62" s="524">
        <v>2585.5566810750706</v>
      </c>
      <c r="F62" s="524">
        <v>2370.5838970351588</v>
      </c>
      <c r="G62" s="524">
        <v>2322.7664426348961</v>
      </c>
      <c r="H62" s="524">
        <v>2258.7067632875296</v>
      </c>
      <c r="I62" s="524">
        <v>2373.8215201124631</v>
      </c>
      <c r="J62" s="524">
        <v>2519.3248187975819</v>
      </c>
      <c r="K62" s="524">
        <v>1997.3154024634298</v>
      </c>
      <c r="L62" s="524">
        <v>1947.7598212490923</v>
      </c>
      <c r="M62" s="524">
        <v>1931.8306711393154</v>
      </c>
    </row>
    <row r="63" spans="1:14" s="239" customFormat="1" ht="12.75" customHeight="1">
      <c r="A63" s="235" t="s">
        <v>300</v>
      </c>
      <c r="B63" s="238" t="s">
        <v>40</v>
      </c>
      <c r="C63" s="524">
        <v>238.30748172577825</v>
      </c>
      <c r="D63" s="524">
        <v>234.7721502294784</v>
      </c>
      <c r="E63" s="524">
        <v>295.63136421639922</v>
      </c>
      <c r="F63" s="524">
        <v>341.57194631146837</v>
      </c>
      <c r="G63" s="524">
        <v>334.78466859818519</v>
      </c>
      <c r="H63" s="524">
        <v>328.36690389000904</v>
      </c>
      <c r="I63" s="524">
        <v>343.05786414362075</v>
      </c>
      <c r="J63" s="524">
        <v>554.34946687554395</v>
      </c>
      <c r="K63" s="524">
        <v>549.66085556671987</v>
      </c>
      <c r="L63" s="524">
        <v>533.75670480473514</v>
      </c>
      <c r="M63" s="524">
        <v>529.20399231854674</v>
      </c>
    </row>
    <row r="64" spans="1:14" s="239" customFormat="1" ht="12.75" customHeight="1">
      <c r="A64" s="235" t="s">
        <v>41</v>
      </c>
      <c r="B64" s="236" t="s">
        <v>42</v>
      </c>
      <c r="C64" s="524">
        <v>69.614344976570749</v>
      </c>
      <c r="D64" s="524">
        <v>65.521119674863328</v>
      </c>
      <c r="E64" s="524">
        <v>56.955836394758059</v>
      </c>
      <c r="F64" s="524">
        <v>51.323885637732666</v>
      </c>
      <c r="G64" s="524">
        <v>50.118598932593699</v>
      </c>
      <c r="H64" s="524">
        <v>46.976713943587086</v>
      </c>
      <c r="I64" s="524">
        <v>48.621552530246177</v>
      </c>
      <c r="J64" s="524">
        <v>35.131375678570969</v>
      </c>
      <c r="K64" s="524">
        <v>97.856694835459322</v>
      </c>
      <c r="L64" s="524">
        <v>93.142932108964146</v>
      </c>
      <c r="M64" s="524">
        <v>89.324898624094857</v>
      </c>
    </row>
    <row r="65" spans="1:17" s="239" customFormat="1" ht="12.75" customHeight="1">
      <c r="A65" s="235" t="s">
        <v>43</v>
      </c>
      <c r="B65" s="236" t="s">
        <v>301</v>
      </c>
      <c r="C65" s="524">
        <v>306.45630901223075</v>
      </c>
      <c r="D65" s="524">
        <v>289.47728548038094</v>
      </c>
      <c r="E65" s="524">
        <v>238.31031607180623</v>
      </c>
      <c r="F65" s="524">
        <v>264.0388059406767</v>
      </c>
      <c r="G65" s="524">
        <v>255.59415387484955</v>
      </c>
      <c r="H65" s="524">
        <v>213.87752313546315</v>
      </c>
      <c r="I65" s="524">
        <v>221.82368845646434</v>
      </c>
      <c r="J65" s="524">
        <v>220.48982606166985</v>
      </c>
      <c r="K65" s="524">
        <v>244.28148636598868</v>
      </c>
      <c r="L65" s="524">
        <v>232.97057751331039</v>
      </c>
      <c r="M65" s="524">
        <v>231.26756969422559</v>
      </c>
    </row>
    <row r="66" spans="1:17" s="239" customFormat="1" ht="12.75" customHeight="1">
      <c r="A66" s="235" t="s">
        <v>44</v>
      </c>
      <c r="B66" s="236" t="s">
        <v>302</v>
      </c>
      <c r="C66" s="524">
        <v>90.741539039728863</v>
      </c>
      <c r="D66" s="524">
        <v>85.009893836872294</v>
      </c>
      <c r="E66" s="524">
        <v>75.305190784779896</v>
      </c>
      <c r="F66" s="524">
        <v>78.117242047178095</v>
      </c>
      <c r="G66" s="524">
        <v>76.010572587209452</v>
      </c>
      <c r="H66" s="524">
        <v>69.130288596705171</v>
      </c>
      <c r="I66" s="524">
        <v>70.603031929959229</v>
      </c>
      <c r="J66" s="524">
        <v>68.322641343768737</v>
      </c>
      <c r="K66" s="524">
        <v>81.563487473708491</v>
      </c>
      <c r="L66" s="524">
        <v>76.375439622855851</v>
      </c>
      <c r="M66" s="524">
        <v>72.197617016724308</v>
      </c>
    </row>
    <row r="67" spans="1:17" s="239" customFormat="1" ht="12.75" customHeight="1">
      <c r="A67" s="235" t="s">
        <v>45</v>
      </c>
      <c r="B67" s="236" t="s">
        <v>303</v>
      </c>
      <c r="C67" s="524">
        <v>28.383371581460551</v>
      </c>
      <c r="D67" s="524">
        <v>27.076381420020393</v>
      </c>
      <c r="E67" s="524">
        <v>21.706948871313045</v>
      </c>
      <c r="F67" s="524">
        <v>36.07866815221842</v>
      </c>
      <c r="G67" s="524">
        <v>36.445904981742757</v>
      </c>
      <c r="H67" s="524">
        <v>26.089963576726557</v>
      </c>
      <c r="I67" s="524">
        <v>27.622172473900736</v>
      </c>
      <c r="J67" s="524">
        <v>13.55029116380274</v>
      </c>
      <c r="K67" s="524">
        <v>63.261254657379531</v>
      </c>
      <c r="L67" s="524">
        <v>63.162209355651171</v>
      </c>
      <c r="M67" s="524">
        <v>59.917995801588411</v>
      </c>
    </row>
    <row r="68" spans="1:17" s="239" customFormat="1" ht="12.75" customHeight="1">
      <c r="A68" s="235" t="s">
        <v>46</v>
      </c>
      <c r="B68" s="236" t="s">
        <v>47</v>
      </c>
      <c r="C68" s="524">
        <v>334.40743256552332</v>
      </c>
      <c r="D68" s="524">
        <v>316.06817680337241</v>
      </c>
      <c r="E68" s="524">
        <v>255.86580170273695</v>
      </c>
      <c r="F68" s="524">
        <v>314.57367831689623</v>
      </c>
      <c r="G68" s="524">
        <v>307.66044442790587</v>
      </c>
      <c r="H68" s="524">
        <v>291.97864712265482</v>
      </c>
      <c r="I68" s="524">
        <v>303.44974675665759</v>
      </c>
      <c r="J68" s="524">
        <v>296.5472621218392</v>
      </c>
      <c r="K68" s="524">
        <v>495.29753932335598</v>
      </c>
      <c r="L68" s="524">
        <v>464.14913549387268</v>
      </c>
      <c r="M68" s="524">
        <v>444.485748155544</v>
      </c>
    </row>
    <row r="69" spans="1:17" s="239" customFormat="1" ht="12.75" customHeight="1">
      <c r="A69" s="235" t="s">
        <v>48</v>
      </c>
      <c r="B69" s="236" t="s">
        <v>304</v>
      </c>
      <c r="C69" s="524">
        <v>325.78653277231911</v>
      </c>
      <c r="D69" s="524">
        <v>303.96229440289886</v>
      </c>
      <c r="E69" s="524">
        <v>381.52255592638295</v>
      </c>
      <c r="F69" s="524">
        <v>544.25576973442833</v>
      </c>
      <c r="G69" s="524">
        <v>581.19799758764805</v>
      </c>
      <c r="H69" s="524">
        <v>479.37136352344038</v>
      </c>
      <c r="I69" s="524">
        <v>488.22171738304809</v>
      </c>
      <c r="J69" s="524">
        <v>582.21397031244396</v>
      </c>
      <c r="K69" s="524">
        <v>344.02168989045549</v>
      </c>
      <c r="L69" s="524">
        <v>326.39048055047334</v>
      </c>
      <c r="M69" s="524">
        <v>326.46431508787487</v>
      </c>
    </row>
    <row r="70" spans="1:17" ht="12.75" customHeight="1">
      <c r="A70" s="235" t="s">
        <v>49</v>
      </c>
      <c r="B70" s="236" t="s">
        <v>305</v>
      </c>
      <c r="C70" s="524">
        <v>423.39758673146741</v>
      </c>
      <c r="D70" s="524">
        <v>408.01611134195463</v>
      </c>
      <c r="E70" s="524">
        <v>867.56712027351796</v>
      </c>
      <c r="F70" s="524">
        <v>947.09685834320715</v>
      </c>
      <c r="G70" s="524">
        <v>928.02519665060311</v>
      </c>
      <c r="H70" s="524">
        <v>1088.1731013493425</v>
      </c>
      <c r="I70" s="524">
        <v>1138.7058077449958</v>
      </c>
      <c r="J70" s="524">
        <v>1167.8120375193323</v>
      </c>
      <c r="K70" s="524">
        <v>817.97572494472968</v>
      </c>
      <c r="L70" s="524">
        <v>786.28360709541107</v>
      </c>
      <c r="M70" s="524">
        <v>774.52286024955868</v>
      </c>
    </row>
    <row r="71" spans="1:17" ht="12.75" customHeight="1">
      <c r="A71" s="235" t="s">
        <v>50</v>
      </c>
      <c r="B71" s="236" t="s">
        <v>306</v>
      </c>
      <c r="C71" s="524">
        <v>159.72066926710957</v>
      </c>
      <c r="D71" s="524">
        <v>157.89166697185644</v>
      </c>
      <c r="E71" s="524">
        <v>140.45630995249741</v>
      </c>
      <c r="F71" s="524">
        <v>156.80987731976774</v>
      </c>
      <c r="G71" s="524">
        <v>153.08232141797183</v>
      </c>
      <c r="H71" s="524">
        <v>152.19846080478928</v>
      </c>
      <c r="I71" s="524">
        <v>160.91809273579833</v>
      </c>
      <c r="J71" s="524">
        <v>141.84854943473303</v>
      </c>
      <c r="K71" s="524">
        <v>37.226768474417291</v>
      </c>
      <c r="L71" s="524">
        <v>34.913343886342226</v>
      </c>
      <c r="M71" s="524">
        <v>34.301264972967139</v>
      </c>
    </row>
    <row r="72" spans="1:17" ht="12.75" customHeight="1">
      <c r="A72" s="235" t="s">
        <v>51</v>
      </c>
      <c r="B72" s="236" t="s">
        <v>307</v>
      </c>
      <c r="C72" s="524">
        <v>193.4705608297096</v>
      </c>
      <c r="D72" s="524">
        <v>181.59496246709182</v>
      </c>
      <c r="E72" s="524">
        <v>159.05943943846142</v>
      </c>
      <c r="F72" s="524">
        <v>162.23240052046282</v>
      </c>
      <c r="G72" s="524">
        <v>162.74176728139716</v>
      </c>
      <c r="H72" s="524">
        <v>159.57273973188805</v>
      </c>
      <c r="I72" s="524">
        <v>163.25802305664223</v>
      </c>
      <c r="J72" s="524">
        <v>174.88708915404294</v>
      </c>
      <c r="K72" s="524">
        <v>277.66117485852453</v>
      </c>
      <c r="L72" s="524">
        <v>264.49409783523362</v>
      </c>
      <c r="M72" s="524">
        <v>258.65590361986125</v>
      </c>
    </row>
    <row r="73" spans="1:17" ht="12.75" customHeight="1">
      <c r="A73" s="235" t="s">
        <v>52</v>
      </c>
      <c r="B73" s="236" t="s">
        <v>308</v>
      </c>
      <c r="C73" s="524">
        <v>978.03534252450345</v>
      </c>
      <c r="D73" s="524">
        <v>928.48302302255786</v>
      </c>
      <c r="E73" s="524">
        <v>964.84515883197707</v>
      </c>
      <c r="F73" s="524">
        <v>972.28987164212617</v>
      </c>
      <c r="G73" s="524">
        <v>920.38778313471676</v>
      </c>
      <c r="H73" s="524">
        <v>913.44564028158379</v>
      </c>
      <c r="I73" s="524">
        <v>898.82652473943574</v>
      </c>
      <c r="J73" s="524">
        <v>924.73425670681274</v>
      </c>
      <c r="K73" s="524">
        <v>1042.4418939288862</v>
      </c>
      <c r="L73" s="524">
        <v>970.81258036444899</v>
      </c>
      <c r="M73" s="524">
        <v>963.76149626701363</v>
      </c>
    </row>
    <row r="74" spans="1:17" s="371" customFormat="1">
      <c r="A74" s="369"/>
      <c r="B74" s="370"/>
      <c r="C74" s="317"/>
      <c r="D74" s="317"/>
      <c r="E74" s="317"/>
      <c r="F74" s="317"/>
      <c r="G74" s="317"/>
      <c r="H74" s="317"/>
      <c r="I74" s="317"/>
      <c r="J74" s="317"/>
      <c r="K74" s="317"/>
      <c r="L74" s="317"/>
      <c r="M74" s="317"/>
    </row>
    <row r="75" spans="1:17">
      <c r="A75" s="239"/>
      <c r="B75" s="247" t="s">
        <v>309</v>
      </c>
      <c r="C75" s="524">
        <v>15424.131018363632</v>
      </c>
      <c r="D75" s="524">
        <v>15067.929092725777</v>
      </c>
      <c r="E75" s="524">
        <v>15427.698388273784</v>
      </c>
      <c r="F75" s="524">
        <v>16137.191950647521</v>
      </c>
      <c r="G75" s="524">
        <v>16071.428175159153</v>
      </c>
      <c r="H75" s="524">
        <v>15095.451825562086</v>
      </c>
      <c r="I75" s="524">
        <v>15681.692712028464</v>
      </c>
      <c r="J75" s="524">
        <v>15723.51335764647</v>
      </c>
      <c r="K75" s="524">
        <v>15518.304188975791</v>
      </c>
      <c r="L75" s="524">
        <v>14917.812112587895</v>
      </c>
      <c r="M75" s="524">
        <v>14726.753290588907</v>
      </c>
    </row>
    <row r="76" spans="1:17">
      <c r="A76" s="239"/>
      <c r="B76" s="320" t="s">
        <v>216</v>
      </c>
      <c r="C76" s="524">
        <v>26974.199536952525</v>
      </c>
      <c r="D76" s="524">
        <v>26130.681170162778</v>
      </c>
      <c r="E76" s="524">
        <v>26209.508032301241</v>
      </c>
      <c r="F76" s="524">
        <v>26122.896783553555</v>
      </c>
      <c r="G76" s="524">
        <v>25770.996364675797</v>
      </c>
      <c r="H76" s="524">
        <v>26023.003494319495</v>
      </c>
      <c r="I76" s="524">
        <v>26079.053156635317</v>
      </c>
      <c r="J76" s="524">
        <v>26706.022029557251</v>
      </c>
      <c r="K76" s="524">
        <v>27706.53602791348</v>
      </c>
      <c r="L76" s="524">
        <v>24510.592101169364</v>
      </c>
      <c r="M76" s="524">
        <v>24664.750602905595</v>
      </c>
    </row>
    <row r="77" spans="1:17">
      <c r="A77" s="239"/>
      <c r="B77" s="236" t="s">
        <v>523</v>
      </c>
      <c r="C77" s="524">
        <v>793.79955172432506</v>
      </c>
      <c r="D77" s="524">
        <v>752.65953383170495</v>
      </c>
      <c r="E77" s="524">
        <v>747.65009010182428</v>
      </c>
      <c r="F77" s="524">
        <v>671.51341819261154</v>
      </c>
      <c r="G77" s="524">
        <v>718.19697358396354</v>
      </c>
      <c r="H77" s="524">
        <v>776.99725470950375</v>
      </c>
      <c r="I77" s="524">
        <v>822.85871930523342</v>
      </c>
      <c r="J77" s="524">
        <v>813.45389999999998</v>
      </c>
      <c r="K77" s="524">
        <v>802.63470000000007</v>
      </c>
      <c r="L77" s="524">
        <v>5295.3180000000002</v>
      </c>
      <c r="M77" s="524">
        <v>5409.1548000000003</v>
      </c>
    </row>
    <row r="78" spans="1:17">
      <c r="A78" s="239"/>
      <c r="B78" s="247" t="s">
        <v>405</v>
      </c>
      <c r="C78" s="524">
        <v>43192.130107040481</v>
      </c>
      <c r="D78" s="524">
        <v>41951.269796720262</v>
      </c>
      <c r="E78" s="524">
        <v>42384.856510676844</v>
      </c>
      <c r="F78" s="524">
        <v>42931.602152393687</v>
      </c>
      <c r="G78" s="524">
        <v>42560.621513418919</v>
      </c>
      <c r="H78" s="524">
        <v>41895.452574591087</v>
      </c>
      <c r="I78" s="524">
        <v>42583.604587969014</v>
      </c>
      <c r="J78" s="524">
        <v>43242.989287203724</v>
      </c>
      <c r="K78" s="524">
        <v>44027.474916889274</v>
      </c>
      <c r="L78" s="524">
        <v>44723.722213757261</v>
      </c>
      <c r="M78" s="524">
        <v>44800.658693494508</v>
      </c>
    </row>
    <row r="79" spans="1:17" ht="20.100000000000001" customHeight="1">
      <c r="A79" s="191" t="s">
        <v>54</v>
      </c>
      <c r="B79" s="248"/>
      <c r="F79" s="250"/>
      <c r="G79" s="251"/>
    </row>
    <row r="80" spans="1:17" ht="15" customHeight="1">
      <c r="A80" s="463" t="s">
        <v>524</v>
      </c>
      <c r="B80" s="389"/>
      <c r="C80" s="389"/>
      <c r="D80" s="389"/>
      <c r="E80" s="389"/>
      <c r="F80" s="389"/>
      <c r="G80" s="389"/>
      <c r="H80" s="389"/>
      <c r="I80" s="389"/>
      <c r="J80" s="389"/>
      <c r="K80" s="389"/>
      <c r="L80" s="389"/>
      <c r="M80" s="389"/>
      <c r="N80" s="389"/>
      <c r="O80" s="389"/>
      <c r="P80" s="389"/>
      <c r="Q80" s="389"/>
    </row>
    <row r="81" spans="1:17" ht="15" customHeight="1">
      <c r="A81" s="463" t="s">
        <v>525</v>
      </c>
      <c r="B81" s="389"/>
      <c r="C81" s="389"/>
      <c r="D81" s="389"/>
      <c r="E81" s="389"/>
      <c r="F81" s="389"/>
      <c r="G81" s="389"/>
      <c r="H81" s="389"/>
      <c r="I81" s="389"/>
      <c r="J81" s="389"/>
      <c r="K81" s="389"/>
      <c r="L81" s="389"/>
      <c r="M81" s="389"/>
      <c r="N81" s="389"/>
      <c r="O81" s="389"/>
      <c r="P81" s="389"/>
      <c r="Q81" s="389"/>
    </row>
    <row r="82" spans="1:17" ht="15" customHeight="1">
      <c r="C82" s="252"/>
      <c r="D82" s="252"/>
      <c r="E82" s="252"/>
      <c r="F82" s="252"/>
      <c r="G82" s="252"/>
      <c r="H82" s="252"/>
      <c r="I82" s="252"/>
      <c r="J82" s="252"/>
    </row>
    <row r="83" spans="1:17" ht="15" customHeight="1">
      <c r="C83" s="252"/>
      <c r="D83" s="252"/>
      <c r="E83" s="252"/>
      <c r="F83" s="252"/>
      <c r="G83" s="252"/>
      <c r="H83" s="252"/>
      <c r="I83" s="252"/>
      <c r="J83" s="252"/>
    </row>
    <row r="84" spans="1:17">
      <c r="C84" s="252"/>
      <c r="D84" s="252"/>
      <c r="E84" s="252"/>
      <c r="F84" s="252"/>
      <c r="G84" s="252"/>
      <c r="H84" s="252"/>
      <c r="I84" s="252"/>
      <c r="J84" s="252"/>
    </row>
    <row r="87" spans="1:17">
      <c r="C87" s="253"/>
      <c r="D87" s="253"/>
      <c r="E87" s="253"/>
    </row>
    <row r="89" spans="1:17">
      <c r="C89" s="253"/>
      <c r="D89" s="253"/>
      <c r="E89" s="253"/>
      <c r="F89" s="250"/>
    </row>
    <row r="90" spans="1:17">
      <c r="C90" s="253"/>
      <c r="D90" s="253"/>
      <c r="E90" s="253"/>
    </row>
    <row r="94" spans="1:17">
      <c r="G94" s="250"/>
    </row>
  </sheetData>
  <pageMargins left="0.59055118110236227" right="0.19685039370078741" top="0.59055118110236227" bottom="0.59055118110236227" header="0.11811023622047245" footer="0.11811023622047245"/>
  <pageSetup paperSize="9" scale="70" orientation="portrait" r:id="rId1"/>
  <headerFooter alignWithMargins="0">
    <oddFooter>&amp;L&amp;"MetaNormalLF-Roman,Standard"&amp;10Statistisches Bundesamt, Verkehr und Umwelt, 2020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45</vt:i4>
      </vt:variant>
      <vt:variant>
        <vt:lpstr>Benannte Bereiche</vt:lpstr>
      </vt:variant>
      <vt:variant>
        <vt:i4>5</vt:i4>
      </vt:variant>
    </vt:vector>
  </HeadingPairs>
  <TitlesOfParts>
    <vt:vector size="50" baseType="lpstr">
      <vt:lpstr>Titel</vt:lpstr>
      <vt:lpstr>Inhalt</vt:lpstr>
      <vt:lpstr>Einführung</vt:lpstr>
      <vt:lpstr>Glossar</vt:lpstr>
      <vt:lpstr>1.1</vt:lpstr>
      <vt:lpstr>1.2.1</vt:lpstr>
      <vt:lpstr>1.2.2</vt:lpstr>
      <vt:lpstr>1.3</vt:lpstr>
      <vt:lpstr>1.4</vt:lpstr>
      <vt:lpstr>2.1.1</vt:lpstr>
      <vt:lpstr>2.1.2</vt:lpstr>
      <vt:lpstr>2.1.3</vt:lpstr>
      <vt:lpstr>2.2.1</vt:lpstr>
      <vt:lpstr>2.2.2</vt:lpstr>
      <vt:lpstr>2.2.3</vt:lpstr>
      <vt:lpstr>2.2.4</vt:lpstr>
      <vt:lpstr>2.2.5</vt:lpstr>
      <vt:lpstr>2.2.6</vt:lpstr>
      <vt:lpstr>2.2.7</vt:lpstr>
      <vt:lpstr>2.2.8</vt:lpstr>
      <vt:lpstr>2.2.9</vt:lpstr>
      <vt:lpstr>2.2.10</vt:lpstr>
      <vt:lpstr>2.2.11</vt:lpstr>
      <vt:lpstr>2.2.12</vt:lpstr>
      <vt:lpstr>2.2.13</vt:lpstr>
      <vt:lpstr>2.3.1</vt:lpstr>
      <vt:lpstr>2.3.2</vt:lpstr>
      <vt:lpstr>2.3.3</vt:lpstr>
      <vt:lpstr>2.3.4</vt:lpstr>
      <vt:lpstr>2.3.5</vt:lpstr>
      <vt:lpstr>2.3.6</vt:lpstr>
      <vt:lpstr>2.3.7</vt:lpstr>
      <vt:lpstr>2.3.8</vt:lpstr>
      <vt:lpstr>2.3.9</vt:lpstr>
      <vt:lpstr>2.3.10</vt:lpstr>
      <vt:lpstr>2.3.11</vt:lpstr>
      <vt:lpstr>2.3.12</vt:lpstr>
      <vt:lpstr>2.3.13</vt:lpstr>
      <vt:lpstr>2.3.14</vt:lpstr>
      <vt:lpstr>2.4.1</vt:lpstr>
      <vt:lpstr>2.4.2</vt:lpstr>
      <vt:lpstr>2.4.3</vt:lpstr>
      <vt:lpstr>2.4.4</vt:lpstr>
      <vt:lpstr>2.4.5</vt:lpstr>
      <vt:lpstr>2.5</vt:lpstr>
      <vt:lpstr>'2.4.2'!Druckbereich</vt:lpstr>
      <vt:lpstr>'1.1'!Drucktitel</vt:lpstr>
      <vt:lpstr>'1.3'!Print_Area</vt:lpstr>
      <vt:lpstr>Titel!Text20</vt:lpstr>
      <vt:lpstr>Titel!Text9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 Verkehr und Umwelt</dc:title>
  <dc:creator>Statistisches Bundesamt (Destatis)</dc:creator>
  <cp:lastModifiedBy>Lenz, Thomas (B303)</cp:lastModifiedBy>
  <cp:lastPrinted>2020-12-17T14:34:16Z</cp:lastPrinted>
  <dcterms:created xsi:type="dcterms:W3CDTF">2015-10-07T06:33:39Z</dcterms:created>
  <dcterms:modified xsi:type="dcterms:W3CDTF">2020-12-17T14:35:56Z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INKTEK-ID-FILE">
    <vt:lpwstr>01A8-4995-9B03-C1C8</vt:lpwstr>
  </property>
  <property fmtid="{D5CDD505-2E9C-101B-9397-08002B2CF9AE}" pid="3" name="LINKTEK-ID-LINK=1">
    <vt:lpwstr>01C9-C6B9-88D4-FFD2|../../../../../1_mef/Energie/Verkehr/Kraftstoff_2019_Juli/ZR_FL_Kraftstoff_2019_Juli.xlsx</vt:lpwstr>
  </property>
  <property fmtid="{D5CDD505-2E9C-101B-9397-08002B2CF9AE}" pid="4" name="LINKTEK-ID-LINK=2">
    <vt:lpwstr>0174-9EFB-5257-3509|../../../../../1_mef/Energie/Verkehr/Kraftstoff_2019_Juli/ZR_TJ-CO2_BE_Kraftstoff_2019_Juli.xlsx</vt:lpwstr>
  </property>
  <property fmtid="{D5CDD505-2E9C-101B-9397-08002B2CF9AE}" pid="5" name="LINKTEK-ID-LINK=3">
    <vt:lpwstr>0129-5D2D-BB16-4F93|../../../../../1_mef/Energie/Verkehr/Kraftstoff_2019_Juli/CO2-Berechnung/CO2_Kraftstoff_2019_Juli.xlsx</vt:lpwstr>
  </property>
  <property fmtid="{D5CDD505-2E9C-101B-9397-08002B2CF9AE}" pid="6" name="LINKTEK-ID-LINK=4">
    <vt:lpwstr>0113-0B6E-C359-7104|../../../../../1_mef/Energie/Verkehr/Kraftstoff_2019_Juli/ZR_L_Kraftstoff_2019_Juli.xlsx</vt:lpwstr>
  </property>
  <property fmtid="{D5CDD505-2E9C-101B-9397-08002B2CF9AE}" pid="7" name="LINKTEK-ID-LINK=5">
    <vt:lpwstr>01B1-514A-5947-B8FD|../../../../../1_mef/Energie/Verkehr/Kraftstoff_2019_Juli/Kraftstoff_2019_Juli_ges.xlsx</vt:lpwstr>
  </property>
  <property fmtid="{D5CDD505-2E9C-101B-9397-08002B2CF9AE}" pid="8" name="LINKTEK-ID-LINK=6">
    <vt:lpwstr>01BB-5299-ACE2-7AB5|../../../../../1_mef/Energie/R/AUS_VSt.xlsx</vt:lpwstr>
  </property>
  <property fmtid="{D5CDD505-2E9C-101B-9397-08002B2CF9AE}" pid="9" name="LINKTEK-ID-LINK=7">
    <vt:lpwstr>019B-576D-11F2-0085|../../../../../1_mef/Energie/Verkehr/Kraftstoff_2019_Juli/ZR_TJ_Kraftstoff_2019_Juli.xlsx</vt:lpwstr>
  </property>
  <property fmtid="{D5CDD505-2E9C-101B-9397-08002B2CF9AE}" pid="10" name="LINKTEK-ID-LINK=8">
    <vt:lpwstr>016F-869B-CD31-9A1A|../../../../../1_mef/Energie/Verkehr/Kraftstoff_2017_Juli/Kraftstoff_2017_Juli.xlsx</vt:lpwstr>
  </property>
  <property fmtid="{D5CDD505-2E9C-101B-9397-08002B2CF9AE}" pid="11" name="LINKTEK-ID-LINK=9">
    <vt:lpwstr>01BD-ABDB-59D4-F05B|../../../../../1_mef/Energie/Verkehr/Kraftstoff_2019_Juli/Uebergaenge/Tanktourismus_2019_Juli.xlsx</vt:lpwstr>
  </property>
  <property fmtid="{D5CDD505-2E9C-101B-9397-08002B2CF9AE}" pid="12" name="LINKTEK-ID-LINK=10">
    <vt:lpwstr>0117-79A0-E3E7-3E7A|../../../../../1_mef/Energie/Verkehr/Kraftstoff_2019_Juli/CO2-Berechnung/ZR_CO2_Kraftstoff_2019_Juli.xlsx</vt:lpwstr>
  </property>
  <property fmtid="{D5CDD505-2E9C-101B-9397-08002B2CF9AE}" pid="13" name="LINKTEK-ID-LINK=11">
    <vt:lpwstr>0114-D624-F868-F1F0|../../../../../1_mef/Energie/Verkehr/Kraftstoff_2019_Juli/CO2-Berechnung/ZR_CO2_BD_Kraftstoff_2019_Juli.xlsx</vt:lpwstr>
  </property>
</Properties>
</file>