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/>
  <bookViews>
    <workbookView xWindow="0" yWindow="0" windowWidth="28800" windowHeight="13425" tabRatio="867"/>
  </bookViews>
  <sheets>
    <sheet name="Titel" sheetId="225" r:id="rId1"/>
    <sheet name="Inhalt" sheetId="224" r:id="rId2"/>
    <sheet name="Einführung" sheetId="216" r:id="rId3"/>
    <sheet name="Glossar" sheetId="227" r:id="rId4"/>
    <sheet name="1.1" sheetId="161" r:id="rId5"/>
    <sheet name="1.2" sheetId="214" r:id="rId6"/>
    <sheet name="2.1" sheetId="129" r:id="rId7"/>
    <sheet name="2.2" sheetId="126" r:id="rId8"/>
    <sheet name="2.3.1" sheetId="117" r:id="rId9"/>
    <sheet name="2.3.2" sheetId="154" r:id="rId10"/>
    <sheet name="2.3.3" sheetId="193" r:id="rId11"/>
    <sheet name="2.3.4" sheetId="195" r:id="rId12"/>
    <sheet name="2.3.5" sheetId="218" r:id="rId13"/>
    <sheet name="2.3.6" sheetId="222" r:id="rId14"/>
    <sheet name="2.4" sheetId="138" r:id="rId15"/>
    <sheet name="2.5" sheetId="146" r:id="rId16"/>
    <sheet name="2.6" sheetId="147" r:id="rId17"/>
    <sheet name="3.1" sheetId="132" r:id="rId18"/>
    <sheet name="3.2" sheetId="135" r:id="rId19"/>
    <sheet name="3.3" sheetId="145" r:id="rId20"/>
    <sheet name="3.4" sheetId="63" r:id="rId21"/>
    <sheet name="3.5" sheetId="123" r:id="rId22"/>
    <sheet name="4.1" sheetId="69" r:id="rId23"/>
    <sheet name="4.2.1" sheetId="143" r:id="rId24"/>
    <sheet name="4.2.2" sheetId="155" r:id="rId25"/>
    <sheet name="4.2.3" sheetId="194" r:id="rId26"/>
    <sheet name="4.2.4" sheetId="196" r:id="rId27"/>
    <sheet name="4.2.5" sheetId="221" r:id="rId28"/>
    <sheet name="4.2.6" sheetId="223" r:id="rId29"/>
    <sheet name="4.3" sheetId="84" r:id="rId30"/>
  </sheets>
  <definedNames>
    <definedName name="_xlnm.Print_Area" localSheetId="0">Titel!$A$1:$H$61</definedName>
    <definedName name="Text20" localSheetId="0">Titel!$B$58</definedName>
    <definedName name="Text9" localSheetId="0">Titel!$B$57</definedName>
  </definedNames>
  <calcPr calcId="162913"/>
</workbook>
</file>

<file path=xl/calcChain.xml><?xml version="1.0" encoding="utf-8"?>
<calcChain xmlns="http://schemas.openxmlformats.org/spreadsheetml/2006/main">
  <c r="P35" i="129" l="1"/>
  <c r="Q35" i="129"/>
  <c r="R35" i="129"/>
  <c r="S35" i="129"/>
  <c r="T35" i="129"/>
  <c r="U35" i="129"/>
  <c r="V35" i="129"/>
  <c r="P36" i="129"/>
  <c r="Q36" i="129"/>
  <c r="R36" i="129"/>
  <c r="S36" i="129"/>
  <c r="T36" i="129"/>
  <c r="U36" i="129"/>
  <c r="V36" i="129"/>
  <c r="P37" i="129"/>
  <c r="Q37" i="129"/>
  <c r="R37" i="129"/>
  <c r="S37" i="129"/>
  <c r="T37" i="129"/>
  <c r="U37" i="129"/>
  <c r="V37" i="129"/>
  <c r="P39" i="129"/>
  <c r="Q39" i="129"/>
  <c r="R39" i="129"/>
  <c r="S39" i="129"/>
  <c r="T39" i="129"/>
  <c r="U39" i="129"/>
  <c r="V39" i="129"/>
  <c r="P40" i="129"/>
  <c r="Q40" i="129"/>
  <c r="R40" i="129"/>
  <c r="S40" i="129"/>
  <c r="T40" i="129"/>
  <c r="U40" i="129"/>
  <c r="V40" i="129"/>
  <c r="P43" i="129"/>
  <c r="Q43" i="129"/>
  <c r="R43" i="129"/>
  <c r="S43" i="129"/>
  <c r="T43" i="129"/>
  <c r="U43" i="129"/>
  <c r="V43" i="129"/>
  <c r="D77" i="214" l="1"/>
  <c r="V54" i="161" l="1"/>
  <c r="V53" i="161"/>
  <c r="V51" i="161"/>
  <c r="W51" i="161" l="1"/>
  <c r="W53" i="161" l="1"/>
  <c r="W54" i="161"/>
  <c r="W20" i="161" l="1"/>
  <c r="W19" i="161"/>
  <c r="W18" i="161"/>
  <c r="W17" i="161"/>
  <c r="W15" i="161"/>
  <c r="W23" i="161" l="1"/>
  <c r="W24" i="161"/>
  <c r="W21" i="161"/>
  <c r="V25" i="138" l="1"/>
  <c r="V32" i="138" s="1"/>
  <c r="V31" i="138"/>
  <c r="V27" i="138"/>
  <c r="V30" i="138"/>
  <c r="V33" i="138"/>
  <c r="V29" i="138"/>
  <c r="V35" i="138" l="1"/>
  <c r="V36" i="138"/>
  <c r="V34" i="138"/>
  <c r="V28" i="138"/>
  <c r="W73" i="69"/>
  <c r="W75" i="69" l="1"/>
  <c r="W73" i="84" l="1"/>
  <c r="W75" i="84" l="1"/>
  <c r="V32" i="146" l="1"/>
  <c r="V25" i="146"/>
  <c r="V26" i="146" l="1"/>
  <c r="V22" i="146"/>
  <c r="V33" i="146"/>
  <c r="V34" i="146"/>
  <c r="V35" i="146"/>
  <c r="V23" i="146"/>
  <c r="V24" i="146"/>
  <c r="V31" i="146"/>
  <c r="V27" i="146"/>
  <c r="V30" i="146"/>
  <c r="V36" i="146"/>
  <c r="V33" i="147"/>
  <c r="V35" i="147"/>
  <c r="V37" i="147" l="1"/>
  <c r="V12" i="147"/>
  <c r="V36" i="147"/>
  <c r="V21" i="147"/>
  <c r="V25" i="147" s="1"/>
  <c r="V28" i="146"/>
  <c r="V38" i="147"/>
  <c r="V34" i="147"/>
  <c r="V32" i="147"/>
  <c r="V30" i="147" l="1"/>
  <c r="V39" i="147"/>
  <c r="V23" i="147"/>
  <c r="V24" i="147"/>
  <c r="V26" i="147"/>
  <c r="V28" i="147"/>
  <c r="V29" i="147"/>
  <c r="V27" i="147"/>
  <c r="V38" i="138" l="1"/>
  <c r="V39" i="138"/>
  <c r="V41" i="138"/>
  <c r="V42" i="138"/>
  <c r="V43" i="138"/>
  <c r="V44" i="138"/>
  <c r="V45" i="138"/>
  <c r="V46" i="138"/>
  <c r="V14" i="138" l="1"/>
  <c r="W26" i="161" s="1"/>
  <c r="V40" i="138"/>
  <c r="V47" i="138" l="1"/>
  <c r="W72" i="63" l="1"/>
  <c r="W74" i="63" s="1"/>
  <c r="W81" i="63" l="1"/>
  <c r="W72" i="132" l="1"/>
  <c r="W74" i="132" s="1"/>
  <c r="W81" i="132" l="1"/>
  <c r="X57" i="214" l="1"/>
  <c r="X58" i="214"/>
  <c r="X99" i="214"/>
  <c r="X145" i="214"/>
  <c r="V41" i="129" s="1"/>
  <c r="X161" i="214"/>
  <c r="X163" i="214"/>
  <c r="X165" i="214"/>
  <c r="X166" i="214"/>
  <c r="X167" i="214"/>
  <c r="X168" i="214"/>
  <c r="X169" i="214"/>
  <c r="X170" i="214"/>
  <c r="X172" i="214"/>
  <c r="X173" i="214"/>
  <c r="X174" i="214"/>
  <c r="X175" i="214"/>
  <c r="X160" i="214" l="1"/>
  <c r="X91" i="214"/>
  <c r="X70" i="214"/>
  <c r="X8" i="214"/>
  <c r="X15" i="214"/>
  <c r="X77" i="214"/>
  <c r="F68" i="223"/>
  <c r="R67" i="223"/>
  <c r="F64" i="223"/>
  <c r="R63" i="223"/>
  <c r="F60" i="223"/>
  <c r="R59" i="223"/>
  <c r="F56" i="223"/>
  <c r="R55" i="223"/>
  <c r="F52" i="223"/>
  <c r="R51" i="223"/>
  <c r="F48" i="223"/>
  <c r="R46" i="223"/>
  <c r="F44" i="223"/>
  <c r="R43" i="223"/>
  <c r="F40" i="223"/>
  <c r="R39" i="223"/>
  <c r="F36" i="223"/>
  <c r="R31" i="223"/>
  <c r="F28" i="223"/>
  <c r="R26" i="223"/>
  <c r="R24" i="223"/>
  <c r="F24" i="223"/>
  <c r="C24" i="223" s="1"/>
  <c r="R23" i="223"/>
  <c r="R15" i="223"/>
  <c r="K74" i="223"/>
  <c r="G74" i="223"/>
  <c r="W5" i="145"/>
  <c r="W6" i="145"/>
  <c r="W7" i="145"/>
  <c r="W8" i="145"/>
  <c r="W9" i="145"/>
  <c r="W10" i="145"/>
  <c r="W11" i="145"/>
  <c r="W12" i="145"/>
  <c r="W13" i="145"/>
  <c r="W14" i="145"/>
  <c r="W15" i="145"/>
  <c r="W16" i="145"/>
  <c r="W17" i="145"/>
  <c r="W18" i="145"/>
  <c r="W19" i="145"/>
  <c r="W20" i="145"/>
  <c r="W21" i="145"/>
  <c r="W22" i="145"/>
  <c r="W23" i="145"/>
  <c r="W24" i="145"/>
  <c r="W25" i="145"/>
  <c r="W26" i="145"/>
  <c r="W27" i="145"/>
  <c r="W28" i="145"/>
  <c r="W29" i="145"/>
  <c r="W30" i="145"/>
  <c r="W31" i="145"/>
  <c r="W32" i="145"/>
  <c r="W33" i="145"/>
  <c r="W34" i="145"/>
  <c r="W35" i="145"/>
  <c r="W36" i="145"/>
  <c r="W37" i="145"/>
  <c r="W38" i="145"/>
  <c r="W39" i="145"/>
  <c r="W40" i="145"/>
  <c r="W76" i="145" s="1"/>
  <c r="W41" i="145"/>
  <c r="W42" i="145"/>
  <c r="W43" i="145"/>
  <c r="W44" i="145"/>
  <c r="W45" i="145"/>
  <c r="W46" i="145"/>
  <c r="W47" i="145"/>
  <c r="W48" i="145"/>
  <c r="W49" i="145"/>
  <c r="W50" i="145"/>
  <c r="W51" i="145"/>
  <c r="W52" i="145"/>
  <c r="W53" i="145"/>
  <c r="W54" i="145"/>
  <c r="W55" i="145"/>
  <c r="W56" i="145"/>
  <c r="W57" i="145"/>
  <c r="W58" i="145"/>
  <c r="W59" i="145"/>
  <c r="W60" i="145"/>
  <c r="W61" i="145"/>
  <c r="W62" i="145"/>
  <c r="W63" i="145"/>
  <c r="W64" i="145"/>
  <c r="W65" i="145"/>
  <c r="W66" i="145"/>
  <c r="W67" i="145"/>
  <c r="W68" i="145"/>
  <c r="W69" i="145"/>
  <c r="W70" i="145"/>
  <c r="W71" i="145"/>
  <c r="W73" i="145"/>
  <c r="F84" i="222"/>
  <c r="F72" i="222"/>
  <c r="F64" i="222"/>
  <c r="F56" i="222"/>
  <c r="F46" i="222"/>
  <c r="F37" i="222"/>
  <c r="F28" i="222"/>
  <c r="V74" i="222"/>
  <c r="T74" i="222"/>
  <c r="N74" i="222"/>
  <c r="L74" i="222"/>
  <c r="K74" i="222"/>
  <c r="J74" i="222"/>
  <c r="H74" i="222"/>
  <c r="P74" i="222"/>
  <c r="S74" i="222"/>
  <c r="G74" i="222"/>
  <c r="E74" i="222"/>
  <c r="X36" i="214"/>
  <c r="C48" i="223" l="1"/>
  <c r="Q10" i="222"/>
  <c r="F19" i="222"/>
  <c r="F24" i="222"/>
  <c r="F26" i="222"/>
  <c r="F30" i="222"/>
  <c r="Q32" i="222"/>
  <c r="F35" i="222"/>
  <c r="F40" i="222"/>
  <c r="F42" i="222"/>
  <c r="F44" i="222"/>
  <c r="Q48" i="222"/>
  <c r="F51" i="222"/>
  <c r="F53" i="222"/>
  <c r="F58" i="222"/>
  <c r="F60" i="222"/>
  <c r="F62" i="222"/>
  <c r="Q65" i="222"/>
  <c r="Q67" i="222"/>
  <c r="F69" i="222"/>
  <c r="F75" i="222"/>
  <c r="Q77" i="222"/>
  <c r="F79" i="222"/>
  <c r="T76" i="222"/>
  <c r="T82" i="222" s="1"/>
  <c r="W72" i="126"/>
  <c r="J76" i="222"/>
  <c r="N76" i="222"/>
  <c r="Q6" i="222"/>
  <c r="F7" i="222"/>
  <c r="Q7" i="222"/>
  <c r="F8" i="222"/>
  <c r="Q8" i="222"/>
  <c r="F9" i="222"/>
  <c r="Q9" i="222"/>
  <c r="F10" i="222"/>
  <c r="F11" i="222"/>
  <c r="Q11" i="222"/>
  <c r="F12" i="222"/>
  <c r="Q12" i="222"/>
  <c r="F13" i="222"/>
  <c r="Q13" i="222"/>
  <c r="F14" i="222"/>
  <c r="Q14" i="222"/>
  <c r="F15" i="222"/>
  <c r="Q15" i="222"/>
  <c r="F16" i="222"/>
  <c r="Q16" i="222"/>
  <c r="F17" i="222"/>
  <c r="Q17" i="222"/>
  <c r="F20" i="222"/>
  <c r="Q20" i="222"/>
  <c r="F21" i="222"/>
  <c r="Q21" i="222"/>
  <c r="Q22" i="222"/>
  <c r="Q24" i="222"/>
  <c r="F25" i="222"/>
  <c r="Q25" i="222"/>
  <c r="Q26" i="222"/>
  <c r="Q27" i="222"/>
  <c r="Q28" i="222"/>
  <c r="C28" i="222" s="1"/>
  <c r="F29" i="222"/>
  <c r="Q29" i="222"/>
  <c r="F31" i="222"/>
  <c r="Q31" i="222"/>
  <c r="F32" i="222"/>
  <c r="C32" i="222" s="1"/>
  <c r="F33" i="222"/>
  <c r="Q33" i="222"/>
  <c r="F36" i="222"/>
  <c r="Q36" i="222"/>
  <c r="Q37" i="222"/>
  <c r="C37" i="222" s="1"/>
  <c r="Q38" i="222"/>
  <c r="Q40" i="222"/>
  <c r="F41" i="222"/>
  <c r="Q41" i="222"/>
  <c r="Q42" i="222"/>
  <c r="F43" i="222"/>
  <c r="Q43" i="222"/>
  <c r="Q44" i="222"/>
  <c r="F45" i="222"/>
  <c r="Q45" i="222"/>
  <c r="F47" i="222"/>
  <c r="Q47" i="222"/>
  <c r="F48" i="222"/>
  <c r="F49" i="222"/>
  <c r="Q49" i="222"/>
  <c r="F52" i="222"/>
  <c r="Q52" i="222"/>
  <c r="Q53" i="222"/>
  <c r="Q54" i="222"/>
  <c r="Q56" i="222"/>
  <c r="C56" i="222" s="1"/>
  <c r="F57" i="222"/>
  <c r="Q57" i="222"/>
  <c r="Q58" i="222"/>
  <c r="Q59" i="222"/>
  <c r="Q60" i="222"/>
  <c r="F61" i="222"/>
  <c r="Q61" i="222"/>
  <c r="Q62" i="222"/>
  <c r="F63" i="222"/>
  <c r="Q63" i="222"/>
  <c r="Q64" i="222"/>
  <c r="C64" i="222" s="1"/>
  <c r="F65" i="222"/>
  <c r="C65" i="222" s="1"/>
  <c r="F66" i="222"/>
  <c r="Q66" i="222"/>
  <c r="F67" i="222"/>
  <c r="F68" i="222"/>
  <c r="Q68" i="222"/>
  <c r="Q69" i="222"/>
  <c r="F71" i="222"/>
  <c r="Q71" i="222"/>
  <c r="Q72" i="222"/>
  <c r="C72" i="222" s="1"/>
  <c r="Q75" i="222"/>
  <c r="F77" i="222"/>
  <c r="F78" i="222"/>
  <c r="C78" i="222" s="1"/>
  <c r="Q78" i="222"/>
  <c r="Q79" i="222"/>
  <c r="F80" i="222"/>
  <c r="Q80" i="222"/>
  <c r="F81" i="222"/>
  <c r="Q81" i="222"/>
  <c r="Q84" i="222"/>
  <c r="C84" i="222" s="1"/>
  <c r="W75" i="145"/>
  <c r="F12" i="223"/>
  <c r="R13" i="223"/>
  <c r="R27" i="223"/>
  <c r="R35" i="223"/>
  <c r="R53" i="223"/>
  <c r="R11" i="223"/>
  <c r="F16" i="223"/>
  <c r="R18" i="223"/>
  <c r="F32" i="223"/>
  <c r="C32" i="223" s="1"/>
  <c r="R33" i="223"/>
  <c r="F43" i="223"/>
  <c r="C43" i="223" s="1"/>
  <c r="F50" i="223"/>
  <c r="R61" i="223"/>
  <c r="R71" i="223"/>
  <c r="F75" i="223"/>
  <c r="C75" i="223" s="1"/>
  <c r="R75" i="223"/>
  <c r="P74" i="223"/>
  <c r="R47" i="223"/>
  <c r="F58" i="223"/>
  <c r="R69" i="223"/>
  <c r="R7" i="223"/>
  <c r="F8" i="223"/>
  <c r="F15" i="223"/>
  <c r="C15" i="223" s="1"/>
  <c r="R19" i="223"/>
  <c r="F20" i="223"/>
  <c r="C20" i="223" s="1"/>
  <c r="F21" i="223"/>
  <c r="F23" i="223"/>
  <c r="C23" i="223" s="1"/>
  <c r="F30" i="223"/>
  <c r="F38" i="223"/>
  <c r="C38" i="223" s="1"/>
  <c r="F66" i="223"/>
  <c r="X40" i="214"/>
  <c r="X101" i="214"/>
  <c r="V38" i="129" s="1"/>
  <c r="V42" i="129" s="1"/>
  <c r="V44" i="129" s="1"/>
  <c r="X135" i="214"/>
  <c r="X24" i="214"/>
  <c r="W29" i="161" s="1"/>
  <c r="R9" i="223"/>
  <c r="F11" i="223"/>
  <c r="C11" i="223" s="1"/>
  <c r="R12" i="223"/>
  <c r="R14" i="223"/>
  <c r="F18" i="223"/>
  <c r="C18" i="223" s="1"/>
  <c r="R21" i="223"/>
  <c r="F26" i="223"/>
  <c r="C26" i="223" s="1"/>
  <c r="F31" i="223"/>
  <c r="C31" i="223" s="1"/>
  <c r="R34" i="223"/>
  <c r="F37" i="223"/>
  <c r="F39" i="223"/>
  <c r="C39" i="223" s="1"/>
  <c r="R40" i="223"/>
  <c r="C40" i="223" s="1"/>
  <c r="I74" i="223"/>
  <c r="M74" i="223"/>
  <c r="R42" i="223"/>
  <c r="F46" i="223"/>
  <c r="C46" i="223" s="1"/>
  <c r="F49" i="223"/>
  <c r="C49" i="223" s="1"/>
  <c r="F51" i="223"/>
  <c r="C51" i="223" s="1"/>
  <c r="R52" i="223"/>
  <c r="C52" i="223" s="1"/>
  <c r="R54" i="223"/>
  <c r="F57" i="223"/>
  <c r="F59" i="223"/>
  <c r="C59" i="223" s="1"/>
  <c r="R60" i="223"/>
  <c r="C60" i="223" s="1"/>
  <c r="R62" i="223"/>
  <c r="F65" i="223"/>
  <c r="C65" i="223" s="1"/>
  <c r="F67" i="223"/>
  <c r="C67" i="223" s="1"/>
  <c r="R68" i="223"/>
  <c r="C68" i="223" s="1"/>
  <c r="R70" i="223"/>
  <c r="F72" i="223"/>
  <c r="C72" i="223" s="1"/>
  <c r="U74" i="223"/>
  <c r="Q74" i="223"/>
  <c r="Q76" i="223" s="1"/>
  <c r="F7" i="223"/>
  <c r="R8" i="223"/>
  <c r="R10" i="223"/>
  <c r="F14" i="223"/>
  <c r="C14" i="223" s="1"/>
  <c r="F17" i="223"/>
  <c r="F19" i="223"/>
  <c r="C19" i="223" s="1"/>
  <c r="R22" i="223"/>
  <c r="R29" i="223"/>
  <c r="F34" i="223"/>
  <c r="C34" i="223" s="1"/>
  <c r="R37" i="223"/>
  <c r="F42" i="223"/>
  <c r="F45" i="223"/>
  <c r="C45" i="223" s="1"/>
  <c r="R49" i="223"/>
  <c r="F54" i="223"/>
  <c r="C54" i="223" s="1"/>
  <c r="R57" i="223"/>
  <c r="F62" i="223"/>
  <c r="C62" i="223" s="1"/>
  <c r="R65" i="223"/>
  <c r="F70" i="223"/>
  <c r="C70" i="223" s="1"/>
  <c r="R72" i="223"/>
  <c r="X92" i="214"/>
  <c r="J74" i="223"/>
  <c r="N74" i="223"/>
  <c r="V74" i="223"/>
  <c r="W74" i="223"/>
  <c r="F10" i="223"/>
  <c r="C10" i="223" s="1"/>
  <c r="R17" i="223"/>
  <c r="F22" i="223"/>
  <c r="C22" i="223" s="1"/>
  <c r="R25" i="223"/>
  <c r="F27" i="223"/>
  <c r="C27" i="223" s="1"/>
  <c r="R28" i="223"/>
  <c r="C28" i="223" s="1"/>
  <c r="R30" i="223"/>
  <c r="F33" i="223"/>
  <c r="C33" i="223" s="1"/>
  <c r="F35" i="223"/>
  <c r="C35" i="223" s="1"/>
  <c r="R38" i="223"/>
  <c r="R45" i="223"/>
  <c r="F47" i="223"/>
  <c r="C47" i="223" s="1"/>
  <c r="R50" i="223"/>
  <c r="F55" i="223"/>
  <c r="C55" i="223" s="1"/>
  <c r="R56" i="223"/>
  <c r="C56" i="223" s="1"/>
  <c r="R58" i="223"/>
  <c r="F61" i="223"/>
  <c r="F63" i="223"/>
  <c r="C63" i="223" s="1"/>
  <c r="R64" i="223"/>
  <c r="C64" i="223" s="1"/>
  <c r="R66" i="223"/>
  <c r="F69" i="223"/>
  <c r="C69" i="223" s="1"/>
  <c r="F71" i="223"/>
  <c r="C71" i="223" s="1"/>
  <c r="G76" i="223"/>
  <c r="K76" i="223"/>
  <c r="S74" i="223"/>
  <c r="R6" i="223"/>
  <c r="O74" i="223"/>
  <c r="F13" i="223"/>
  <c r="C13" i="223" s="1"/>
  <c r="R20" i="223"/>
  <c r="F29" i="223"/>
  <c r="R36" i="223"/>
  <c r="C36" i="223" s="1"/>
  <c r="E74" i="223"/>
  <c r="F6" i="223"/>
  <c r="H74" i="223"/>
  <c r="L74" i="223"/>
  <c r="F9" i="223"/>
  <c r="C9" i="223" s="1"/>
  <c r="R16" i="223"/>
  <c r="F25" i="223"/>
  <c r="R32" i="223"/>
  <c r="F41" i="223"/>
  <c r="C41" i="223" s="1"/>
  <c r="R48" i="223"/>
  <c r="N76" i="223"/>
  <c r="D74" i="223"/>
  <c r="R41" i="223"/>
  <c r="T74" i="223"/>
  <c r="R44" i="223"/>
  <c r="C44" i="223" s="1"/>
  <c r="F53" i="223"/>
  <c r="U74" i="222"/>
  <c r="Q83" i="222"/>
  <c r="V76" i="222"/>
  <c r="G76" i="222"/>
  <c r="K76" i="222"/>
  <c r="E76" i="222"/>
  <c r="F6" i="222"/>
  <c r="Q23" i="222"/>
  <c r="F59" i="222"/>
  <c r="Q70" i="222"/>
  <c r="L76" i="222"/>
  <c r="R74" i="222"/>
  <c r="O74" i="222"/>
  <c r="Q18" i="222"/>
  <c r="F22" i="222"/>
  <c r="F23" i="222"/>
  <c r="C23" i="222" s="1"/>
  <c r="F27" i="222"/>
  <c r="Q34" i="222"/>
  <c r="F38" i="222"/>
  <c r="C38" i="222" s="1"/>
  <c r="Q39" i="222"/>
  <c r="Q50" i="222"/>
  <c r="F54" i="222"/>
  <c r="Q55" i="222"/>
  <c r="F70" i="222"/>
  <c r="D74" i="222"/>
  <c r="I74" i="222"/>
  <c r="M74" i="222"/>
  <c r="S76" i="222"/>
  <c r="P76" i="222"/>
  <c r="F18" i="222"/>
  <c r="C18" i="222" s="1"/>
  <c r="Q19" i="222"/>
  <c r="Q30" i="222"/>
  <c r="F34" i="222"/>
  <c r="Q35" i="222"/>
  <c r="F39" i="222"/>
  <c r="Q46" i="222"/>
  <c r="C46" i="222" s="1"/>
  <c r="F50" i="222"/>
  <c r="C50" i="222" s="1"/>
  <c r="Q51" i="222"/>
  <c r="F55" i="222"/>
  <c r="C55" i="222" s="1"/>
  <c r="F83" i="222"/>
  <c r="H76" i="222"/>
  <c r="C34" i="222" l="1"/>
  <c r="C83" i="222"/>
  <c r="C70" i="222"/>
  <c r="C22" i="222"/>
  <c r="C80" i="222"/>
  <c r="C77" i="222"/>
  <c r="C71" i="222"/>
  <c r="C47" i="222"/>
  <c r="C41" i="222"/>
  <c r="C9" i="222"/>
  <c r="C7" i="222"/>
  <c r="C75" i="222"/>
  <c r="C59" i="222"/>
  <c r="C81" i="222"/>
  <c r="C10" i="222"/>
  <c r="C79" i="222"/>
  <c r="C12" i="223"/>
  <c r="C53" i="223"/>
  <c r="C42" i="223"/>
  <c r="C37" i="223"/>
  <c r="C30" i="223"/>
  <c r="C50" i="223"/>
  <c r="C25" i="223"/>
  <c r="C29" i="223"/>
  <c r="C57" i="223"/>
  <c r="C58" i="223"/>
  <c r="C16" i="223"/>
  <c r="C6" i="223"/>
  <c r="C61" i="223"/>
  <c r="C17" i="223"/>
  <c r="C7" i="223"/>
  <c r="C66" i="223"/>
  <c r="C21" i="223"/>
  <c r="C8" i="223"/>
  <c r="C49" i="222"/>
  <c r="C43" i="222"/>
  <c r="C36" i="222"/>
  <c r="C25" i="222"/>
  <c r="C21" i="222"/>
  <c r="C17" i="222"/>
  <c r="C15" i="222"/>
  <c r="C13" i="222"/>
  <c r="C11" i="222"/>
  <c r="C60" i="222"/>
  <c r="C35" i="222"/>
  <c r="C24" i="222"/>
  <c r="C61" i="222"/>
  <c r="C58" i="222"/>
  <c r="C54" i="222"/>
  <c r="C44" i="222"/>
  <c r="C19" i="222"/>
  <c r="C39" i="222"/>
  <c r="C6" i="222"/>
  <c r="C63" i="222"/>
  <c r="C48" i="222"/>
  <c r="C31" i="222"/>
  <c r="C8" i="222"/>
  <c r="C68" i="222"/>
  <c r="C52" i="222"/>
  <c r="C33" i="222"/>
  <c r="C20" i="222"/>
  <c r="C16" i="222"/>
  <c r="C14" i="222"/>
  <c r="C12" i="222"/>
  <c r="C53" i="222"/>
  <c r="C42" i="222"/>
  <c r="C30" i="222"/>
  <c r="C69" i="222"/>
  <c r="C66" i="222"/>
  <c r="C57" i="222"/>
  <c r="C45" i="222"/>
  <c r="C27" i="222"/>
  <c r="C67" i="222"/>
  <c r="C29" i="222"/>
  <c r="C62" i="222"/>
  <c r="C51" i="222"/>
  <c r="C40" i="222"/>
  <c r="C26" i="222"/>
  <c r="M76" i="223"/>
  <c r="J76" i="223"/>
  <c r="N82" i="222"/>
  <c r="X138" i="214"/>
  <c r="W14" i="161" s="1"/>
  <c r="W76" i="223"/>
  <c r="I76" i="223"/>
  <c r="P76" i="223"/>
  <c r="U76" i="223"/>
  <c r="W74" i="126"/>
  <c r="J82" i="222"/>
  <c r="V82" i="222"/>
  <c r="U76" i="222"/>
  <c r="F74" i="223"/>
  <c r="C74" i="223" s="1"/>
  <c r="V76" i="223"/>
  <c r="X96" i="214"/>
  <c r="R74" i="223"/>
  <c r="S76" i="223"/>
  <c r="D76" i="223"/>
  <c r="L76" i="223"/>
  <c r="E76" i="223"/>
  <c r="T76" i="223"/>
  <c r="H76" i="223"/>
  <c r="O76" i="223"/>
  <c r="M76" i="222"/>
  <c r="K82" i="222"/>
  <c r="H82" i="222"/>
  <c r="P82" i="222"/>
  <c r="I76" i="222"/>
  <c r="L82" i="222"/>
  <c r="G82" i="222"/>
  <c r="R76" i="222"/>
  <c r="Q74" i="222"/>
  <c r="D76" i="222"/>
  <c r="F74" i="222"/>
  <c r="C74" i="222" s="1"/>
  <c r="S82" i="222"/>
  <c r="O76" i="222"/>
  <c r="E82" i="222"/>
  <c r="U82" i="222" l="1"/>
  <c r="F76" i="223"/>
  <c r="C76" i="223" s="1"/>
  <c r="W80" i="126"/>
  <c r="R76" i="223"/>
  <c r="F76" i="222"/>
  <c r="Q76" i="222"/>
  <c r="I82" i="222"/>
  <c r="R82" i="222"/>
  <c r="O82" i="222"/>
  <c r="D82" i="222"/>
  <c r="M82" i="222"/>
  <c r="C76" i="222" l="1"/>
  <c r="Q82" i="222"/>
  <c r="F82" i="222"/>
  <c r="C82" i="222" s="1"/>
  <c r="X42" i="214" l="1"/>
  <c r="T53" i="161" l="1"/>
  <c r="U53" i="161"/>
  <c r="T54" i="161"/>
  <c r="U54" i="161"/>
  <c r="U51" i="161"/>
  <c r="T51" i="161"/>
  <c r="V72" i="63" l="1"/>
  <c r="U34" i="147"/>
  <c r="U38" i="147"/>
  <c r="U30" i="146"/>
  <c r="U34" i="146"/>
  <c r="V74" i="63" l="1"/>
  <c r="U26" i="146"/>
  <c r="U31" i="146"/>
  <c r="U35" i="147"/>
  <c r="U35" i="146"/>
  <c r="U37" i="147"/>
  <c r="U25" i="146"/>
  <c r="U33" i="146"/>
  <c r="U24" i="146"/>
  <c r="U33" i="147"/>
  <c r="U21" i="147"/>
  <c r="U23" i="146"/>
  <c r="U36" i="147"/>
  <c r="U22" i="146"/>
  <c r="U12" i="147"/>
  <c r="U36" i="146"/>
  <c r="U32" i="146"/>
  <c r="U27" i="146"/>
  <c r="U32" i="147"/>
  <c r="U28" i="146" l="1"/>
  <c r="U30" i="147"/>
  <c r="U39" i="147"/>
  <c r="U24" i="147"/>
  <c r="U23" i="147"/>
  <c r="U25" i="147"/>
  <c r="U29" i="147"/>
  <c r="U26" i="147"/>
  <c r="U27" i="147"/>
  <c r="U28" i="147"/>
  <c r="F84" i="218" l="1"/>
  <c r="Q81" i="195"/>
  <c r="F84" i="195"/>
  <c r="Q83" i="195"/>
  <c r="F81" i="195"/>
  <c r="C81" i="195" s="1"/>
  <c r="F81" i="218"/>
  <c r="F83" i="195"/>
  <c r="Q84" i="195"/>
  <c r="Q81" i="218"/>
  <c r="F83" i="218"/>
  <c r="C83" i="218" s="1"/>
  <c r="Q83" i="218"/>
  <c r="Q84" i="218"/>
  <c r="C84" i="195" l="1"/>
  <c r="C83" i="195"/>
  <c r="C81" i="218"/>
  <c r="C84" i="218"/>
  <c r="W101" i="214"/>
  <c r="U38" i="129" s="1"/>
  <c r="W40" i="214"/>
  <c r="W135" i="214"/>
  <c r="W24" i="214"/>
  <c r="W36" i="214" l="1"/>
  <c r="V72" i="126" l="1"/>
  <c r="V17" i="161"/>
  <c r="V18" i="161"/>
  <c r="V19" i="161"/>
  <c r="V20" i="161"/>
  <c r="V74" i="126" l="1"/>
  <c r="V80" i="126" l="1"/>
  <c r="W57" i="214" l="1"/>
  <c r="W58" i="214"/>
  <c r="R58" i="145" l="1"/>
  <c r="T59" i="145"/>
  <c r="S58" i="145"/>
  <c r="U59" i="145"/>
  <c r="T58" i="145"/>
  <c r="R59" i="145"/>
  <c r="U58" i="145"/>
  <c r="S59" i="145"/>
  <c r="V5" i="145" l="1"/>
  <c r="V6" i="145"/>
  <c r="V7" i="145"/>
  <c r="V8" i="145"/>
  <c r="V9" i="145"/>
  <c r="V10" i="145"/>
  <c r="V11" i="145"/>
  <c r="V12" i="145"/>
  <c r="V13" i="145"/>
  <c r="V14" i="145"/>
  <c r="V15" i="145"/>
  <c r="V16" i="145"/>
  <c r="V17" i="145"/>
  <c r="V18" i="145"/>
  <c r="V19" i="145"/>
  <c r="V20" i="145"/>
  <c r="V21" i="145"/>
  <c r="V22" i="145"/>
  <c r="V23" i="145"/>
  <c r="V24" i="145"/>
  <c r="V25" i="145"/>
  <c r="V26" i="145"/>
  <c r="V27" i="145"/>
  <c r="V28" i="145"/>
  <c r="V29" i="145"/>
  <c r="V30" i="145"/>
  <c r="V31" i="145"/>
  <c r="V32" i="145"/>
  <c r="V33" i="145"/>
  <c r="V34" i="145"/>
  <c r="V35" i="145"/>
  <c r="V36" i="145"/>
  <c r="V37" i="145"/>
  <c r="V38" i="145"/>
  <c r="V39" i="145"/>
  <c r="V40" i="145"/>
  <c r="V76" i="145" s="1"/>
  <c r="V41" i="145"/>
  <c r="V42" i="145"/>
  <c r="V43" i="145"/>
  <c r="V44" i="145"/>
  <c r="V45" i="145"/>
  <c r="V46" i="145"/>
  <c r="V47" i="145"/>
  <c r="V48" i="145"/>
  <c r="V49" i="145"/>
  <c r="V50" i="145"/>
  <c r="V51" i="145"/>
  <c r="V52" i="145"/>
  <c r="V53" i="145"/>
  <c r="V54" i="145"/>
  <c r="V55" i="145"/>
  <c r="V56" i="145"/>
  <c r="V57" i="145"/>
  <c r="V58" i="145"/>
  <c r="V59" i="145"/>
  <c r="V60" i="145"/>
  <c r="V61" i="145"/>
  <c r="V62" i="145"/>
  <c r="V63" i="145"/>
  <c r="V64" i="145"/>
  <c r="V65" i="145"/>
  <c r="V66" i="145"/>
  <c r="V67" i="145"/>
  <c r="V68" i="145"/>
  <c r="V69" i="145"/>
  <c r="V70" i="145"/>
  <c r="V71" i="145"/>
  <c r="V73" i="84"/>
  <c r="V73" i="69"/>
  <c r="V73" i="145"/>
  <c r="V72" i="132"/>
  <c r="U39" i="138"/>
  <c r="W165" i="214"/>
  <c r="W166" i="214"/>
  <c r="W167" i="214"/>
  <c r="W168" i="214"/>
  <c r="W169" i="214"/>
  <c r="W170" i="214"/>
  <c r="W172" i="214"/>
  <c r="W173" i="214"/>
  <c r="W174" i="214"/>
  <c r="W175" i="214"/>
  <c r="W163" i="214" l="1"/>
  <c r="W138" i="214"/>
  <c r="N145" i="214"/>
  <c r="D145" i="214"/>
  <c r="D139" i="214" s="1"/>
  <c r="W145" i="214"/>
  <c r="U41" i="129" s="1"/>
  <c r="U42" i="129" s="1"/>
  <c r="U44" i="129" s="1"/>
  <c r="W91" i="214"/>
  <c r="U44" i="138"/>
  <c r="V74" i="132"/>
  <c r="U14" i="138"/>
  <c r="U43" i="138"/>
  <c r="U42" i="138"/>
  <c r="U38" i="138"/>
  <c r="V75" i="145"/>
  <c r="U45" i="138"/>
  <c r="U41" i="138"/>
  <c r="U46" i="138"/>
  <c r="U25" i="138"/>
  <c r="U40" i="138"/>
  <c r="W70" i="214"/>
  <c r="V75" i="69"/>
  <c r="W77" i="214"/>
  <c r="V75" i="84"/>
  <c r="W42" i="214"/>
  <c r="U35" i="138" l="1"/>
  <c r="W92" i="214"/>
  <c r="U30" i="138"/>
  <c r="U34" i="138"/>
  <c r="U27" i="138"/>
  <c r="U31" i="138"/>
  <c r="W161" i="214"/>
  <c r="W99" i="214"/>
  <c r="U47" i="138"/>
  <c r="U29" i="138"/>
  <c r="U33" i="138"/>
  <c r="U36" i="138"/>
  <c r="U32" i="138"/>
  <c r="U28" i="138"/>
  <c r="W160" i="214" l="1"/>
  <c r="W96" i="214"/>
  <c r="W8" i="214"/>
  <c r="V26" i="161"/>
  <c r="V14" i="161"/>
  <c r="V15" i="161"/>
  <c r="V23" i="161"/>
  <c r="V24" i="161"/>
  <c r="W15" i="214" l="1"/>
  <c r="V29" i="161"/>
  <c r="V21" i="161"/>
  <c r="R75" i="221"/>
  <c r="F75" i="221"/>
  <c r="R72" i="221"/>
  <c r="F72" i="221"/>
  <c r="C72" i="221" s="1"/>
  <c r="R71" i="221"/>
  <c r="F71" i="221"/>
  <c r="R70" i="221"/>
  <c r="F70" i="221"/>
  <c r="C70" i="221" s="1"/>
  <c r="R69" i="221"/>
  <c r="F69" i="221"/>
  <c r="R68" i="221"/>
  <c r="F68" i="221"/>
  <c r="C68" i="221" s="1"/>
  <c r="R67" i="221"/>
  <c r="F67" i="221"/>
  <c r="R66" i="221"/>
  <c r="F66" i="221"/>
  <c r="C66" i="221" s="1"/>
  <c r="R65" i="221"/>
  <c r="F65" i="221"/>
  <c r="R64" i="221"/>
  <c r="F64" i="221"/>
  <c r="C64" i="221" s="1"/>
  <c r="R63" i="221"/>
  <c r="F63" i="221"/>
  <c r="R62" i="221"/>
  <c r="F62" i="221"/>
  <c r="C62" i="221" s="1"/>
  <c r="R61" i="221"/>
  <c r="F61" i="221"/>
  <c r="R60" i="221"/>
  <c r="F60" i="221"/>
  <c r="C60" i="221" s="1"/>
  <c r="R59" i="221"/>
  <c r="F59" i="221"/>
  <c r="R58" i="221"/>
  <c r="F58" i="221"/>
  <c r="C58" i="221" s="1"/>
  <c r="R57" i="221"/>
  <c r="F57" i="221"/>
  <c r="R56" i="221"/>
  <c r="F56" i="221"/>
  <c r="C56" i="221" s="1"/>
  <c r="R55" i="221"/>
  <c r="F55" i="221"/>
  <c r="R54" i="221"/>
  <c r="F54" i="221"/>
  <c r="C54" i="221" s="1"/>
  <c r="R53" i="221"/>
  <c r="F53" i="221"/>
  <c r="R52" i="221"/>
  <c r="F52" i="221"/>
  <c r="C52" i="221" s="1"/>
  <c r="R51" i="221"/>
  <c r="F51" i="221"/>
  <c r="R50" i="221"/>
  <c r="F50" i="221"/>
  <c r="C50" i="221" s="1"/>
  <c r="R49" i="221"/>
  <c r="F49" i="221"/>
  <c r="R48" i="221"/>
  <c r="F48" i="221"/>
  <c r="C48" i="221" s="1"/>
  <c r="R47" i="221"/>
  <c r="F47" i="221"/>
  <c r="R46" i="221"/>
  <c r="F46" i="221"/>
  <c r="C46" i="221" s="1"/>
  <c r="R45" i="221"/>
  <c r="F45" i="221"/>
  <c r="R44" i="221"/>
  <c r="F44" i="221"/>
  <c r="C44" i="221" s="1"/>
  <c r="R43" i="221"/>
  <c r="F43" i="221"/>
  <c r="R42" i="221"/>
  <c r="F42" i="221"/>
  <c r="C42" i="221" s="1"/>
  <c r="O74" i="221"/>
  <c r="L74" i="221"/>
  <c r="H74" i="221"/>
  <c r="F41" i="221"/>
  <c r="R40" i="221"/>
  <c r="F39" i="221"/>
  <c r="R38" i="221"/>
  <c r="F38" i="221"/>
  <c r="C38" i="221" s="1"/>
  <c r="R37" i="221"/>
  <c r="R35" i="221"/>
  <c r="F35" i="221"/>
  <c r="R34" i="221"/>
  <c r="F34" i="221"/>
  <c r="C34" i="221" s="1"/>
  <c r="R33" i="221"/>
  <c r="F33" i="221"/>
  <c r="R32" i="221"/>
  <c r="F31" i="221"/>
  <c r="R30" i="221"/>
  <c r="F30" i="221"/>
  <c r="R29" i="221"/>
  <c r="F28" i="221"/>
  <c r="R27" i="221"/>
  <c r="F27" i="221"/>
  <c r="R26" i="221"/>
  <c r="F26" i="221"/>
  <c r="C26" i="221" s="1"/>
  <c r="R25" i="221"/>
  <c r="F25" i="221"/>
  <c r="R24" i="221"/>
  <c r="F23" i="221"/>
  <c r="R22" i="221"/>
  <c r="F22" i="221"/>
  <c r="R21" i="221"/>
  <c r="R19" i="221"/>
  <c r="F19" i="221"/>
  <c r="R18" i="221"/>
  <c r="F18" i="221"/>
  <c r="C18" i="221" s="1"/>
  <c r="R17" i="221"/>
  <c r="F17" i="221"/>
  <c r="R16" i="221"/>
  <c r="R15" i="221"/>
  <c r="F15" i="221"/>
  <c r="C15" i="221" s="1"/>
  <c r="R14" i="221"/>
  <c r="F14" i="221"/>
  <c r="R13" i="221"/>
  <c r="F12" i="221"/>
  <c r="F11" i="221"/>
  <c r="R10" i="221"/>
  <c r="F10" i="221"/>
  <c r="C10" i="221" s="1"/>
  <c r="R9" i="221"/>
  <c r="F9" i="221"/>
  <c r="R8" i="221"/>
  <c r="F8" i="221"/>
  <c r="C8" i="221" s="1"/>
  <c r="F7" i="221"/>
  <c r="Q74" i="221"/>
  <c r="P74" i="221"/>
  <c r="U74" i="221"/>
  <c r="T74" i="221"/>
  <c r="R6" i="221"/>
  <c r="N74" i="221"/>
  <c r="M74" i="221"/>
  <c r="J74" i="221"/>
  <c r="I74" i="221"/>
  <c r="E74" i="221"/>
  <c r="Q49" i="218"/>
  <c r="F49" i="218"/>
  <c r="C49" i="218" s="1"/>
  <c r="Q41" i="218"/>
  <c r="Q37" i="218"/>
  <c r="C14" i="221" l="1"/>
  <c r="C22" i="221"/>
  <c r="C25" i="221"/>
  <c r="C27" i="221"/>
  <c r="C30" i="221"/>
  <c r="C33" i="221"/>
  <c r="C35" i="221"/>
  <c r="C9" i="221"/>
  <c r="C17" i="221"/>
  <c r="C19" i="221"/>
  <c r="C43" i="221"/>
  <c r="C45" i="221"/>
  <c r="C47" i="221"/>
  <c r="C49" i="221"/>
  <c r="C51" i="221"/>
  <c r="C53" i="221"/>
  <c r="C55" i="221"/>
  <c r="C57" i="221"/>
  <c r="C59" i="221"/>
  <c r="C61" i="221"/>
  <c r="C63" i="221"/>
  <c r="C65" i="221"/>
  <c r="C67" i="221"/>
  <c r="C69" i="221"/>
  <c r="C71" i="221"/>
  <c r="C75" i="221"/>
  <c r="Q33" i="218"/>
  <c r="Q34" i="218"/>
  <c r="Q35" i="218"/>
  <c r="Q45" i="218"/>
  <c r="Q46" i="218"/>
  <c r="Q31" i="218"/>
  <c r="F43" i="218"/>
  <c r="Q47" i="218"/>
  <c r="I74" i="218"/>
  <c r="M74" i="218"/>
  <c r="T74" i="218"/>
  <c r="V74" i="218"/>
  <c r="Q7" i="218"/>
  <c r="F8" i="218"/>
  <c r="Q11" i="218"/>
  <c r="F12" i="218"/>
  <c r="Q15" i="218"/>
  <c r="F16" i="218"/>
  <c r="Q19" i="218"/>
  <c r="F20" i="218"/>
  <c r="Q23" i="218"/>
  <c r="F24" i="218"/>
  <c r="Q27" i="218"/>
  <c r="F28" i="218"/>
  <c r="Q39" i="218"/>
  <c r="Q40" i="218"/>
  <c r="Q51" i="218"/>
  <c r="F55" i="218"/>
  <c r="Q55" i="218"/>
  <c r="F59" i="218"/>
  <c r="Q59" i="218"/>
  <c r="F63" i="218"/>
  <c r="Q63" i="218"/>
  <c r="F67" i="218"/>
  <c r="Q67" i="218"/>
  <c r="F71" i="218"/>
  <c r="C71" i="218" s="1"/>
  <c r="Q71" i="218"/>
  <c r="F78" i="218"/>
  <c r="C78" i="218" s="1"/>
  <c r="Q78" i="218"/>
  <c r="E74" i="218"/>
  <c r="J74" i="218"/>
  <c r="N74" i="218"/>
  <c r="U74" i="218"/>
  <c r="Q8" i="218"/>
  <c r="F9" i="218"/>
  <c r="Q12" i="218"/>
  <c r="F13" i="218"/>
  <c r="Q16" i="218"/>
  <c r="F17" i="218"/>
  <c r="Q20" i="218"/>
  <c r="F21" i="218"/>
  <c r="Q24" i="218"/>
  <c r="F25" i="218"/>
  <c r="Q28" i="218"/>
  <c r="F29" i="218"/>
  <c r="Q32" i="218"/>
  <c r="F35" i="218"/>
  <c r="C35" i="218" s="1"/>
  <c r="Q38" i="218"/>
  <c r="F41" i="218"/>
  <c r="C41" i="218" s="1"/>
  <c r="Q44" i="218"/>
  <c r="O74" i="218"/>
  <c r="F47" i="218"/>
  <c r="Q52" i="218"/>
  <c r="Q56" i="218"/>
  <c r="Q60" i="218"/>
  <c r="Q64" i="218"/>
  <c r="Q68" i="218"/>
  <c r="Q72" i="218"/>
  <c r="Q79" i="218"/>
  <c r="R74" i="218"/>
  <c r="F10" i="218"/>
  <c r="Q13" i="218"/>
  <c r="F14" i="218"/>
  <c r="F18" i="218"/>
  <c r="Q21" i="218"/>
  <c r="Q25" i="218"/>
  <c r="Q29" i="218"/>
  <c r="Q30" i="218"/>
  <c r="F33" i="218"/>
  <c r="Q36" i="218"/>
  <c r="F39" i="218"/>
  <c r="C39" i="218" s="1"/>
  <c r="F45" i="218"/>
  <c r="Q50" i="218"/>
  <c r="F53" i="218"/>
  <c r="Q53" i="218"/>
  <c r="F57" i="218"/>
  <c r="Q57" i="218"/>
  <c r="F61" i="218"/>
  <c r="Q61" i="218"/>
  <c r="F65" i="218"/>
  <c r="Q65" i="218"/>
  <c r="F69" i="218"/>
  <c r="Q69" i="218"/>
  <c r="Q75" i="218"/>
  <c r="F80" i="218"/>
  <c r="Q80" i="218"/>
  <c r="G74" i="218"/>
  <c r="K74" i="218"/>
  <c r="Q9" i="218"/>
  <c r="Q17" i="218"/>
  <c r="F22" i="218"/>
  <c r="F26" i="218"/>
  <c r="H74" i="218"/>
  <c r="L74" i="218"/>
  <c r="S74" i="218"/>
  <c r="P74" i="218"/>
  <c r="F7" i="218"/>
  <c r="Q10" i="218"/>
  <c r="F11" i="218"/>
  <c r="C11" i="218" s="1"/>
  <c r="Q14" i="218"/>
  <c r="F15" i="218"/>
  <c r="Q18" i="218"/>
  <c r="F19" i="218"/>
  <c r="C19" i="218" s="1"/>
  <c r="Q22" i="218"/>
  <c r="F23" i="218"/>
  <c r="Q26" i="218"/>
  <c r="F27" i="218"/>
  <c r="C27" i="218" s="1"/>
  <c r="F31" i="218"/>
  <c r="C31" i="218" s="1"/>
  <c r="F37" i="218"/>
  <c r="C37" i="218" s="1"/>
  <c r="Q42" i="218"/>
  <c r="Q43" i="218"/>
  <c r="Q48" i="218"/>
  <c r="F51" i="218"/>
  <c r="C51" i="218" s="1"/>
  <c r="Q54" i="218"/>
  <c r="Q58" i="218"/>
  <c r="Q62" i="218"/>
  <c r="Q66" i="218"/>
  <c r="Q70" i="218"/>
  <c r="Q77" i="218"/>
  <c r="P76" i="221"/>
  <c r="E76" i="221"/>
  <c r="J76" i="221"/>
  <c r="N76" i="221"/>
  <c r="U76" i="221"/>
  <c r="Q76" i="221"/>
  <c r="R11" i="221"/>
  <c r="C11" i="221" s="1"/>
  <c r="F13" i="221"/>
  <c r="C13" i="221" s="1"/>
  <c r="F20" i="221"/>
  <c r="C20" i="221" s="1"/>
  <c r="R20" i="221"/>
  <c r="F24" i="221"/>
  <c r="C24" i="221" s="1"/>
  <c r="F29" i="221"/>
  <c r="C29" i="221" s="1"/>
  <c r="R31" i="221"/>
  <c r="C31" i="221" s="1"/>
  <c r="F36" i="221"/>
  <c r="R36" i="221"/>
  <c r="F40" i="221"/>
  <c r="C40" i="221" s="1"/>
  <c r="T76" i="221"/>
  <c r="D74" i="221"/>
  <c r="G74" i="221"/>
  <c r="F6" i="221"/>
  <c r="C6" i="221" s="1"/>
  <c r="K74" i="221"/>
  <c r="V74" i="221"/>
  <c r="W74" i="221"/>
  <c r="R7" i="221"/>
  <c r="C7" i="221" s="1"/>
  <c r="R41" i="221"/>
  <c r="C41" i="221" s="1"/>
  <c r="S74" i="221"/>
  <c r="O76" i="221"/>
  <c r="I76" i="221"/>
  <c r="M76" i="221"/>
  <c r="R12" i="221"/>
  <c r="C12" i="221" s="1"/>
  <c r="F16" i="221"/>
  <c r="C16" i="221" s="1"/>
  <c r="F21" i="221"/>
  <c r="C21" i="221" s="1"/>
  <c r="R23" i="221"/>
  <c r="C23" i="221" s="1"/>
  <c r="R28" i="221"/>
  <c r="C28" i="221" s="1"/>
  <c r="F32" i="221"/>
  <c r="C32" i="221" s="1"/>
  <c r="F37" i="221"/>
  <c r="C37" i="221" s="1"/>
  <c r="R39" i="221"/>
  <c r="C39" i="221" s="1"/>
  <c r="H76" i="221"/>
  <c r="L76" i="221"/>
  <c r="F6" i="218"/>
  <c r="F30" i="218"/>
  <c r="C30" i="218" s="1"/>
  <c r="F34" i="218"/>
  <c r="F38" i="218"/>
  <c r="F42" i="218"/>
  <c r="F46" i="218"/>
  <c r="F50" i="218"/>
  <c r="C50" i="218" s="1"/>
  <c r="F56" i="218"/>
  <c r="F60" i="218"/>
  <c r="F64" i="218"/>
  <c r="C64" i="218" s="1"/>
  <c r="F68" i="218"/>
  <c r="C68" i="218" s="1"/>
  <c r="F72" i="218"/>
  <c r="C72" i="218" s="1"/>
  <c r="F77" i="218"/>
  <c r="C77" i="218" s="1"/>
  <c r="Q6" i="218"/>
  <c r="D74" i="218"/>
  <c r="F32" i="218"/>
  <c r="F36" i="218"/>
  <c r="F40" i="218"/>
  <c r="C40" i="218" s="1"/>
  <c r="F44" i="218"/>
  <c r="F48" i="218"/>
  <c r="F52" i="218"/>
  <c r="C52" i="218" s="1"/>
  <c r="F54" i="218"/>
  <c r="C54" i="218" s="1"/>
  <c r="F58" i="218"/>
  <c r="C58" i="218" s="1"/>
  <c r="F62" i="218"/>
  <c r="F66" i="218"/>
  <c r="C66" i="218" s="1"/>
  <c r="F70" i="218"/>
  <c r="C70" i="218" s="1"/>
  <c r="F75" i="218"/>
  <c r="F79" i="218"/>
  <c r="C79" i="218" s="1"/>
  <c r="C22" i="218" l="1"/>
  <c r="C14" i="218"/>
  <c r="C62" i="218"/>
  <c r="C48" i="218"/>
  <c r="C38" i="218"/>
  <c r="C28" i="218"/>
  <c r="C20" i="218"/>
  <c r="C12" i="218"/>
  <c r="C75" i="218"/>
  <c r="C34" i="218"/>
  <c r="C80" i="218"/>
  <c r="C10" i="218"/>
  <c r="C36" i="221"/>
  <c r="C44" i="218"/>
  <c r="C25" i="218"/>
  <c r="C17" i="218"/>
  <c r="C9" i="218"/>
  <c r="C36" i="218"/>
  <c r="C32" i="218"/>
  <c r="C56" i="218"/>
  <c r="C65" i="218"/>
  <c r="C45" i="218"/>
  <c r="C47" i="218"/>
  <c r="C67" i="218"/>
  <c r="C59" i="218"/>
  <c r="C46" i="218"/>
  <c r="C69" i="218"/>
  <c r="C61" i="218"/>
  <c r="C53" i="218"/>
  <c r="C63" i="218"/>
  <c r="C55" i="218"/>
  <c r="C60" i="218"/>
  <c r="C42" i="218"/>
  <c r="C6" i="218"/>
  <c r="C23" i="218"/>
  <c r="C15" i="218"/>
  <c r="C7" i="218"/>
  <c r="C33" i="218"/>
  <c r="C29" i="218"/>
  <c r="C21" i="218"/>
  <c r="C13" i="218"/>
  <c r="C43" i="218"/>
  <c r="C26" i="218"/>
  <c r="C57" i="218"/>
  <c r="C18" i="218"/>
  <c r="C24" i="218"/>
  <c r="C16" i="218"/>
  <c r="C8" i="218"/>
  <c r="I76" i="218"/>
  <c r="N76" i="218"/>
  <c r="E76" i="218"/>
  <c r="E82" i="218" s="1"/>
  <c r="G76" i="218"/>
  <c r="T76" i="218"/>
  <c r="J76" i="218"/>
  <c r="V76" i="218"/>
  <c r="P76" i="218"/>
  <c r="O76" i="218"/>
  <c r="L76" i="218"/>
  <c r="F74" i="218"/>
  <c r="C74" i="218" s="1"/>
  <c r="M76" i="218"/>
  <c r="R76" i="218"/>
  <c r="H76" i="218"/>
  <c r="Q74" i="218"/>
  <c r="K76" i="218"/>
  <c r="S76" i="218"/>
  <c r="U76" i="218"/>
  <c r="V76" i="221"/>
  <c r="D76" i="221"/>
  <c r="K76" i="221"/>
  <c r="W76" i="221"/>
  <c r="F74" i="221"/>
  <c r="C74" i="221" s="1"/>
  <c r="G76" i="221"/>
  <c r="R74" i="221"/>
  <c r="S76" i="221"/>
  <c r="D76" i="218"/>
  <c r="U24" i="214"/>
  <c r="T24" i="214"/>
  <c r="S24" i="214"/>
  <c r="R24" i="214"/>
  <c r="Q24" i="214"/>
  <c r="P24" i="214"/>
  <c r="O24" i="214"/>
  <c r="N24" i="214"/>
  <c r="M24" i="214"/>
  <c r="L24" i="214"/>
  <c r="K24" i="214"/>
  <c r="J24" i="214"/>
  <c r="I24" i="214"/>
  <c r="H24" i="214"/>
  <c r="G24" i="214"/>
  <c r="F24" i="214"/>
  <c r="E24" i="214"/>
  <c r="D24" i="214"/>
  <c r="N82" i="218" l="1"/>
  <c r="G82" i="218"/>
  <c r="V82" i="218"/>
  <c r="T82" i="218"/>
  <c r="O82" i="218"/>
  <c r="J82" i="218"/>
  <c r="I82" i="218"/>
  <c r="P82" i="218"/>
  <c r="S82" i="218"/>
  <c r="K82" i="218"/>
  <c r="R82" i="218"/>
  <c r="D82" i="218"/>
  <c r="M82" i="218"/>
  <c r="U82" i="218"/>
  <c r="H82" i="218"/>
  <c r="L82" i="218"/>
  <c r="F76" i="218"/>
  <c r="Q76" i="218"/>
  <c r="F76" i="221"/>
  <c r="C76" i="221" s="1"/>
  <c r="R76" i="221"/>
  <c r="C76" i="218" l="1"/>
  <c r="F82" i="218"/>
  <c r="Q82" i="218"/>
  <c r="C82" i="218" l="1"/>
  <c r="L101" i="214"/>
  <c r="M101" i="214"/>
  <c r="N101" i="214"/>
  <c r="O101" i="214"/>
  <c r="C51" i="161" l="1"/>
  <c r="D51" i="161"/>
  <c r="E51" i="161"/>
  <c r="F51" i="161"/>
  <c r="G51" i="161"/>
  <c r="H51" i="161"/>
  <c r="I51" i="161"/>
  <c r="J51" i="161"/>
  <c r="K51" i="161"/>
  <c r="L51" i="161"/>
  <c r="M51" i="161"/>
  <c r="N51" i="161"/>
  <c r="O51" i="161"/>
  <c r="P51" i="161"/>
  <c r="Q51" i="161"/>
  <c r="R51" i="161"/>
  <c r="S51" i="161" l="1"/>
  <c r="D53" i="161"/>
  <c r="E53" i="161"/>
  <c r="F53" i="161"/>
  <c r="G53" i="161"/>
  <c r="H53" i="161"/>
  <c r="I53" i="161"/>
  <c r="J53" i="161"/>
  <c r="K53" i="161"/>
  <c r="L53" i="161"/>
  <c r="M53" i="161"/>
  <c r="N53" i="161"/>
  <c r="O53" i="161"/>
  <c r="P53" i="161"/>
  <c r="Q53" i="161"/>
  <c r="R53" i="161"/>
  <c r="S53" i="161"/>
  <c r="D54" i="161"/>
  <c r="E54" i="161"/>
  <c r="F54" i="161"/>
  <c r="G54" i="161"/>
  <c r="H54" i="161"/>
  <c r="I54" i="161"/>
  <c r="J54" i="161"/>
  <c r="K54" i="161"/>
  <c r="L54" i="161"/>
  <c r="M54" i="161"/>
  <c r="N54" i="161"/>
  <c r="O54" i="161"/>
  <c r="P54" i="161"/>
  <c r="Q54" i="161"/>
  <c r="R54" i="161"/>
  <c r="S54" i="161"/>
  <c r="C53" i="161"/>
  <c r="C54" i="161"/>
  <c r="L77" i="214" l="1"/>
  <c r="F70" i="214"/>
  <c r="J70" i="214"/>
  <c r="N70" i="214"/>
  <c r="R70" i="214"/>
  <c r="V70" i="214"/>
  <c r="E77" i="214"/>
  <c r="I77" i="214"/>
  <c r="M77" i="214"/>
  <c r="Q77" i="214"/>
  <c r="U77" i="214"/>
  <c r="G77" i="214"/>
  <c r="K77" i="214"/>
  <c r="O77" i="214"/>
  <c r="S77" i="214"/>
  <c r="H77" i="214"/>
  <c r="P77" i="214"/>
  <c r="T77" i="214"/>
  <c r="J77" i="214"/>
  <c r="V77" i="214"/>
  <c r="F77" i="214"/>
  <c r="N77" i="214"/>
  <c r="G70" i="214"/>
  <c r="O70" i="214"/>
  <c r="S70" i="214"/>
  <c r="H70" i="214"/>
  <c r="L70" i="214"/>
  <c r="P70" i="214"/>
  <c r="T70" i="214"/>
  <c r="E70" i="214"/>
  <c r="I70" i="214"/>
  <c r="M70" i="214"/>
  <c r="Q70" i="214"/>
  <c r="U70" i="214"/>
  <c r="R77" i="214"/>
  <c r="K70" i="214"/>
  <c r="D70" i="214"/>
  <c r="C15" i="161" l="1"/>
  <c r="D15" i="161"/>
  <c r="E15" i="161"/>
  <c r="F15" i="161"/>
  <c r="G15" i="161"/>
  <c r="H15" i="161"/>
  <c r="I15" i="161"/>
  <c r="J15" i="161"/>
  <c r="K15" i="161"/>
  <c r="L15" i="161"/>
  <c r="M15" i="161"/>
  <c r="N15" i="161"/>
  <c r="O15" i="161"/>
  <c r="P15" i="161"/>
  <c r="Q15" i="161"/>
  <c r="R15" i="161"/>
  <c r="W32" i="161" s="1"/>
  <c r="W49" i="161" s="1"/>
  <c r="C23" i="161"/>
  <c r="D23" i="161"/>
  <c r="E23" i="161"/>
  <c r="F23" i="161"/>
  <c r="G23" i="161"/>
  <c r="H23" i="161"/>
  <c r="I23" i="161"/>
  <c r="J23" i="161"/>
  <c r="K23" i="161"/>
  <c r="L23" i="161"/>
  <c r="M23" i="161"/>
  <c r="N23" i="161"/>
  <c r="O23" i="161"/>
  <c r="P23" i="161"/>
  <c r="Q23" i="161"/>
  <c r="R23" i="161"/>
  <c r="W40" i="161" s="1"/>
  <c r="V32" i="161" l="1"/>
  <c r="R40" i="161"/>
  <c r="V40" i="161"/>
  <c r="R32" i="161"/>
  <c r="Q24" i="161"/>
  <c r="M24" i="161"/>
  <c r="I24" i="161"/>
  <c r="E24" i="161"/>
  <c r="P24" i="161"/>
  <c r="L24" i="161"/>
  <c r="H24" i="161"/>
  <c r="D24" i="161"/>
  <c r="O24" i="161"/>
  <c r="K24" i="161"/>
  <c r="G24" i="161"/>
  <c r="C24" i="161"/>
  <c r="F40" i="161"/>
  <c r="J32" i="161"/>
  <c r="J24" i="161"/>
  <c r="Q40" i="161"/>
  <c r="M40" i="161"/>
  <c r="I40" i="161"/>
  <c r="E40" i="161"/>
  <c r="Q32" i="161"/>
  <c r="M32" i="161"/>
  <c r="I32" i="161"/>
  <c r="E32" i="161"/>
  <c r="J40" i="161"/>
  <c r="N32" i="161"/>
  <c r="R24" i="161"/>
  <c r="W41" i="161" s="1"/>
  <c r="F24" i="161"/>
  <c r="P40" i="161"/>
  <c r="L40" i="161"/>
  <c r="H40" i="161"/>
  <c r="D40" i="161"/>
  <c r="P32" i="161"/>
  <c r="L32" i="161"/>
  <c r="H32" i="161"/>
  <c r="D32" i="161"/>
  <c r="N40" i="161"/>
  <c r="F32" i="161"/>
  <c r="N24" i="161"/>
  <c r="O40" i="161"/>
  <c r="K40" i="161"/>
  <c r="G40" i="161"/>
  <c r="C40" i="161"/>
  <c r="O32" i="161"/>
  <c r="K32" i="161"/>
  <c r="G32" i="161"/>
  <c r="C32" i="161"/>
  <c r="O49" i="161" l="1"/>
  <c r="E49" i="161"/>
  <c r="D49" i="161"/>
  <c r="I49" i="161"/>
  <c r="J49" i="161"/>
  <c r="H49" i="161"/>
  <c r="G49" i="161"/>
  <c r="F49" i="161"/>
  <c r="L49" i="161"/>
  <c r="N49" i="161"/>
  <c r="M49" i="161"/>
  <c r="C49" i="161"/>
  <c r="K49" i="161"/>
  <c r="P49" i="161"/>
  <c r="Q49" i="161"/>
  <c r="R49" i="161"/>
  <c r="V49" i="161"/>
  <c r="N41" i="161"/>
  <c r="R41" i="161"/>
  <c r="V41" i="161"/>
  <c r="F41" i="161"/>
  <c r="K41" i="161"/>
  <c r="L41" i="161"/>
  <c r="O41" i="161"/>
  <c r="D41" i="161"/>
  <c r="I41" i="161"/>
  <c r="E41" i="161"/>
  <c r="H41" i="161"/>
  <c r="Q41" i="161"/>
  <c r="J41" i="161"/>
  <c r="P41" i="161"/>
  <c r="C41" i="161"/>
  <c r="M41" i="161"/>
  <c r="G41" i="161"/>
  <c r="U15" i="161" l="1"/>
  <c r="U24" i="161"/>
  <c r="U23" i="161"/>
  <c r="U40" i="161" l="1"/>
  <c r="U41" i="161"/>
  <c r="U21" i="161"/>
  <c r="U32" i="161"/>
  <c r="U49" i="161" l="1"/>
  <c r="T15" i="161"/>
  <c r="T24" i="161"/>
  <c r="T23" i="161"/>
  <c r="T41" i="161" l="1"/>
  <c r="T40" i="161"/>
  <c r="T32" i="161"/>
  <c r="T49" i="161" l="1"/>
  <c r="S15" i="161"/>
  <c r="S24" i="161"/>
  <c r="S23" i="161"/>
  <c r="S41" i="161" l="1"/>
  <c r="S40" i="161"/>
  <c r="S32" i="161"/>
  <c r="S49" i="161" l="1"/>
  <c r="D8" i="214"/>
  <c r="C29" i="161" s="1"/>
  <c r="H8" i="214"/>
  <c r="G29" i="161" s="1"/>
  <c r="L8" i="214"/>
  <c r="P8" i="214"/>
  <c r="T8" i="214"/>
  <c r="I8" i="214"/>
  <c r="Q8" i="214"/>
  <c r="F8" i="214"/>
  <c r="J8" i="214"/>
  <c r="N8" i="214"/>
  <c r="R8" i="214"/>
  <c r="V8" i="214"/>
  <c r="E8" i="214"/>
  <c r="M8" i="214"/>
  <c r="U8" i="214"/>
  <c r="G8" i="214"/>
  <c r="K8" i="214"/>
  <c r="O8" i="214"/>
  <c r="S8" i="214"/>
  <c r="K29" i="161" l="1"/>
  <c r="O29" i="161"/>
  <c r="F29" i="161"/>
  <c r="R29" i="161"/>
  <c r="W46" i="161" s="1"/>
  <c r="T29" i="161"/>
  <c r="Q29" i="161"/>
  <c r="P29" i="161"/>
  <c r="N29" i="161"/>
  <c r="L29" i="161"/>
  <c r="M29" i="161"/>
  <c r="H29" i="161"/>
  <c r="E29" i="161"/>
  <c r="J29" i="161"/>
  <c r="D29" i="161"/>
  <c r="I29" i="161"/>
  <c r="S29" i="161"/>
  <c r="G15" i="214"/>
  <c r="O15" i="214"/>
  <c r="S15" i="214"/>
  <c r="F15" i="214"/>
  <c r="J15" i="214"/>
  <c r="N15" i="214"/>
  <c r="R15" i="214"/>
  <c r="V15" i="214"/>
  <c r="K15" i="214"/>
  <c r="E15" i="214"/>
  <c r="I15" i="214"/>
  <c r="M15" i="214"/>
  <c r="Q15" i="214"/>
  <c r="U15" i="214"/>
  <c r="D15" i="214"/>
  <c r="H15" i="214"/>
  <c r="L15" i="214"/>
  <c r="P15" i="214"/>
  <c r="T15" i="214"/>
  <c r="R46" i="161" l="1"/>
  <c r="V46" i="161"/>
  <c r="I46" i="161"/>
  <c r="F46" i="161"/>
  <c r="N46" i="161"/>
  <c r="H46" i="161"/>
  <c r="O46" i="161"/>
  <c r="J46" i="161"/>
  <c r="M46" i="161"/>
  <c r="Q46" i="161"/>
  <c r="G46" i="161"/>
  <c r="D46" i="161"/>
  <c r="P46" i="161"/>
  <c r="S46" i="161"/>
  <c r="E46" i="161"/>
  <c r="L46" i="161"/>
  <c r="T46" i="161"/>
  <c r="C46" i="161"/>
  <c r="K46" i="161"/>
  <c r="V145" i="214"/>
  <c r="T41" i="129" s="1"/>
  <c r="U145" i="214"/>
  <c r="S41" i="129" s="1"/>
  <c r="T145" i="214"/>
  <c r="R41" i="129" s="1"/>
  <c r="S145" i="214"/>
  <c r="Q41" i="129" s="1"/>
  <c r="R145" i="214"/>
  <c r="P41" i="129" s="1"/>
  <c r="Q145" i="214"/>
  <c r="P145" i="214"/>
  <c r="O145" i="214"/>
  <c r="M145" i="214"/>
  <c r="L145" i="214"/>
  <c r="K145" i="214"/>
  <c r="J145" i="214"/>
  <c r="I145" i="214"/>
  <c r="H145" i="214"/>
  <c r="G145" i="214"/>
  <c r="F145" i="214"/>
  <c r="E145" i="214"/>
  <c r="G139" i="214" l="1"/>
  <c r="K139" i="214"/>
  <c r="O139" i="214"/>
  <c r="H139" i="214"/>
  <c r="L139" i="214"/>
  <c r="P139" i="214"/>
  <c r="E139" i="214"/>
  <c r="I139" i="214"/>
  <c r="M139" i="214"/>
  <c r="Q139" i="214"/>
  <c r="F139" i="214"/>
  <c r="J139" i="214"/>
  <c r="N139" i="214"/>
  <c r="N91" i="214"/>
  <c r="J91" i="214"/>
  <c r="R91" i="214"/>
  <c r="F91" i="214"/>
  <c r="V91" i="214"/>
  <c r="E91" i="214"/>
  <c r="I91" i="214"/>
  <c r="M91" i="214"/>
  <c r="Q91" i="214"/>
  <c r="U91" i="214"/>
  <c r="H91" i="214"/>
  <c r="T91" i="214"/>
  <c r="D91" i="214"/>
  <c r="L91" i="214"/>
  <c r="P91" i="214"/>
  <c r="G91" i="214"/>
  <c r="K91" i="214"/>
  <c r="O91" i="214"/>
  <c r="S91" i="214"/>
  <c r="N92" i="214" l="1"/>
  <c r="F92" i="214"/>
  <c r="R92" i="214"/>
  <c r="G92" i="214"/>
  <c r="L92" i="214"/>
  <c r="H92" i="214"/>
  <c r="U92" i="214"/>
  <c r="E92" i="214"/>
  <c r="V92" i="214"/>
  <c r="K92" i="214"/>
  <c r="D92" i="214"/>
  <c r="Q92" i="214"/>
  <c r="T92" i="214"/>
  <c r="I92" i="214"/>
  <c r="J92" i="214"/>
  <c r="S92" i="214"/>
  <c r="O92" i="214"/>
  <c r="P92" i="214"/>
  <c r="M92" i="214"/>
  <c r="L96" i="214" l="1"/>
  <c r="S96" i="214"/>
  <c r="Q96" i="214"/>
  <c r="E96" i="214"/>
  <c r="G96" i="214"/>
  <c r="F96" i="214"/>
  <c r="V96" i="214"/>
  <c r="J96" i="214"/>
  <c r="O96" i="214"/>
  <c r="T96" i="214"/>
  <c r="M96" i="214"/>
  <c r="D96" i="214"/>
  <c r="U96" i="214"/>
  <c r="P96" i="214"/>
  <c r="I96" i="214"/>
  <c r="K96" i="214"/>
  <c r="H96" i="214"/>
  <c r="R96" i="214"/>
  <c r="N96" i="214"/>
  <c r="K175" i="214"/>
  <c r="L175" i="214"/>
  <c r="V175" i="214"/>
  <c r="V165" i="214" l="1"/>
  <c r="V166" i="214"/>
  <c r="V167" i="214"/>
  <c r="V168" i="214"/>
  <c r="V169" i="214"/>
  <c r="V170" i="214"/>
  <c r="V173" i="214"/>
  <c r="V174" i="214"/>
  <c r="V172" i="214" l="1"/>
  <c r="D19" i="161" l="1"/>
  <c r="D18" i="161"/>
  <c r="D20" i="161"/>
  <c r="D17" i="161"/>
  <c r="R75" i="196" l="1"/>
  <c r="F75" i="196"/>
  <c r="C75" i="196" s="1"/>
  <c r="R71" i="196"/>
  <c r="F71" i="196"/>
  <c r="C71" i="196" s="1"/>
  <c r="R70" i="196"/>
  <c r="R68" i="196"/>
  <c r="F67" i="196"/>
  <c r="R66" i="196"/>
  <c r="F65" i="196"/>
  <c r="F64" i="196"/>
  <c r="F63" i="196"/>
  <c r="R62" i="196"/>
  <c r="F62" i="196"/>
  <c r="R60" i="196"/>
  <c r="R59" i="196"/>
  <c r="F59" i="196"/>
  <c r="C59" i="196" s="1"/>
  <c r="R58" i="196"/>
  <c r="R57" i="196"/>
  <c r="F57" i="196"/>
  <c r="C57" i="196" s="1"/>
  <c r="F56" i="196"/>
  <c r="F55" i="196"/>
  <c r="R54" i="196"/>
  <c r="F54" i="196"/>
  <c r="C54" i="196" s="1"/>
  <c r="R52" i="196"/>
  <c r="R51" i="196"/>
  <c r="F51" i="196"/>
  <c r="C51" i="196" s="1"/>
  <c r="F47" i="196"/>
  <c r="R46" i="196"/>
  <c r="F44" i="196"/>
  <c r="F43" i="196"/>
  <c r="R42" i="196"/>
  <c r="F42" i="196"/>
  <c r="C42" i="196" s="1"/>
  <c r="R40" i="196"/>
  <c r="R39" i="196"/>
  <c r="F36" i="196"/>
  <c r="R35" i="196"/>
  <c r="F32" i="196"/>
  <c r="R31" i="196"/>
  <c r="F31" i="196"/>
  <c r="C31" i="196" s="1"/>
  <c r="R29" i="196"/>
  <c r="F29" i="196"/>
  <c r="F28" i="196"/>
  <c r="R27" i="196"/>
  <c r="F27" i="196"/>
  <c r="C27" i="196" s="1"/>
  <c r="F26" i="196"/>
  <c r="R25" i="196"/>
  <c r="F25" i="196"/>
  <c r="C25" i="196" s="1"/>
  <c r="F24" i="196"/>
  <c r="R23" i="196"/>
  <c r="F21" i="196"/>
  <c r="R20" i="196"/>
  <c r="F20" i="196"/>
  <c r="C20" i="196" s="1"/>
  <c r="R19" i="196"/>
  <c r="F17" i="196"/>
  <c r="R16" i="196"/>
  <c r="R15" i="196"/>
  <c r="F15" i="196"/>
  <c r="F14" i="196"/>
  <c r="R12" i="196"/>
  <c r="F12" i="196"/>
  <c r="C12" i="196" s="1"/>
  <c r="R11" i="196"/>
  <c r="F11" i="196"/>
  <c r="C11" i="196" s="1"/>
  <c r="R9" i="196"/>
  <c r="F9" i="196"/>
  <c r="C9" i="196" s="1"/>
  <c r="F8" i="196"/>
  <c r="R7" i="196"/>
  <c r="W74" i="196"/>
  <c r="Q74" i="196"/>
  <c r="P74" i="196"/>
  <c r="O74" i="196"/>
  <c r="V74" i="196"/>
  <c r="U74" i="196"/>
  <c r="T74" i="196"/>
  <c r="S74" i="196"/>
  <c r="N74" i="196"/>
  <c r="M74" i="196"/>
  <c r="L74" i="196"/>
  <c r="K74" i="196"/>
  <c r="J74" i="196"/>
  <c r="I74" i="196"/>
  <c r="H74" i="196"/>
  <c r="G74" i="196"/>
  <c r="E74" i="196"/>
  <c r="D74" i="196"/>
  <c r="C67" i="196" l="1"/>
  <c r="C28" i="196"/>
  <c r="C24" i="196"/>
  <c r="C15" i="196"/>
  <c r="C26" i="196"/>
  <c r="C29" i="196"/>
  <c r="C55" i="196"/>
  <c r="C62" i="196"/>
  <c r="T76" i="196"/>
  <c r="I76" i="196"/>
  <c r="M76" i="196"/>
  <c r="U76" i="196"/>
  <c r="Q76" i="196"/>
  <c r="L76" i="196"/>
  <c r="J76" i="196"/>
  <c r="N76" i="196"/>
  <c r="V76" i="196"/>
  <c r="H76" i="196"/>
  <c r="P76" i="196"/>
  <c r="E76" i="196"/>
  <c r="K76" i="196"/>
  <c r="O76" i="196"/>
  <c r="W76" i="196"/>
  <c r="R14" i="196"/>
  <c r="C14" i="196" s="1"/>
  <c r="R21" i="196"/>
  <c r="C21" i="196" s="1"/>
  <c r="F23" i="196"/>
  <c r="C23" i="196" s="1"/>
  <c r="F45" i="196"/>
  <c r="R45" i="196"/>
  <c r="R47" i="196"/>
  <c r="C47" i="196" s="1"/>
  <c r="R48" i="196"/>
  <c r="F50" i="196"/>
  <c r="R50" i="196"/>
  <c r="R72" i="196"/>
  <c r="F18" i="196"/>
  <c r="C18" i="196" s="1"/>
  <c r="R18" i="196"/>
  <c r="R32" i="196"/>
  <c r="C32" i="196" s="1"/>
  <c r="F34" i="196"/>
  <c r="R34" i="196"/>
  <c r="F37" i="196"/>
  <c r="C37" i="196" s="1"/>
  <c r="R37" i="196"/>
  <c r="F39" i="196"/>
  <c r="C39" i="196" s="1"/>
  <c r="R65" i="196"/>
  <c r="C65" i="196" s="1"/>
  <c r="R67" i="196"/>
  <c r="F70" i="196"/>
  <c r="C70" i="196" s="1"/>
  <c r="F72" i="196"/>
  <c r="C72" i="196" s="1"/>
  <c r="F7" i="196"/>
  <c r="C7" i="196" s="1"/>
  <c r="R8" i="196"/>
  <c r="C8" i="196" s="1"/>
  <c r="F10" i="196"/>
  <c r="R10" i="196"/>
  <c r="F13" i="196"/>
  <c r="C13" i="196" s="1"/>
  <c r="R13" i="196"/>
  <c r="F22" i="196"/>
  <c r="R22" i="196"/>
  <c r="F40" i="196"/>
  <c r="C40" i="196" s="1"/>
  <c r="F41" i="196"/>
  <c r="R41" i="196"/>
  <c r="R43" i="196"/>
  <c r="C43" i="196" s="1"/>
  <c r="R44" i="196"/>
  <c r="C44" i="196" s="1"/>
  <c r="F46" i="196"/>
  <c r="C46" i="196" s="1"/>
  <c r="F48" i="196"/>
  <c r="F49" i="196"/>
  <c r="R49" i="196"/>
  <c r="F68" i="196"/>
  <c r="C68" i="196" s="1"/>
  <c r="F16" i="196"/>
  <c r="C16" i="196" s="1"/>
  <c r="R17" i="196"/>
  <c r="C17" i="196" s="1"/>
  <c r="F19" i="196"/>
  <c r="C19" i="196" s="1"/>
  <c r="R24" i="196"/>
  <c r="R26" i="196"/>
  <c r="R28" i="196"/>
  <c r="F30" i="196"/>
  <c r="C30" i="196" s="1"/>
  <c r="R30" i="196"/>
  <c r="F33" i="196"/>
  <c r="C33" i="196" s="1"/>
  <c r="R33" i="196"/>
  <c r="F35" i="196"/>
  <c r="C35" i="196" s="1"/>
  <c r="R36" i="196"/>
  <c r="C36" i="196" s="1"/>
  <c r="F38" i="196"/>
  <c r="C38" i="196" s="1"/>
  <c r="R38" i="196"/>
  <c r="F52" i="196"/>
  <c r="C52" i="196" s="1"/>
  <c r="F53" i="196"/>
  <c r="R53" i="196"/>
  <c r="R55" i="196"/>
  <c r="R56" i="196"/>
  <c r="C56" i="196" s="1"/>
  <c r="F58" i="196"/>
  <c r="C58" i="196" s="1"/>
  <c r="F60" i="196"/>
  <c r="C60" i="196" s="1"/>
  <c r="F61" i="196"/>
  <c r="R61" i="196"/>
  <c r="R63" i="196"/>
  <c r="C63" i="196" s="1"/>
  <c r="R64" i="196"/>
  <c r="C64" i="196" s="1"/>
  <c r="F66" i="196"/>
  <c r="C66" i="196" s="1"/>
  <c r="F69" i="196"/>
  <c r="C69" i="196" s="1"/>
  <c r="R69" i="196"/>
  <c r="G76" i="196"/>
  <c r="F74" i="196"/>
  <c r="C74" i="196" s="1"/>
  <c r="R74" i="196"/>
  <c r="S76" i="196"/>
  <c r="D76" i="196"/>
  <c r="F6" i="196"/>
  <c r="R6" i="196"/>
  <c r="C6" i="196" l="1"/>
  <c r="C61" i="196"/>
  <c r="C49" i="196"/>
  <c r="C34" i="196"/>
  <c r="C48" i="196"/>
  <c r="C22" i="196"/>
  <c r="C10" i="196"/>
  <c r="C76" i="196"/>
  <c r="C53" i="196"/>
  <c r="C41" i="196"/>
  <c r="C50" i="196"/>
  <c r="C45" i="196"/>
  <c r="F76" i="196"/>
  <c r="R76" i="196"/>
  <c r="U175" i="214" l="1"/>
  <c r="T175" i="214"/>
  <c r="S175" i="214"/>
  <c r="R175" i="214"/>
  <c r="Q175" i="214"/>
  <c r="P175" i="214"/>
  <c r="O175" i="214"/>
  <c r="N175" i="214"/>
  <c r="J175" i="214"/>
  <c r="I175" i="214"/>
  <c r="H175" i="214"/>
  <c r="G175" i="214"/>
  <c r="F175" i="214"/>
  <c r="E175" i="214"/>
  <c r="D175" i="214"/>
  <c r="U174" i="214"/>
  <c r="T174" i="214"/>
  <c r="S174" i="214"/>
  <c r="R174" i="214"/>
  <c r="Q174" i="214"/>
  <c r="P174" i="214"/>
  <c r="O174" i="214"/>
  <c r="N174" i="214"/>
  <c r="M174" i="214"/>
  <c r="L174" i="214"/>
  <c r="K174" i="214"/>
  <c r="J174" i="214"/>
  <c r="I174" i="214"/>
  <c r="H174" i="214"/>
  <c r="G174" i="214"/>
  <c r="F174" i="214"/>
  <c r="E174" i="214"/>
  <c r="D174" i="214"/>
  <c r="U173" i="214"/>
  <c r="T173" i="214"/>
  <c r="S173" i="214"/>
  <c r="R173" i="214"/>
  <c r="Q173" i="214"/>
  <c r="P173" i="214"/>
  <c r="O173" i="214"/>
  <c r="N173" i="214"/>
  <c r="M173" i="214"/>
  <c r="L173" i="214"/>
  <c r="K173" i="214"/>
  <c r="J173" i="214"/>
  <c r="I173" i="214"/>
  <c r="H173" i="214"/>
  <c r="G173" i="214"/>
  <c r="F173" i="214"/>
  <c r="E173" i="214"/>
  <c r="D173" i="214"/>
  <c r="S172" i="214"/>
  <c r="O172" i="214"/>
  <c r="K172" i="214"/>
  <c r="G172" i="214"/>
  <c r="U170" i="214"/>
  <c r="T170" i="214"/>
  <c r="S170" i="214"/>
  <c r="R170" i="214"/>
  <c r="Q170" i="214"/>
  <c r="P170" i="214"/>
  <c r="O170" i="214"/>
  <c r="N170" i="214"/>
  <c r="M170" i="214"/>
  <c r="L170" i="214"/>
  <c r="K170" i="214"/>
  <c r="J170" i="214"/>
  <c r="I170" i="214"/>
  <c r="H170" i="214"/>
  <c r="G170" i="214"/>
  <c r="F170" i="214"/>
  <c r="E170" i="214"/>
  <c r="D170" i="214"/>
  <c r="U169" i="214"/>
  <c r="T169" i="214"/>
  <c r="S169" i="214"/>
  <c r="R169" i="214"/>
  <c r="Q169" i="214"/>
  <c r="P169" i="214"/>
  <c r="O169" i="214"/>
  <c r="N169" i="214"/>
  <c r="M169" i="214"/>
  <c r="L169" i="214"/>
  <c r="K169" i="214"/>
  <c r="J169" i="214"/>
  <c r="I169" i="214"/>
  <c r="H169" i="214"/>
  <c r="G169" i="214"/>
  <c r="F169" i="214"/>
  <c r="E169" i="214"/>
  <c r="D169" i="214"/>
  <c r="U168" i="214"/>
  <c r="T168" i="214"/>
  <c r="S168" i="214"/>
  <c r="R168" i="214"/>
  <c r="Q168" i="214"/>
  <c r="P168" i="214"/>
  <c r="O168" i="214"/>
  <c r="N168" i="214"/>
  <c r="M168" i="214"/>
  <c r="L168" i="214"/>
  <c r="K168" i="214"/>
  <c r="J168" i="214"/>
  <c r="I168" i="214"/>
  <c r="H168" i="214"/>
  <c r="G168" i="214"/>
  <c r="F168" i="214"/>
  <c r="E168" i="214"/>
  <c r="D168" i="214"/>
  <c r="U167" i="214"/>
  <c r="T167" i="214"/>
  <c r="S167" i="214"/>
  <c r="R167" i="214"/>
  <c r="Q167" i="214"/>
  <c r="P167" i="214"/>
  <c r="O167" i="214"/>
  <c r="N167" i="214"/>
  <c r="M167" i="214"/>
  <c r="L167" i="214"/>
  <c r="K167" i="214"/>
  <c r="J167" i="214"/>
  <c r="I167" i="214"/>
  <c r="H167" i="214"/>
  <c r="G167" i="214"/>
  <c r="F167" i="214"/>
  <c r="E167" i="214"/>
  <c r="D167" i="214"/>
  <c r="U166" i="214"/>
  <c r="T166" i="214"/>
  <c r="S166" i="214"/>
  <c r="R166" i="214"/>
  <c r="Q166" i="214"/>
  <c r="P166" i="214"/>
  <c r="O166" i="214"/>
  <c r="N166" i="214"/>
  <c r="M166" i="214"/>
  <c r="L166" i="214"/>
  <c r="K166" i="214"/>
  <c r="J166" i="214"/>
  <c r="I166" i="214"/>
  <c r="H166" i="214"/>
  <c r="G166" i="214"/>
  <c r="F166" i="214"/>
  <c r="E166" i="214"/>
  <c r="D166" i="214"/>
  <c r="U165" i="214"/>
  <c r="T165" i="214"/>
  <c r="S165" i="214"/>
  <c r="R165" i="214"/>
  <c r="Q165" i="214"/>
  <c r="P165" i="214"/>
  <c r="O165" i="214"/>
  <c r="N165" i="214"/>
  <c r="M165" i="214"/>
  <c r="L165" i="214"/>
  <c r="K165" i="214"/>
  <c r="J165" i="214"/>
  <c r="I165" i="214"/>
  <c r="H165" i="214"/>
  <c r="G165" i="214"/>
  <c r="F165" i="214"/>
  <c r="E165" i="214"/>
  <c r="D165" i="214"/>
  <c r="D172" i="214" l="1"/>
  <c r="H172" i="214"/>
  <c r="L172" i="214"/>
  <c r="P172" i="214"/>
  <c r="T172" i="214"/>
  <c r="F172" i="214"/>
  <c r="J172" i="214"/>
  <c r="N172" i="214"/>
  <c r="R172" i="214"/>
  <c r="E172" i="214"/>
  <c r="I172" i="214"/>
  <c r="M172" i="214"/>
  <c r="Q172" i="214"/>
  <c r="U172" i="214"/>
  <c r="M175" i="214"/>
  <c r="T58" i="214"/>
  <c r="S58" i="214"/>
  <c r="R58" i="214"/>
  <c r="Q58" i="214"/>
  <c r="P58" i="214"/>
  <c r="O58" i="214"/>
  <c r="N58" i="214"/>
  <c r="M58" i="214"/>
  <c r="L58" i="214"/>
  <c r="K58" i="214"/>
  <c r="J58" i="214"/>
  <c r="I58" i="214"/>
  <c r="H58" i="214"/>
  <c r="G58" i="214"/>
  <c r="F58" i="214"/>
  <c r="E58" i="214"/>
  <c r="D58" i="214"/>
  <c r="T57" i="214"/>
  <c r="P57" i="214"/>
  <c r="L57" i="214"/>
  <c r="H57" i="214"/>
  <c r="D57" i="214"/>
  <c r="V24" i="214"/>
  <c r="V36" i="214"/>
  <c r="U36" i="214"/>
  <c r="T36" i="214"/>
  <c r="S36" i="214"/>
  <c r="R36" i="214"/>
  <c r="Q36" i="214"/>
  <c r="P36" i="214"/>
  <c r="O36" i="214"/>
  <c r="N36" i="214"/>
  <c r="M36" i="214"/>
  <c r="L36" i="214"/>
  <c r="K36" i="214"/>
  <c r="J36" i="214"/>
  <c r="I36" i="214"/>
  <c r="H36" i="214"/>
  <c r="G36" i="214"/>
  <c r="F36" i="214"/>
  <c r="E36" i="214"/>
  <c r="D36" i="214"/>
  <c r="R20" i="161"/>
  <c r="W37" i="161" s="1"/>
  <c r="Q20" i="161"/>
  <c r="P20" i="161"/>
  <c r="O20" i="161"/>
  <c r="N20" i="161"/>
  <c r="M20" i="161"/>
  <c r="L20" i="161"/>
  <c r="K20" i="161"/>
  <c r="J20" i="161"/>
  <c r="I20" i="161"/>
  <c r="H20" i="161"/>
  <c r="G20" i="161"/>
  <c r="F20" i="161"/>
  <c r="E20" i="161"/>
  <c r="C20" i="161"/>
  <c r="R19" i="161"/>
  <c r="W36" i="161" s="1"/>
  <c r="Q19" i="161"/>
  <c r="P19" i="161"/>
  <c r="O19" i="161"/>
  <c r="N19" i="161"/>
  <c r="M19" i="161"/>
  <c r="L19" i="161"/>
  <c r="K19" i="161"/>
  <c r="J19" i="161"/>
  <c r="I19" i="161"/>
  <c r="H19" i="161"/>
  <c r="G19" i="161"/>
  <c r="F19" i="161"/>
  <c r="E19" i="161"/>
  <c r="C19" i="161"/>
  <c r="R18" i="161"/>
  <c r="W35" i="161" s="1"/>
  <c r="Q18" i="161"/>
  <c r="P18" i="161"/>
  <c r="O18" i="161"/>
  <c r="N18" i="161"/>
  <c r="M18" i="161"/>
  <c r="L18" i="161"/>
  <c r="K18" i="161"/>
  <c r="J18" i="161"/>
  <c r="I18" i="161"/>
  <c r="H18" i="161"/>
  <c r="G18" i="161"/>
  <c r="F18" i="161"/>
  <c r="E18" i="161"/>
  <c r="C18" i="161"/>
  <c r="R17" i="161"/>
  <c r="W34" i="161" s="1"/>
  <c r="Q17" i="161"/>
  <c r="P17" i="161"/>
  <c r="O17" i="161"/>
  <c r="N17" i="161"/>
  <c r="M17" i="161"/>
  <c r="L17" i="161"/>
  <c r="K17" i="161"/>
  <c r="J17" i="161"/>
  <c r="I17" i="161"/>
  <c r="H17" i="161"/>
  <c r="G17" i="161"/>
  <c r="F17" i="161"/>
  <c r="E17" i="161"/>
  <c r="C17" i="161"/>
  <c r="U29" i="161" l="1"/>
  <c r="U46" i="161" s="1"/>
  <c r="F34" i="161"/>
  <c r="J34" i="161"/>
  <c r="N34" i="161"/>
  <c r="V34" i="161"/>
  <c r="G35" i="161"/>
  <c r="K35" i="161"/>
  <c r="O35" i="161"/>
  <c r="J37" i="161"/>
  <c r="V37" i="161"/>
  <c r="J36" i="161"/>
  <c r="V36" i="161"/>
  <c r="J35" i="161"/>
  <c r="V35" i="161"/>
  <c r="N37" i="161"/>
  <c r="N36" i="161"/>
  <c r="F35" i="161"/>
  <c r="N35" i="161"/>
  <c r="E35" i="161"/>
  <c r="G37" i="161"/>
  <c r="K37" i="161"/>
  <c r="O37" i="161"/>
  <c r="G34" i="161"/>
  <c r="E34" i="161"/>
  <c r="I34" i="161"/>
  <c r="G36" i="161"/>
  <c r="C36" i="161"/>
  <c r="H36" i="161"/>
  <c r="E36" i="161"/>
  <c r="I36" i="161"/>
  <c r="M36" i="161"/>
  <c r="Q36" i="161"/>
  <c r="K36" i="161"/>
  <c r="O36" i="161"/>
  <c r="L36" i="161"/>
  <c r="P36" i="161"/>
  <c r="C35" i="161"/>
  <c r="M34" i="161"/>
  <c r="I35" i="161"/>
  <c r="M35" i="161"/>
  <c r="C37" i="161"/>
  <c r="H37" i="161"/>
  <c r="L37" i="161"/>
  <c r="P37" i="161"/>
  <c r="E37" i="161"/>
  <c r="I37" i="161"/>
  <c r="M37" i="161"/>
  <c r="C34" i="161"/>
  <c r="H34" i="161"/>
  <c r="L34" i="161"/>
  <c r="P34" i="161"/>
  <c r="L35" i="161"/>
  <c r="P35" i="161"/>
  <c r="F37" i="161"/>
  <c r="R37" i="161"/>
  <c r="D37" i="161"/>
  <c r="Q34" i="161"/>
  <c r="Q35" i="161"/>
  <c r="R34" i="161"/>
  <c r="D34" i="161"/>
  <c r="H35" i="161"/>
  <c r="R35" i="161"/>
  <c r="D35" i="161"/>
  <c r="K34" i="161"/>
  <c r="O34" i="161"/>
  <c r="F36" i="161"/>
  <c r="R36" i="161"/>
  <c r="D36" i="161"/>
  <c r="Q37" i="161"/>
  <c r="E57" i="214"/>
  <c r="I57" i="214"/>
  <c r="M57" i="214"/>
  <c r="Q57" i="214"/>
  <c r="F57" i="214"/>
  <c r="J57" i="214"/>
  <c r="N57" i="214"/>
  <c r="F135" i="214"/>
  <c r="F101" i="214"/>
  <c r="F40" i="214"/>
  <c r="J135" i="214"/>
  <c r="J101" i="214"/>
  <c r="J40" i="214"/>
  <c r="N135" i="214"/>
  <c r="N40" i="214"/>
  <c r="R40" i="214"/>
  <c r="R135" i="214"/>
  <c r="R101" i="214"/>
  <c r="P38" i="129" s="1"/>
  <c r="P42" i="129" s="1"/>
  <c r="P44" i="129" s="1"/>
  <c r="V101" i="214"/>
  <c r="T38" i="129" s="1"/>
  <c r="T42" i="129" s="1"/>
  <c r="T44" i="129" s="1"/>
  <c r="V135" i="214"/>
  <c r="V40" i="214"/>
  <c r="G101" i="214"/>
  <c r="G40" i="214"/>
  <c r="G135" i="214"/>
  <c r="K101" i="214"/>
  <c r="K40" i="214"/>
  <c r="K135" i="214"/>
  <c r="O40" i="214"/>
  <c r="O135" i="214"/>
  <c r="S101" i="214"/>
  <c r="Q38" i="129" s="1"/>
  <c r="Q42" i="129" s="1"/>
  <c r="Q44" i="129" s="1"/>
  <c r="S40" i="214"/>
  <c r="S135" i="214"/>
  <c r="R57" i="214"/>
  <c r="D40" i="214"/>
  <c r="D135" i="214"/>
  <c r="D101" i="214"/>
  <c r="H101" i="214"/>
  <c r="H40" i="214"/>
  <c r="H135" i="214"/>
  <c r="L40" i="214"/>
  <c r="L135" i="214"/>
  <c r="P40" i="214"/>
  <c r="P135" i="214"/>
  <c r="P101" i="214"/>
  <c r="T101" i="214"/>
  <c r="R38" i="129" s="1"/>
  <c r="R42" i="129" s="1"/>
  <c r="R44" i="129" s="1"/>
  <c r="T40" i="214"/>
  <c r="T135" i="214"/>
  <c r="G57" i="214"/>
  <c r="K57" i="214"/>
  <c r="O57" i="214"/>
  <c r="S57" i="214"/>
  <c r="E135" i="214"/>
  <c r="E101" i="214"/>
  <c r="E40" i="214"/>
  <c r="I135" i="214"/>
  <c r="I101" i="214"/>
  <c r="I40" i="214"/>
  <c r="M135" i="214"/>
  <c r="M40" i="214"/>
  <c r="Q135" i="214"/>
  <c r="Q101" i="214"/>
  <c r="Q40" i="214"/>
  <c r="U135" i="214"/>
  <c r="U101" i="214"/>
  <c r="S38" i="129" s="1"/>
  <c r="S42" i="129" s="1"/>
  <c r="S44" i="129" s="1"/>
  <c r="U40" i="214"/>
  <c r="K163" i="214"/>
  <c r="L163" i="214"/>
  <c r="S138" i="214" l="1"/>
  <c r="R14" i="161" s="1"/>
  <c r="W31" i="161" s="1"/>
  <c r="W48" i="161" s="1"/>
  <c r="G138" i="214"/>
  <c r="G146" i="214" s="1"/>
  <c r="F138" i="214"/>
  <c r="U138" i="214"/>
  <c r="T14" i="161" s="1"/>
  <c r="H138" i="214"/>
  <c r="H146" i="214" s="1"/>
  <c r="N138" i="214"/>
  <c r="M14" i="161" s="1"/>
  <c r="L138" i="214"/>
  <c r="I138" i="214"/>
  <c r="I146" i="214" s="1"/>
  <c r="O138" i="214"/>
  <c r="R138" i="214"/>
  <c r="E138" i="214"/>
  <c r="V138" i="214"/>
  <c r="Q138" i="214"/>
  <c r="P14" i="161" s="1"/>
  <c r="P138" i="214"/>
  <c r="D138" i="214"/>
  <c r="K138" i="214"/>
  <c r="J138" i="214"/>
  <c r="T138" i="214"/>
  <c r="M138" i="214"/>
  <c r="L161" i="214"/>
  <c r="K161" i="214"/>
  <c r="H14" i="161" l="1"/>
  <c r="C14" i="161"/>
  <c r="C31" i="161" s="1"/>
  <c r="N146" i="214"/>
  <c r="F14" i="161"/>
  <c r="F31" i="161" s="1"/>
  <c r="N14" i="161"/>
  <c r="N31" i="161" s="1"/>
  <c r="G14" i="161"/>
  <c r="M146" i="214"/>
  <c r="O146" i="214"/>
  <c r="K14" i="161"/>
  <c r="Q146" i="214"/>
  <c r="L146" i="214"/>
  <c r="I14" i="161"/>
  <c r="Q14" i="161"/>
  <c r="L14" i="161"/>
  <c r="O14" i="161"/>
  <c r="D14" i="161"/>
  <c r="S14" i="161"/>
  <c r="E14" i="161"/>
  <c r="F146" i="214"/>
  <c r="P146" i="214"/>
  <c r="E146" i="214"/>
  <c r="D146" i="214"/>
  <c r="J146" i="214"/>
  <c r="J14" i="161"/>
  <c r="K146" i="214"/>
  <c r="K160" i="214"/>
  <c r="L160" i="214"/>
  <c r="M31" i="161"/>
  <c r="R31" i="161"/>
  <c r="V31" i="161"/>
  <c r="P31" i="161"/>
  <c r="H31" i="161"/>
  <c r="T31" i="161"/>
  <c r="U14" i="161"/>
  <c r="S31" i="161" l="1"/>
  <c r="D31" i="161"/>
  <c r="O31" i="161"/>
  <c r="Q31" i="161"/>
  <c r="L31" i="161"/>
  <c r="K31" i="161"/>
  <c r="G31" i="161"/>
  <c r="I31" i="161"/>
  <c r="E31" i="161"/>
  <c r="J31" i="161"/>
  <c r="V48" i="161"/>
  <c r="U31" i="161"/>
  <c r="T21" i="147"/>
  <c r="T32" i="147"/>
  <c r="T33" i="147"/>
  <c r="T34" i="147"/>
  <c r="T35" i="147"/>
  <c r="T36" i="147"/>
  <c r="T37" i="147"/>
  <c r="T38" i="147"/>
  <c r="T12" i="147"/>
  <c r="T30" i="146"/>
  <c r="T31" i="146"/>
  <c r="T32" i="146"/>
  <c r="T33" i="146"/>
  <c r="T34" i="146"/>
  <c r="T35" i="146"/>
  <c r="T36" i="146"/>
  <c r="T22" i="146"/>
  <c r="T23" i="146"/>
  <c r="T24" i="146"/>
  <c r="T25" i="146"/>
  <c r="T26" i="146"/>
  <c r="T27" i="146"/>
  <c r="T25" i="138"/>
  <c r="T38" i="138"/>
  <c r="T39" i="138"/>
  <c r="T40" i="138"/>
  <c r="T41" i="138"/>
  <c r="T42" i="138"/>
  <c r="T43" i="138"/>
  <c r="T44" i="138"/>
  <c r="T45" i="138"/>
  <c r="T46" i="138"/>
  <c r="T14" i="138"/>
  <c r="U73" i="84"/>
  <c r="U73" i="69"/>
  <c r="U48" i="161" l="1"/>
  <c r="T39" i="147"/>
  <c r="T25" i="147"/>
  <c r="T28" i="138"/>
  <c r="U26" i="161"/>
  <c r="T47" i="138"/>
  <c r="V99" i="214"/>
  <c r="V163" i="214"/>
  <c r="U75" i="84"/>
  <c r="U75" i="69"/>
  <c r="T30" i="147"/>
  <c r="T31" i="138"/>
  <c r="T28" i="147"/>
  <c r="T27" i="147"/>
  <c r="T24" i="147"/>
  <c r="T34" i="138"/>
  <c r="T28" i="146"/>
  <c r="T35" i="138"/>
  <c r="T27" i="138"/>
  <c r="T30" i="138"/>
  <c r="T26" i="147"/>
  <c r="T23" i="147"/>
  <c r="T33" i="138"/>
  <c r="T29" i="138"/>
  <c r="T36" i="138"/>
  <c r="T32" i="138"/>
  <c r="T29" i="147"/>
  <c r="V161" i="214" l="1"/>
  <c r="V160" i="214" l="1"/>
  <c r="T21" i="161"/>
  <c r="S21" i="161"/>
  <c r="R21" i="161"/>
  <c r="W38" i="161" s="1"/>
  <c r="Q21" i="161"/>
  <c r="P21" i="161"/>
  <c r="O21" i="161"/>
  <c r="N21" i="161"/>
  <c r="M21" i="161"/>
  <c r="L21" i="161"/>
  <c r="K21" i="161"/>
  <c r="J21" i="161"/>
  <c r="I21" i="161"/>
  <c r="H21" i="161"/>
  <c r="G21" i="161"/>
  <c r="F21" i="161"/>
  <c r="E21" i="161"/>
  <c r="D21" i="161"/>
  <c r="C21" i="161"/>
  <c r="E38" i="161" l="1"/>
  <c r="V38" i="161"/>
  <c r="I38" i="161"/>
  <c r="F38" i="161"/>
  <c r="M38" i="161"/>
  <c r="Q38" i="161"/>
  <c r="N38" i="161"/>
  <c r="J38" i="161"/>
  <c r="R38" i="161"/>
  <c r="U38" i="161"/>
  <c r="C38" i="161"/>
  <c r="G38" i="161"/>
  <c r="K38" i="161"/>
  <c r="O38" i="161"/>
  <c r="S38" i="161"/>
  <c r="D38" i="161"/>
  <c r="H38" i="161"/>
  <c r="L38" i="161"/>
  <c r="P38" i="161"/>
  <c r="T38" i="161"/>
  <c r="C48" i="161" l="1"/>
  <c r="R48" i="161" l="1"/>
  <c r="N48" i="161"/>
  <c r="J48" i="161"/>
  <c r="F48" i="161"/>
  <c r="Q48" i="161"/>
  <c r="M48" i="161"/>
  <c r="I48" i="161"/>
  <c r="E48" i="161"/>
  <c r="T48" i="161"/>
  <c r="P48" i="161"/>
  <c r="L48" i="161"/>
  <c r="H48" i="161"/>
  <c r="D48" i="161"/>
  <c r="S48" i="161"/>
  <c r="O48" i="161"/>
  <c r="K48" i="161"/>
  <c r="G48" i="161"/>
  <c r="T73" i="84" l="1"/>
  <c r="T75" i="84" l="1"/>
  <c r="S39" i="138" l="1"/>
  <c r="S32" i="146" l="1"/>
  <c r="S44" i="138"/>
  <c r="S40" i="138"/>
  <c r="S27" i="146"/>
  <c r="S24" i="146"/>
  <c r="S33" i="146"/>
  <c r="S25" i="146"/>
  <c r="S36" i="147"/>
  <c r="S14" i="138"/>
  <c r="S45" i="138"/>
  <c r="S41" i="138"/>
  <c r="S35" i="147"/>
  <c r="S23" i="146"/>
  <c r="S38" i="147"/>
  <c r="S34" i="147"/>
  <c r="S43" i="138"/>
  <c r="S34" i="146"/>
  <c r="S30" i="146"/>
  <c r="S37" i="147"/>
  <c r="S33" i="147"/>
  <c r="S25" i="138"/>
  <c r="S26" i="146"/>
  <c r="S22" i="146"/>
  <c r="S21" i="147"/>
  <c r="S32" i="147"/>
  <c r="S46" i="138"/>
  <c r="S42" i="138"/>
  <c r="S38" i="138"/>
  <c r="S36" i="146"/>
  <c r="S12" i="147"/>
  <c r="S35" i="146"/>
  <c r="S31" i="146"/>
  <c r="T26" i="161" l="1"/>
  <c r="U99" i="214"/>
  <c r="S27" i="147"/>
  <c r="S29" i="147"/>
  <c r="S31" i="138"/>
  <c r="S26" i="147"/>
  <c r="S25" i="147"/>
  <c r="S24" i="147"/>
  <c r="S28" i="146"/>
  <c r="S28" i="147"/>
  <c r="S23" i="147"/>
  <c r="S30" i="138"/>
  <c r="S27" i="138"/>
  <c r="S39" i="147"/>
  <c r="S30" i="147"/>
  <c r="S34" i="138"/>
  <c r="S28" i="138"/>
  <c r="S32" i="138"/>
  <c r="S36" i="138"/>
  <c r="S29" i="138"/>
  <c r="S33" i="138"/>
  <c r="S47" i="138"/>
  <c r="S35" i="138"/>
  <c r="S73" i="84" l="1"/>
  <c r="Q73" i="84"/>
  <c r="R73" i="84"/>
  <c r="S75" i="84" l="1"/>
  <c r="R75" i="84"/>
  <c r="Q75" i="84"/>
  <c r="F163" i="214" l="1"/>
  <c r="G163" i="214"/>
  <c r="E163" i="214"/>
  <c r="D163" i="214"/>
  <c r="H163" i="214"/>
  <c r="D161" i="214" l="1"/>
  <c r="E161" i="214"/>
  <c r="H161" i="214"/>
  <c r="G161" i="214"/>
  <c r="F161" i="214"/>
  <c r="H160" i="214" l="1"/>
  <c r="E160" i="214"/>
  <c r="G160" i="214"/>
  <c r="F160" i="214"/>
  <c r="D160" i="214"/>
  <c r="R26" i="146" l="1"/>
  <c r="R39" i="138"/>
  <c r="R38" i="147" l="1"/>
  <c r="R44" i="138"/>
  <c r="R40" i="138"/>
  <c r="R35" i="146"/>
  <c r="R31" i="146"/>
  <c r="R35" i="147"/>
  <c r="R14" i="138"/>
  <c r="R25" i="138"/>
  <c r="R43" i="138"/>
  <c r="R22" i="146"/>
  <c r="R34" i="147"/>
  <c r="R46" i="138"/>
  <c r="R42" i="138"/>
  <c r="R38" i="138"/>
  <c r="R25" i="146"/>
  <c r="R37" i="147"/>
  <c r="R33" i="147"/>
  <c r="R45" i="138"/>
  <c r="R41" i="138"/>
  <c r="R24" i="146"/>
  <c r="R36" i="147"/>
  <c r="R27" i="146"/>
  <c r="R23" i="146"/>
  <c r="R34" i="146"/>
  <c r="R30" i="146"/>
  <c r="R12" i="147"/>
  <c r="R33" i="146"/>
  <c r="R36" i="146"/>
  <c r="R32" i="146"/>
  <c r="R21" i="147"/>
  <c r="R32" i="147"/>
  <c r="R36" i="138" l="1"/>
  <c r="S26" i="161"/>
  <c r="T99" i="214"/>
  <c r="R33" i="138"/>
  <c r="R34" i="138"/>
  <c r="R27" i="138"/>
  <c r="R29" i="138"/>
  <c r="R31" i="138"/>
  <c r="R30" i="138"/>
  <c r="R35" i="138"/>
  <c r="R47" i="138"/>
  <c r="R28" i="138"/>
  <c r="R32" i="138"/>
  <c r="R24" i="147"/>
  <c r="R25" i="147"/>
  <c r="R28" i="146"/>
  <c r="R39" i="147"/>
  <c r="R30" i="147"/>
  <c r="R26" i="147"/>
  <c r="R23" i="147"/>
  <c r="R28" i="147"/>
  <c r="R29" i="147"/>
  <c r="R27" i="147"/>
  <c r="Q25" i="138" l="1"/>
  <c r="Q39" i="138"/>
  <c r="Q26" i="146"/>
  <c r="Q27" i="146"/>
  <c r="Q33" i="146" l="1"/>
  <c r="V41" i="146" s="1"/>
  <c r="Q37" i="147"/>
  <c r="Q33" i="147"/>
  <c r="Q24" i="146"/>
  <c r="Q36" i="147"/>
  <c r="Q23" i="146"/>
  <c r="Q35" i="147"/>
  <c r="Q22" i="146"/>
  <c r="Q38" i="147"/>
  <c r="Q34" i="147"/>
  <c r="Q25" i="146"/>
  <c r="Q36" i="146"/>
  <c r="Q32" i="146"/>
  <c r="V40" i="146" s="1"/>
  <c r="Q12" i="147"/>
  <c r="Q35" i="146"/>
  <c r="Q31" i="146"/>
  <c r="V39" i="146" s="1"/>
  <c r="Q34" i="146"/>
  <c r="Q30" i="146"/>
  <c r="V38" i="146" s="1"/>
  <c r="Q21" i="147"/>
  <c r="Q32" i="147"/>
  <c r="Q43" i="138"/>
  <c r="Q28" i="138"/>
  <c r="Q42" i="138"/>
  <c r="Q38" i="138"/>
  <c r="Q34" i="138"/>
  <c r="Q30" i="138"/>
  <c r="Q33" i="138"/>
  <c r="Q29" i="138"/>
  <c r="Q36" i="138"/>
  <c r="Q32" i="138"/>
  <c r="Q45" i="138"/>
  <c r="Q41" i="138"/>
  <c r="Q14" i="138"/>
  <c r="Q35" i="138"/>
  <c r="Q31" i="138"/>
  <c r="Q27" i="138"/>
  <c r="Q44" i="138"/>
  <c r="Q40" i="138"/>
  <c r="Q46" i="138"/>
  <c r="Q42" i="146" l="1"/>
  <c r="V42" i="146"/>
  <c r="U42" i="146"/>
  <c r="T42" i="146"/>
  <c r="S42" i="146"/>
  <c r="R42" i="146"/>
  <c r="T38" i="146"/>
  <c r="U38" i="146"/>
  <c r="T39" i="146"/>
  <c r="U39" i="146"/>
  <c r="T40" i="146"/>
  <c r="U40" i="146"/>
  <c r="T41" i="146"/>
  <c r="U41" i="146"/>
  <c r="S99" i="214"/>
  <c r="R26" i="161"/>
  <c r="W43" i="161" s="1"/>
  <c r="Q39" i="146"/>
  <c r="S39" i="146"/>
  <c r="R39" i="146"/>
  <c r="Q38" i="146"/>
  <c r="S38" i="146"/>
  <c r="R38" i="146"/>
  <c r="Q40" i="146"/>
  <c r="S40" i="146"/>
  <c r="R40" i="146"/>
  <c r="Q41" i="146"/>
  <c r="S41" i="146"/>
  <c r="R41" i="146"/>
  <c r="Q23" i="147"/>
  <c r="Q29" i="147"/>
  <c r="Q28" i="146"/>
  <c r="Q28" i="147"/>
  <c r="Q39" i="147"/>
  <c r="Q30" i="147"/>
  <c r="Q24" i="147"/>
  <c r="Q25" i="147"/>
  <c r="Q26" i="147"/>
  <c r="Q27" i="147"/>
  <c r="Q47" i="138"/>
  <c r="V43" i="161" l="1"/>
  <c r="R43" i="161"/>
  <c r="U43" i="161"/>
  <c r="T43" i="161"/>
  <c r="S43" i="161"/>
  <c r="P39" i="138"/>
  <c r="P24" i="146"/>
  <c r="P38" i="147"/>
  <c r="P34" i="147"/>
  <c r="P35" i="146"/>
  <c r="P31" i="146"/>
  <c r="P39" i="146" s="1"/>
  <c r="P37" i="147"/>
  <c r="P33" i="147"/>
  <c r="P14" i="138"/>
  <c r="P25" i="138"/>
  <c r="P43" i="138"/>
  <c r="P34" i="146"/>
  <c r="P30" i="146"/>
  <c r="P38" i="146" s="1"/>
  <c r="P36" i="147"/>
  <c r="P32" i="147"/>
  <c r="P46" i="138"/>
  <c r="P42" i="138"/>
  <c r="P38" i="138"/>
  <c r="P25" i="146"/>
  <c r="P26" i="146"/>
  <c r="P21" i="147"/>
  <c r="P35" i="147"/>
  <c r="P45" i="138"/>
  <c r="P41" i="138"/>
  <c r="P27" i="146"/>
  <c r="P23" i="146"/>
  <c r="P12" i="147"/>
  <c r="P44" i="138"/>
  <c r="P40" i="138"/>
  <c r="P22" i="146"/>
  <c r="P33" i="146"/>
  <c r="P41" i="146" s="1"/>
  <c r="P36" i="146"/>
  <c r="P42" i="146" s="1"/>
  <c r="P32" i="146"/>
  <c r="P40" i="146" s="1"/>
  <c r="P24" i="147" l="1"/>
  <c r="R99" i="214"/>
  <c r="P30" i="147"/>
  <c r="P28" i="147"/>
  <c r="P27" i="138"/>
  <c r="Q26" i="161"/>
  <c r="P29" i="147"/>
  <c r="P23" i="147"/>
  <c r="P25" i="147"/>
  <c r="P26" i="147"/>
  <c r="P27" i="147"/>
  <c r="P39" i="147"/>
  <c r="P36" i="138"/>
  <c r="P28" i="138"/>
  <c r="P31" i="138"/>
  <c r="P35" i="138"/>
  <c r="P32" i="138"/>
  <c r="P29" i="138"/>
  <c r="P47" i="138"/>
  <c r="P33" i="138"/>
  <c r="P30" i="138"/>
  <c r="P28" i="146"/>
  <c r="P34" i="138"/>
  <c r="Q43" i="161" l="1"/>
  <c r="O36" i="147" l="1"/>
  <c r="O35" i="146"/>
  <c r="O32" i="146"/>
  <c r="O40" i="146" s="1"/>
  <c r="O41" i="138"/>
  <c r="O45" i="138"/>
  <c r="O46" i="138"/>
  <c r="O39" i="138"/>
  <c r="O27" i="146" l="1"/>
  <c r="O23" i="146"/>
  <c r="O31" i="146"/>
  <c r="O39" i="146" s="1"/>
  <c r="O35" i="147"/>
  <c r="O26" i="146"/>
  <c r="O22" i="146"/>
  <c r="O38" i="147"/>
  <c r="O34" i="147"/>
  <c r="O42" i="138"/>
  <c r="O25" i="146"/>
  <c r="O24" i="146"/>
  <c r="O37" i="147"/>
  <c r="O33" i="147"/>
  <c r="O44" i="138"/>
  <c r="O40" i="138"/>
  <c r="O43" i="138"/>
  <c r="O34" i="146"/>
  <c r="O30" i="146"/>
  <c r="O38" i="146" s="1"/>
  <c r="O25" i="138"/>
  <c r="O38" i="138"/>
  <c r="O33" i="146"/>
  <c r="O41" i="146" s="1"/>
  <c r="O21" i="147"/>
  <c r="O32" i="147"/>
  <c r="O14" i="138"/>
  <c r="O36" i="146"/>
  <c r="O42" i="146" s="1"/>
  <c r="O12" i="147"/>
  <c r="Q99" i="214" l="1"/>
  <c r="P26" i="161"/>
  <c r="O26" i="147"/>
  <c r="O34" i="138"/>
  <c r="O23" i="147"/>
  <c r="O27" i="147"/>
  <c r="O28" i="146"/>
  <c r="O36" i="138"/>
  <c r="O47" i="138"/>
  <c r="O27" i="138"/>
  <c r="O31" i="138"/>
  <c r="O35" i="138"/>
  <c r="O29" i="138"/>
  <c r="O39" i="147"/>
  <c r="O30" i="147"/>
  <c r="O24" i="147"/>
  <c r="O25" i="147"/>
  <c r="O28" i="138"/>
  <c r="O33" i="138"/>
  <c r="O28" i="147"/>
  <c r="O30" i="138"/>
  <c r="O29" i="147"/>
  <c r="O32" i="138"/>
  <c r="P43" i="161" l="1"/>
  <c r="N39" i="138" l="1"/>
  <c r="N12" i="147" l="1"/>
  <c r="N37" i="147"/>
  <c r="N35" i="147"/>
  <c r="N33" i="147"/>
  <c r="N36" i="146"/>
  <c r="N42" i="146" s="1"/>
  <c r="N34" i="146"/>
  <c r="N32" i="146"/>
  <c r="N40" i="146" s="1"/>
  <c r="N30" i="146"/>
  <c r="N38" i="146" s="1"/>
  <c r="N24" i="146"/>
  <c r="N38" i="147"/>
  <c r="N36" i="147"/>
  <c r="N34" i="147"/>
  <c r="N21" i="147"/>
  <c r="N27" i="146"/>
  <c r="N25" i="146"/>
  <c r="N23" i="146"/>
  <c r="N26" i="146"/>
  <c r="N22" i="146"/>
  <c r="N45" i="138"/>
  <c r="N41" i="138"/>
  <c r="N46" i="138"/>
  <c r="N42" i="138"/>
  <c r="N40" i="138"/>
  <c r="N38" i="138"/>
  <c r="N32" i="147"/>
  <c r="N35" i="146"/>
  <c r="N33" i="146"/>
  <c r="N41" i="146" s="1"/>
  <c r="N31" i="146"/>
  <c r="N39" i="146" s="1"/>
  <c r="N44" i="138"/>
  <c r="N25" i="138"/>
  <c r="N43" i="138"/>
  <c r="N14" i="138"/>
  <c r="N26" i="147" l="1"/>
  <c r="O26" i="161"/>
  <c r="P99" i="214"/>
  <c r="N28" i="147"/>
  <c r="N39" i="147"/>
  <c r="N23" i="147"/>
  <c r="N28" i="146"/>
  <c r="N24" i="147"/>
  <c r="N27" i="147"/>
  <c r="N29" i="147"/>
  <c r="N25" i="147"/>
  <c r="N30" i="147"/>
  <c r="N34" i="138"/>
  <c r="N36" i="138"/>
  <c r="N29" i="138"/>
  <c r="N47" i="138"/>
  <c r="N35" i="138"/>
  <c r="N28" i="138"/>
  <c r="N30" i="138"/>
  <c r="N27" i="138"/>
  <c r="N32" i="138"/>
  <c r="N31" i="138"/>
  <c r="N33" i="138"/>
  <c r="O43" i="161" l="1"/>
  <c r="M39" i="138"/>
  <c r="L39" i="138" l="1"/>
  <c r="C25" i="146" l="1"/>
  <c r="B30" i="146"/>
  <c r="B38" i="146" s="1"/>
  <c r="F30" i="146"/>
  <c r="F38" i="146" s="1"/>
  <c r="B32" i="146"/>
  <c r="B40" i="146" s="1"/>
  <c r="B35" i="146"/>
  <c r="F35" i="146"/>
  <c r="J40" i="138"/>
  <c r="K40" i="138"/>
  <c r="M40" i="138"/>
  <c r="E40" i="138"/>
  <c r="M44" i="138"/>
  <c r="J33" i="147"/>
  <c r="J37" i="147"/>
  <c r="I34" i="147"/>
  <c r="H35" i="147"/>
  <c r="G32" i="147"/>
  <c r="G36" i="147"/>
  <c r="F34" i="147"/>
  <c r="F37" i="147"/>
  <c r="F38" i="147"/>
  <c r="E34" i="147"/>
  <c r="E38" i="147"/>
  <c r="E25" i="138"/>
  <c r="J39" i="138"/>
  <c r="J44" i="138"/>
  <c r="E14" i="138"/>
  <c r="M24" i="146"/>
  <c r="M25" i="146"/>
  <c r="L26" i="146"/>
  <c r="J26" i="146"/>
  <c r="H26" i="146"/>
  <c r="J24" i="146"/>
  <c r="H24" i="146"/>
  <c r="J22" i="146"/>
  <c r="H22" i="146"/>
  <c r="K34" i="146"/>
  <c r="G34" i="146"/>
  <c r="H33" i="146"/>
  <c r="H41" i="146" s="1"/>
  <c r="G32" i="146"/>
  <c r="G40" i="146" s="1"/>
  <c r="G30" i="146"/>
  <c r="G38" i="146" s="1"/>
  <c r="M33" i="147"/>
  <c r="M30" i="146"/>
  <c r="M38" i="146" s="1"/>
  <c r="M34" i="146"/>
  <c r="B23" i="147"/>
  <c r="C23" i="147"/>
  <c r="B24" i="147"/>
  <c r="C24" i="147"/>
  <c r="B25" i="147"/>
  <c r="C25" i="147"/>
  <c r="B26" i="147"/>
  <c r="C26" i="147"/>
  <c r="B27" i="147"/>
  <c r="C27" i="147"/>
  <c r="B28" i="147"/>
  <c r="C28" i="147"/>
  <c r="B29" i="147"/>
  <c r="C29" i="147"/>
  <c r="B30" i="147"/>
  <c r="C30" i="147"/>
  <c r="B32" i="147"/>
  <c r="C32" i="147"/>
  <c r="D32" i="147"/>
  <c r="H32" i="147"/>
  <c r="L32" i="147"/>
  <c r="B33" i="147"/>
  <c r="C33" i="147"/>
  <c r="F33" i="147"/>
  <c r="K33" i="147"/>
  <c r="B34" i="147"/>
  <c r="C34" i="147"/>
  <c r="G34" i="147"/>
  <c r="K34" i="147"/>
  <c r="L34" i="147"/>
  <c r="B35" i="147"/>
  <c r="C35" i="147"/>
  <c r="D35" i="147"/>
  <c r="I35" i="147"/>
  <c r="L35" i="147"/>
  <c r="B36" i="147"/>
  <c r="C36" i="147"/>
  <c r="D36" i="147"/>
  <c r="H36" i="147"/>
  <c r="I36" i="147"/>
  <c r="L36" i="147"/>
  <c r="B37" i="147"/>
  <c r="C37" i="147"/>
  <c r="D37" i="147"/>
  <c r="K37" i="147"/>
  <c r="B38" i="147"/>
  <c r="C38" i="147"/>
  <c r="D38" i="147"/>
  <c r="I38" i="147"/>
  <c r="B39" i="147"/>
  <c r="C39" i="147"/>
  <c r="L22" i="146"/>
  <c r="J25" i="146"/>
  <c r="K30" i="146"/>
  <c r="K38" i="146" s="1"/>
  <c r="F32" i="146"/>
  <c r="F40" i="146" s="1"/>
  <c r="K32" i="146"/>
  <c r="K40" i="146" s="1"/>
  <c r="E33" i="146"/>
  <c r="E41" i="146" s="1"/>
  <c r="D34" i="146"/>
  <c r="G35" i="146"/>
  <c r="D36" i="146"/>
  <c r="D42" i="146" s="1"/>
  <c r="B38" i="138"/>
  <c r="C38" i="138"/>
  <c r="D38" i="138"/>
  <c r="H38" i="138"/>
  <c r="I38" i="138"/>
  <c r="J38" i="138"/>
  <c r="K38" i="138"/>
  <c r="L38" i="138"/>
  <c r="B39" i="138"/>
  <c r="C39" i="138"/>
  <c r="D39" i="138"/>
  <c r="E39" i="138"/>
  <c r="H39" i="138"/>
  <c r="I39" i="138"/>
  <c r="K39" i="138"/>
  <c r="B41" i="138"/>
  <c r="C41" i="138"/>
  <c r="F41" i="138"/>
  <c r="H41" i="138"/>
  <c r="I41" i="138"/>
  <c r="L41" i="138"/>
  <c r="D42" i="138"/>
  <c r="E42" i="138"/>
  <c r="F42" i="138"/>
  <c r="G42" i="138"/>
  <c r="H42" i="138"/>
  <c r="I42" i="138"/>
  <c r="L42" i="138"/>
  <c r="B43" i="138"/>
  <c r="C43" i="138"/>
  <c r="D43" i="138"/>
  <c r="H43" i="138"/>
  <c r="I43" i="138"/>
  <c r="J43" i="138"/>
  <c r="K43" i="138"/>
  <c r="L43" i="138"/>
  <c r="B44" i="138"/>
  <c r="C44" i="138"/>
  <c r="D44" i="138"/>
  <c r="E44" i="138"/>
  <c r="H44" i="138"/>
  <c r="I44" i="138"/>
  <c r="K44" i="138"/>
  <c r="L44" i="138"/>
  <c r="B45" i="138"/>
  <c r="C45" i="138"/>
  <c r="F45" i="138"/>
  <c r="H45" i="138"/>
  <c r="I45" i="138"/>
  <c r="L45" i="138"/>
  <c r="D46" i="138"/>
  <c r="E46" i="138"/>
  <c r="F46" i="138"/>
  <c r="G46" i="138"/>
  <c r="H46" i="138"/>
  <c r="I46" i="138"/>
  <c r="L46" i="138"/>
  <c r="M32" i="147"/>
  <c r="F26" i="161" l="1"/>
  <c r="G99" i="214"/>
  <c r="D42" i="214"/>
  <c r="E34" i="138"/>
  <c r="G31" i="146"/>
  <c r="G39" i="146" s="1"/>
  <c r="K31" i="146"/>
  <c r="K39" i="146" s="1"/>
  <c r="K33" i="146"/>
  <c r="K41" i="146" s="1"/>
  <c r="K35" i="146"/>
  <c r="D45" i="138"/>
  <c r="J46" i="138"/>
  <c r="J42" i="138"/>
  <c r="D33" i="147"/>
  <c r="F35" i="147"/>
  <c r="G38" i="147"/>
  <c r="H37" i="147"/>
  <c r="H33" i="147"/>
  <c r="J35" i="147"/>
  <c r="K38" i="147"/>
  <c r="M42" i="138"/>
  <c r="M37" i="147"/>
  <c r="L32" i="146"/>
  <c r="L40" i="146" s="1"/>
  <c r="K14" i="138"/>
  <c r="B46" i="138"/>
  <c r="C46" i="138"/>
  <c r="C42" i="138"/>
  <c r="F43" i="138"/>
  <c r="J25" i="138"/>
  <c r="K45" i="138"/>
  <c r="K41" i="138"/>
  <c r="D34" i="147"/>
  <c r="E37" i="147"/>
  <c r="E33" i="147"/>
  <c r="G35" i="147"/>
  <c r="H38" i="147"/>
  <c r="H34" i="147"/>
  <c r="I33" i="147"/>
  <c r="L38" i="147"/>
  <c r="L21" i="147"/>
  <c r="F40" i="138"/>
  <c r="B27" i="146"/>
  <c r="D40" i="138"/>
  <c r="C36" i="146"/>
  <c r="C42" i="146" s="1"/>
  <c r="E27" i="146"/>
  <c r="F34" i="146"/>
  <c r="B26" i="146"/>
  <c r="E25" i="146"/>
  <c r="B24" i="146"/>
  <c r="B22" i="146"/>
  <c r="F32" i="147"/>
  <c r="K35" i="147"/>
  <c r="M34" i="147"/>
  <c r="F12" i="147"/>
  <c r="I12" i="147"/>
  <c r="L37" i="147"/>
  <c r="L33" i="147"/>
  <c r="D21" i="147"/>
  <c r="E35" i="147"/>
  <c r="M12" i="147"/>
  <c r="J21" i="147"/>
  <c r="H21" i="147"/>
  <c r="F36" i="147"/>
  <c r="J12" i="147"/>
  <c r="L12" i="147"/>
  <c r="E21" i="147"/>
  <c r="I21" i="147"/>
  <c r="I32" i="147"/>
  <c r="D12" i="147"/>
  <c r="G12" i="147"/>
  <c r="H12" i="147"/>
  <c r="K36" i="147"/>
  <c r="M36" i="147"/>
  <c r="D32" i="146"/>
  <c r="D40" i="146" s="1"/>
  <c r="L36" i="146"/>
  <c r="L42" i="146" s="1"/>
  <c r="H32" i="146"/>
  <c r="H40" i="146" s="1"/>
  <c r="C26" i="146"/>
  <c r="I36" i="146"/>
  <c r="I42" i="146" s="1"/>
  <c r="H30" i="146"/>
  <c r="H38" i="146" s="1"/>
  <c r="L30" i="146"/>
  <c r="L38" i="146" s="1"/>
  <c r="J31" i="146"/>
  <c r="J39" i="146" s="1"/>
  <c r="J33" i="146"/>
  <c r="J41" i="146" s="1"/>
  <c r="H34" i="146"/>
  <c r="L34" i="146"/>
  <c r="J35" i="146"/>
  <c r="H31" i="146"/>
  <c r="H39" i="146" s="1"/>
  <c r="L31" i="146"/>
  <c r="L39" i="146" s="1"/>
  <c r="H25" i="146"/>
  <c r="L25" i="146"/>
  <c r="H27" i="146"/>
  <c r="L35" i="146"/>
  <c r="M33" i="146"/>
  <c r="M41" i="146" s="1"/>
  <c r="M35" i="146"/>
  <c r="F24" i="146"/>
  <c r="C31" i="146"/>
  <c r="C39" i="146" s="1"/>
  <c r="D22" i="146"/>
  <c r="E31" i="146"/>
  <c r="E39" i="146" s="1"/>
  <c r="B36" i="146"/>
  <c r="B42" i="146" s="1"/>
  <c r="L24" i="146"/>
  <c r="E36" i="146"/>
  <c r="E42" i="146" s="1"/>
  <c r="F22" i="146"/>
  <c r="H36" i="146"/>
  <c r="H42" i="146" s="1"/>
  <c r="I23" i="146"/>
  <c r="I30" i="146"/>
  <c r="I38" i="146" s="1"/>
  <c r="I32" i="146"/>
  <c r="I40" i="146" s="1"/>
  <c r="G33" i="146"/>
  <c r="G41" i="146" s="1"/>
  <c r="I34" i="146"/>
  <c r="I31" i="146"/>
  <c r="I39" i="146" s="1"/>
  <c r="I33" i="146"/>
  <c r="I41" i="146" s="1"/>
  <c r="I35" i="146"/>
  <c r="G36" i="146"/>
  <c r="G42" i="146" s="1"/>
  <c r="K23" i="146"/>
  <c r="M36" i="146"/>
  <c r="M42" i="146" s="1"/>
  <c r="C33" i="146"/>
  <c r="C41" i="146" s="1"/>
  <c r="E30" i="147"/>
  <c r="L25" i="147"/>
  <c r="F21" i="147"/>
  <c r="I37" i="147"/>
  <c r="G21" i="147"/>
  <c r="G37" i="147"/>
  <c r="E36" i="147"/>
  <c r="G33" i="147"/>
  <c r="K32" i="147"/>
  <c r="E32" i="147"/>
  <c r="K21" i="147"/>
  <c r="M35" i="147"/>
  <c r="E12" i="147"/>
  <c r="K12" i="147"/>
  <c r="E35" i="146"/>
  <c r="J34" i="146"/>
  <c r="L23" i="146"/>
  <c r="E23" i="146"/>
  <c r="K36" i="146"/>
  <c r="K42" i="146" s="1"/>
  <c r="J32" i="146"/>
  <c r="J40" i="146" s="1"/>
  <c r="J27" i="146"/>
  <c r="M32" i="146"/>
  <c r="M40" i="146" s="1"/>
  <c r="C23" i="146"/>
  <c r="J30" i="146"/>
  <c r="J38" i="146" s="1"/>
  <c r="L27" i="146"/>
  <c r="H23" i="146"/>
  <c r="M26" i="146"/>
  <c r="J36" i="146"/>
  <c r="J42" i="146" s="1"/>
  <c r="F36" i="146"/>
  <c r="F42" i="146" s="1"/>
  <c r="H35" i="146"/>
  <c r="L33" i="146"/>
  <c r="L41" i="146" s="1"/>
  <c r="D30" i="146"/>
  <c r="D38" i="146" s="1"/>
  <c r="J23" i="146"/>
  <c r="J28" i="146" s="1"/>
  <c r="B34" i="146"/>
  <c r="D24" i="146"/>
  <c r="C34" i="146"/>
  <c r="J45" i="138"/>
  <c r="J28" i="138"/>
  <c r="B25" i="138"/>
  <c r="B40" i="138"/>
  <c r="B14" i="138"/>
  <c r="F44" i="138"/>
  <c r="F39" i="138"/>
  <c r="F25" i="138"/>
  <c r="G44" i="138"/>
  <c r="G39" i="138"/>
  <c r="H40" i="138"/>
  <c r="B42" i="138"/>
  <c r="M14" i="138"/>
  <c r="J27" i="138"/>
  <c r="F14" i="138"/>
  <c r="K46" i="138"/>
  <c r="K42" i="138"/>
  <c r="C14" i="138"/>
  <c r="D25" i="138"/>
  <c r="L25" i="138"/>
  <c r="M41" i="138"/>
  <c r="F38" i="138"/>
  <c r="J30" i="138"/>
  <c r="J14" i="138"/>
  <c r="I25" i="138"/>
  <c r="G40" i="138"/>
  <c r="D14" i="138"/>
  <c r="C25" i="138"/>
  <c r="K25" i="138"/>
  <c r="M45" i="138"/>
  <c r="C40" i="138"/>
  <c r="J41" i="138"/>
  <c r="D41" i="138"/>
  <c r="G14" i="138"/>
  <c r="H14" i="138"/>
  <c r="I14" i="138"/>
  <c r="H25" i="138"/>
  <c r="M46" i="138"/>
  <c r="M43" i="138"/>
  <c r="M38" i="138"/>
  <c r="L14" i="138"/>
  <c r="I40" i="138"/>
  <c r="E28" i="138"/>
  <c r="E29" i="138"/>
  <c r="E31" i="138"/>
  <c r="E33" i="138"/>
  <c r="E35" i="138"/>
  <c r="E36" i="138"/>
  <c r="E47" i="138"/>
  <c r="E32" i="138"/>
  <c r="E43" i="138"/>
  <c r="E27" i="138"/>
  <c r="E38" i="138"/>
  <c r="G45" i="138"/>
  <c r="G41" i="138"/>
  <c r="E45" i="138"/>
  <c r="E30" i="138"/>
  <c r="E41" i="138"/>
  <c r="G25" i="138"/>
  <c r="G43" i="138"/>
  <c r="G38" i="138"/>
  <c r="M23" i="146"/>
  <c r="M31" i="146"/>
  <c r="M39" i="146" s="1"/>
  <c r="G23" i="146"/>
  <c r="G24" i="146"/>
  <c r="G26" i="146"/>
  <c r="G22" i="146"/>
  <c r="G25" i="146"/>
  <c r="G27" i="146"/>
  <c r="K24" i="146"/>
  <c r="K26" i="146"/>
  <c r="K22" i="146"/>
  <c r="K25" i="146"/>
  <c r="K27" i="146"/>
  <c r="J36" i="147"/>
  <c r="J32" i="147"/>
  <c r="M27" i="146"/>
  <c r="I22" i="146"/>
  <c r="I25" i="146"/>
  <c r="I27" i="146"/>
  <c r="I24" i="146"/>
  <c r="I26" i="146"/>
  <c r="J38" i="147"/>
  <c r="J34" i="147"/>
  <c r="M25" i="138"/>
  <c r="M21" i="147"/>
  <c r="M22" i="146"/>
  <c r="M38" i="147"/>
  <c r="L40" i="138"/>
  <c r="E24" i="146"/>
  <c r="E32" i="146"/>
  <c r="E40" i="146" s="1"/>
  <c r="B23" i="146"/>
  <c r="B31" i="146"/>
  <c r="B39" i="146" s="1"/>
  <c r="B25" i="146"/>
  <c r="B33" i="146"/>
  <c r="B41" i="146" s="1"/>
  <c r="F23" i="146"/>
  <c r="F31" i="146"/>
  <c r="F39" i="146" s="1"/>
  <c r="D35" i="146"/>
  <c r="D27" i="146"/>
  <c r="E34" i="146"/>
  <c r="E26" i="146"/>
  <c r="F27" i="146"/>
  <c r="F26" i="146"/>
  <c r="D25" i="146"/>
  <c r="D33" i="146"/>
  <c r="D41" i="146" s="1"/>
  <c r="C24" i="146"/>
  <c r="C32" i="146"/>
  <c r="C40" i="146" s="1"/>
  <c r="E22" i="146"/>
  <c r="E30" i="146"/>
  <c r="E38" i="146" s="1"/>
  <c r="C27" i="146"/>
  <c r="C35" i="146"/>
  <c r="D26" i="146"/>
  <c r="F33" i="146"/>
  <c r="F41" i="146" s="1"/>
  <c r="D23" i="146"/>
  <c r="D31" i="146"/>
  <c r="D39" i="146" s="1"/>
  <c r="C22" i="146"/>
  <c r="C30" i="146"/>
  <c r="C38" i="146" s="1"/>
  <c r="F25" i="146"/>
  <c r="K27" i="138" l="1"/>
  <c r="F43" i="161"/>
  <c r="N99" i="214"/>
  <c r="L26" i="161"/>
  <c r="O99" i="214"/>
  <c r="N26" i="161"/>
  <c r="K99" i="214"/>
  <c r="D26" i="161"/>
  <c r="L99" i="214"/>
  <c r="M26" i="161"/>
  <c r="M99" i="214"/>
  <c r="H26" i="161"/>
  <c r="J99" i="214"/>
  <c r="F99" i="214"/>
  <c r="H99" i="214"/>
  <c r="C26" i="161"/>
  <c r="G26" i="161"/>
  <c r="E26" i="161"/>
  <c r="I99" i="214"/>
  <c r="E99" i="214"/>
  <c r="I26" i="161"/>
  <c r="J26" i="161"/>
  <c r="D99" i="214"/>
  <c r="K26" i="161"/>
  <c r="F42" i="214"/>
  <c r="H42" i="214"/>
  <c r="G42" i="214"/>
  <c r="E42" i="214"/>
  <c r="I30" i="147"/>
  <c r="C27" i="138"/>
  <c r="J29" i="147"/>
  <c r="J26" i="147"/>
  <c r="F24" i="147"/>
  <c r="E24" i="147"/>
  <c r="I27" i="147"/>
  <c r="C31" i="138"/>
  <c r="C36" i="138"/>
  <c r="C35" i="138"/>
  <c r="C30" i="138"/>
  <c r="C29" i="138"/>
  <c r="C33" i="138"/>
  <c r="C32" i="138"/>
  <c r="C28" i="138"/>
  <c r="I39" i="147"/>
  <c r="L30" i="147"/>
  <c r="L24" i="147"/>
  <c r="I26" i="147"/>
  <c r="I29" i="147"/>
  <c r="I23" i="147"/>
  <c r="L27" i="147"/>
  <c r="I28" i="147"/>
  <c r="I25" i="147"/>
  <c r="L29" i="147"/>
  <c r="I24" i="147"/>
  <c r="C47" i="138"/>
  <c r="J35" i="138"/>
  <c r="J32" i="138"/>
  <c r="J31" i="138"/>
  <c r="J36" i="138"/>
  <c r="H39" i="147"/>
  <c r="G34" i="138"/>
  <c r="I34" i="138"/>
  <c r="M34" i="138"/>
  <c r="C34" i="138"/>
  <c r="L31" i="138"/>
  <c r="L34" i="138"/>
  <c r="H34" i="138"/>
  <c r="K34" i="138"/>
  <c r="D34" i="138"/>
  <c r="F34" i="138"/>
  <c r="B34" i="138"/>
  <c r="J34" i="138"/>
  <c r="F30" i="147"/>
  <c r="H28" i="146"/>
  <c r="H30" i="147"/>
  <c r="H29" i="147"/>
  <c r="H23" i="147"/>
  <c r="D28" i="147"/>
  <c r="E28" i="147"/>
  <c r="E23" i="147"/>
  <c r="E27" i="147"/>
  <c r="K35" i="138"/>
  <c r="B30" i="138"/>
  <c r="K31" i="138"/>
  <c r="E28" i="146"/>
  <c r="M28" i="146"/>
  <c r="K47" i="138"/>
  <c r="K33" i="138"/>
  <c r="K29" i="138"/>
  <c r="E39" i="147"/>
  <c r="F27" i="138"/>
  <c r="H27" i="147"/>
  <c r="H25" i="147"/>
  <c r="L26" i="147"/>
  <c r="L39" i="147"/>
  <c r="L23" i="147"/>
  <c r="L28" i="147"/>
  <c r="D26" i="147"/>
  <c r="E29" i="147"/>
  <c r="E25" i="147"/>
  <c r="E26" i="147"/>
  <c r="D27" i="147"/>
  <c r="F28" i="138"/>
  <c r="F33" i="138"/>
  <c r="J29" i="138"/>
  <c r="J33" i="138"/>
  <c r="M30" i="138"/>
  <c r="L29" i="138"/>
  <c r="G28" i="147"/>
  <c r="J28" i="147"/>
  <c r="J25" i="147"/>
  <c r="D29" i="147"/>
  <c r="D24" i="147"/>
  <c r="J27" i="147"/>
  <c r="J24" i="147"/>
  <c r="J39" i="147"/>
  <c r="D39" i="147"/>
  <c r="J30" i="147"/>
  <c r="D23" i="147"/>
  <c r="J23" i="147"/>
  <c r="D30" i="147"/>
  <c r="D25" i="147"/>
  <c r="H26" i="147"/>
  <c r="H24" i="147"/>
  <c r="H28" i="147"/>
  <c r="D28" i="146"/>
  <c r="L28" i="146"/>
  <c r="B28" i="146"/>
  <c r="F28" i="146"/>
  <c r="K25" i="147"/>
  <c r="K24" i="147"/>
  <c r="K29" i="147"/>
  <c r="K39" i="147"/>
  <c r="K28" i="147"/>
  <c r="K27" i="147"/>
  <c r="K30" i="147"/>
  <c r="F27" i="147"/>
  <c r="F23" i="147"/>
  <c r="F29" i="147"/>
  <c r="F26" i="147"/>
  <c r="F39" i="147"/>
  <c r="K26" i="147"/>
  <c r="F25" i="147"/>
  <c r="G30" i="147"/>
  <c r="G27" i="147"/>
  <c r="G26" i="147"/>
  <c r="G29" i="147"/>
  <c r="G23" i="147"/>
  <c r="G24" i="147"/>
  <c r="G39" i="147"/>
  <c r="G25" i="147"/>
  <c r="F28" i="147"/>
  <c r="K23" i="147"/>
  <c r="K28" i="146"/>
  <c r="C28" i="146"/>
  <c r="H31" i="138"/>
  <c r="H35" i="138"/>
  <c r="H32" i="138"/>
  <c r="H28" i="138"/>
  <c r="H36" i="138"/>
  <c r="H30" i="138"/>
  <c r="H29" i="138"/>
  <c r="D28" i="138"/>
  <c r="D32" i="138"/>
  <c r="D36" i="138"/>
  <c r="D29" i="138"/>
  <c r="D31" i="138"/>
  <c r="D33" i="138"/>
  <c r="D47" i="138"/>
  <c r="D27" i="138"/>
  <c r="I29" i="138"/>
  <c r="B28" i="138"/>
  <c r="B32" i="138"/>
  <c r="B36" i="138"/>
  <c r="B27" i="138"/>
  <c r="B33" i="138"/>
  <c r="B47" i="138"/>
  <c r="B35" i="138"/>
  <c r="K36" i="138"/>
  <c r="K32" i="138"/>
  <c r="K28" i="138"/>
  <c r="G27" i="138"/>
  <c r="H47" i="138"/>
  <c r="G30" i="138"/>
  <c r="D30" i="138"/>
  <c r="H27" i="138"/>
  <c r="J47" i="138"/>
  <c r="I32" i="138"/>
  <c r="I36" i="138"/>
  <c r="I27" i="138"/>
  <c r="I33" i="138"/>
  <c r="I31" i="138"/>
  <c r="I35" i="138"/>
  <c r="I28" i="138"/>
  <c r="K30" i="138"/>
  <c r="G32" i="138"/>
  <c r="I47" i="138"/>
  <c r="L27" i="138"/>
  <c r="L33" i="138"/>
  <c r="L32" i="138"/>
  <c r="L28" i="138"/>
  <c r="L30" i="138"/>
  <c r="L36" i="138"/>
  <c r="L47" i="138"/>
  <c r="L35" i="138"/>
  <c r="B31" i="138"/>
  <c r="H33" i="138"/>
  <c r="F29" i="138"/>
  <c r="F31" i="138"/>
  <c r="F35" i="138"/>
  <c r="F47" i="138"/>
  <c r="F30" i="138"/>
  <c r="F32" i="138"/>
  <c r="F36" i="138"/>
  <c r="B29" i="138"/>
  <c r="I30" i="138"/>
  <c r="D35" i="138"/>
  <c r="M26" i="147"/>
  <c r="M30" i="147"/>
  <c r="M28" i="147"/>
  <c r="M27" i="147"/>
  <c r="M23" i="147"/>
  <c r="M25" i="147"/>
  <c r="M24" i="147"/>
  <c r="M29" i="147"/>
  <c r="M39" i="147"/>
  <c r="G28" i="138"/>
  <c r="G29" i="138"/>
  <c r="G31" i="138"/>
  <c r="G33" i="138"/>
  <c r="G35" i="138"/>
  <c r="G36" i="138"/>
  <c r="G47" i="138"/>
  <c r="M47" i="138"/>
  <c r="M29" i="138"/>
  <c r="M27" i="138"/>
  <c r="M36" i="138"/>
  <c r="M33" i="138"/>
  <c r="M31" i="138"/>
  <c r="M28" i="138"/>
  <c r="M35" i="138"/>
  <c r="G28" i="146"/>
  <c r="M32" i="138"/>
  <c r="I28" i="146"/>
  <c r="I43" i="161" l="1"/>
  <c r="G43" i="161"/>
  <c r="K43" i="161"/>
  <c r="C43" i="161"/>
  <c r="H43" i="161"/>
  <c r="M43" i="161"/>
  <c r="D43" i="161"/>
  <c r="N43" i="161"/>
  <c r="L43" i="161"/>
  <c r="J43" i="161"/>
  <c r="E43" i="161"/>
  <c r="Q72" i="63" l="1"/>
  <c r="Q74" i="63" l="1"/>
  <c r="R72" i="63" l="1"/>
  <c r="R74" i="63" l="1"/>
  <c r="I163" i="214" l="1"/>
  <c r="I161" i="214" l="1"/>
  <c r="I160" i="214" l="1"/>
  <c r="J163" i="214" l="1"/>
  <c r="J161" i="214" l="1"/>
  <c r="J160" i="214" l="1"/>
  <c r="O163" i="214" l="1"/>
  <c r="O161" i="214" l="1"/>
  <c r="N163" i="214"/>
  <c r="O160" i="214" l="1"/>
  <c r="N161" i="214"/>
  <c r="N160" i="214" l="1"/>
  <c r="P163" i="214" l="1"/>
  <c r="P161" i="214" l="1"/>
  <c r="P160" i="214" l="1"/>
  <c r="Q39" i="145"/>
  <c r="Q60" i="145"/>
  <c r="Q7" i="145"/>
  <c r="Q15" i="145"/>
  <c r="Q68" i="145"/>
  <c r="Q23" i="145"/>
  <c r="Q42" i="145"/>
  <c r="Q58" i="145"/>
  <c r="Q30" i="145"/>
  <c r="Q70" i="145"/>
  <c r="Q27" i="145"/>
  <c r="Q54" i="145"/>
  <c r="Q38" i="145"/>
  <c r="Q18" i="145"/>
  <c r="Q59" i="145"/>
  <c r="Q22" i="145"/>
  <c r="Q16" i="145"/>
  <c r="Q32" i="145"/>
  <c r="Q33" i="145"/>
  <c r="Q31" i="145"/>
  <c r="Q36" i="145"/>
  <c r="Q69" i="145"/>
  <c r="Q21" i="145"/>
  <c r="Q35" i="145"/>
  <c r="Q53" i="145"/>
  <c r="Q8" i="145"/>
  <c r="Q34" i="145"/>
  <c r="Q65" i="145"/>
  <c r="Q11" i="145"/>
  <c r="Q57" i="145"/>
  <c r="Q64" i="145"/>
  <c r="Q50" i="145"/>
  <c r="Q12" i="145"/>
  <c r="Q71" i="145"/>
  <c r="Q63" i="145"/>
  <c r="Q62" i="145"/>
  <c r="Q47" i="145"/>
  <c r="Q61" i="145"/>
  <c r="Q37" i="145"/>
  <c r="Q67" i="145"/>
  <c r="Q20" i="145" l="1"/>
  <c r="Q49" i="145"/>
  <c r="Q25" i="145"/>
  <c r="Q26" i="145"/>
  <c r="Q9" i="145"/>
  <c r="Q44" i="145"/>
  <c r="Q41" i="145"/>
  <c r="Q73" i="145"/>
  <c r="Q51" i="145"/>
  <c r="Q56" i="145"/>
  <c r="Q14" i="145"/>
  <c r="Q6" i="145"/>
  <c r="Q19" i="145"/>
  <c r="Q46" i="145"/>
  <c r="Q66" i="145"/>
  <c r="Q40" i="145"/>
  <c r="Q76" i="145" s="1"/>
  <c r="Q52" i="145"/>
  <c r="Q13" i="145"/>
  <c r="Q10" i="145"/>
  <c r="Q43" i="145"/>
  <c r="Q17" i="145"/>
  <c r="Q48" i="145"/>
  <c r="Q29" i="145"/>
  <c r="Q55" i="145"/>
  <c r="Q45" i="145"/>
  <c r="Q24" i="145"/>
  <c r="Q28" i="145"/>
  <c r="Q73" i="69" l="1"/>
  <c r="Q72" i="132"/>
  <c r="Q5" i="145"/>
  <c r="R163" i="214" l="1"/>
  <c r="Q75" i="145"/>
  <c r="Q74" i="132"/>
  <c r="Q75" i="69"/>
  <c r="R161" i="214" l="1"/>
  <c r="R160" i="214" l="1"/>
  <c r="M163" i="214" l="1"/>
  <c r="M161" i="214" l="1"/>
  <c r="M160" i="214" l="1"/>
  <c r="Q163" i="214" l="1"/>
  <c r="Q161" i="214" l="1"/>
  <c r="Q160" i="214" l="1"/>
  <c r="R32" i="145" l="1"/>
  <c r="R24" i="145"/>
  <c r="R64" i="145"/>
  <c r="R18" i="145"/>
  <c r="R67" i="145"/>
  <c r="R33" i="145"/>
  <c r="R22" i="145"/>
  <c r="R30" i="145"/>
  <c r="R34" i="145"/>
  <c r="R21" i="145"/>
  <c r="R36" i="145"/>
  <c r="R50" i="145"/>
  <c r="R39" i="145"/>
  <c r="R8" i="145"/>
  <c r="R69" i="145"/>
  <c r="R62" i="145"/>
  <c r="R70" i="145"/>
  <c r="R42" i="145"/>
  <c r="R60" i="145"/>
  <c r="R54" i="145"/>
  <c r="R35" i="145"/>
  <c r="R11" i="145"/>
  <c r="R57" i="145"/>
  <c r="R27" i="145"/>
  <c r="R31" i="145"/>
  <c r="R12" i="145"/>
  <c r="R65" i="145"/>
  <c r="R61" i="145"/>
  <c r="R68" i="145"/>
  <c r="R53" i="145"/>
  <c r="R38" i="145"/>
  <c r="R23" i="145"/>
  <c r="R16" i="145"/>
  <c r="R37" i="145"/>
  <c r="R7" i="145"/>
  <c r="R46" i="145" l="1"/>
  <c r="R14" i="145"/>
  <c r="R25" i="145"/>
  <c r="R49" i="145"/>
  <c r="R45" i="145"/>
  <c r="R20" i="145"/>
  <c r="R47" i="145"/>
  <c r="R29" i="145"/>
  <c r="R44" i="145"/>
  <c r="R63" i="145"/>
  <c r="R6" i="145"/>
  <c r="R73" i="145"/>
  <c r="R19" i="145"/>
  <c r="R51" i="145"/>
  <c r="R28" i="145"/>
  <c r="R43" i="145"/>
  <c r="R40" i="145"/>
  <c r="R76" i="145" s="1"/>
  <c r="R48" i="145"/>
  <c r="R71" i="145"/>
  <c r="R52" i="145"/>
  <c r="R9" i="145"/>
  <c r="R56" i="145"/>
  <c r="R41" i="145"/>
  <c r="R66" i="145"/>
  <c r="R26" i="145"/>
  <c r="R13" i="145"/>
  <c r="R17" i="145"/>
  <c r="R15" i="145"/>
  <c r="R10" i="145"/>
  <c r="R55" i="145"/>
  <c r="R73" i="69"/>
  <c r="S163" i="214" l="1"/>
  <c r="R75" i="69"/>
  <c r="R72" i="132"/>
  <c r="R5" i="145"/>
  <c r="S161" i="214" l="1"/>
  <c r="R75" i="145"/>
  <c r="R74" i="132"/>
  <c r="S160" i="214" l="1"/>
  <c r="Q78" i="195" l="1"/>
  <c r="F77" i="195"/>
  <c r="Q75" i="195" l="1"/>
  <c r="Q79" i="195" l="1"/>
  <c r="Q77" i="195" l="1"/>
  <c r="C77" i="195" s="1"/>
  <c r="F78" i="195" l="1"/>
  <c r="C78" i="195" s="1"/>
  <c r="P74" i="195" l="1"/>
  <c r="R74" i="195" l="1"/>
  <c r="G74" i="195"/>
  <c r="P76" i="195"/>
  <c r="P82" i="195" l="1"/>
  <c r="G76" i="195"/>
  <c r="R76" i="195"/>
  <c r="G82" i="195" l="1"/>
  <c r="R82" i="195"/>
  <c r="Q80" i="195"/>
  <c r="F80" i="195" l="1"/>
  <c r="C80" i="195" s="1"/>
  <c r="F79" i="195" l="1"/>
  <c r="C79" i="195" s="1"/>
  <c r="F75" i="195" l="1"/>
  <c r="C75" i="195" s="1"/>
  <c r="Q42" i="214" l="1"/>
  <c r="P42" i="214" l="1"/>
  <c r="M42" i="214" l="1"/>
  <c r="N42" i="214" l="1"/>
  <c r="L42" i="214" l="1"/>
  <c r="O42" i="214" l="1"/>
  <c r="I42" i="214" l="1"/>
  <c r="J42" i="214" l="1"/>
  <c r="R42" i="214" l="1"/>
  <c r="Q72" i="126" l="1"/>
  <c r="Q74" i="126" l="1"/>
  <c r="Q80" i="126" l="1"/>
  <c r="K42" i="214" l="1"/>
  <c r="H74" i="195" l="1"/>
  <c r="H76" i="195" l="1"/>
  <c r="H82" i="195" l="1"/>
  <c r="Q18" i="195"/>
  <c r="Q66" i="195"/>
  <c r="Q8" i="195"/>
  <c r="Q54" i="195"/>
  <c r="Q45" i="195"/>
  <c r="Q13" i="195"/>
  <c r="Q68" i="195"/>
  <c r="Q71" i="195"/>
  <c r="Q19" i="195"/>
  <c r="Q64" i="195"/>
  <c r="Q22" i="195"/>
  <c r="Q37" i="195"/>
  <c r="Q34" i="195"/>
  <c r="Q53" i="195"/>
  <c r="Q52" i="195"/>
  <c r="Q58" i="195" l="1"/>
  <c r="Q9" i="195"/>
  <c r="Q11" i="195"/>
  <c r="Q40" i="195"/>
  <c r="Q59" i="195"/>
  <c r="Q36" i="195"/>
  <c r="Q33" i="195"/>
  <c r="Q24" i="195"/>
  <c r="Q39" i="195"/>
  <c r="Q17" i="195"/>
  <c r="Q38" i="195"/>
  <c r="Q10" i="195"/>
  <c r="Q25" i="195"/>
  <c r="Q14" i="195"/>
  <c r="Q51" i="195"/>
  <c r="Q6" i="195"/>
  <c r="Q62" i="195"/>
  <c r="Q12" i="195"/>
  <c r="Q20" i="195"/>
  <c r="Q63" i="195"/>
  <c r="Q21" i="195"/>
  <c r="Q72" i="195"/>
  <c r="Q57" i="195"/>
  <c r="Q60" i="195"/>
  <c r="Q65" i="195"/>
  <c r="Q47" i="195"/>
  <c r="Q16" i="195"/>
  <c r="Q55" i="195"/>
  <c r="Q30" i="195"/>
  <c r="Q23" i="195"/>
  <c r="Q32" i="195"/>
  <c r="Q70" i="195"/>
  <c r="Q28" i="195"/>
  <c r="Q43" i="195"/>
  <c r="Q35" i="195"/>
  <c r="Q69" i="195"/>
  <c r="Q15" i="195"/>
  <c r="Q67" i="195"/>
  <c r="Q7" i="195"/>
  <c r="Q50" i="195"/>
  <c r="Q29" i="195"/>
  <c r="Q61" i="195"/>
  <c r="Q26" i="195"/>
  <c r="Q56" i="195"/>
  <c r="Q31" i="195"/>
  <c r="Q27" i="195"/>
  <c r="T74" i="195" l="1"/>
  <c r="Q49" i="195"/>
  <c r="T76" i="195" l="1"/>
  <c r="T82" i="195" l="1"/>
  <c r="Q42" i="195" l="1"/>
  <c r="U74" i="195" l="1"/>
  <c r="Q41" i="195"/>
  <c r="U76" i="195" l="1"/>
  <c r="U82" i="195" l="1"/>
  <c r="D74" i="195"/>
  <c r="I74" i="195"/>
  <c r="J74" i="195" l="1"/>
  <c r="I76" i="195"/>
  <c r="D76" i="195"/>
  <c r="D82" i="195" l="1"/>
  <c r="I82" i="195"/>
  <c r="J76" i="195"/>
  <c r="F8" i="195"/>
  <c r="C8" i="195" s="1"/>
  <c r="J82" i="195" l="1"/>
  <c r="F42" i="195"/>
  <c r="C42" i="195" s="1"/>
  <c r="F47" i="195"/>
  <c r="C47" i="195" s="1"/>
  <c r="F71" i="195"/>
  <c r="C71" i="195" s="1"/>
  <c r="F41" i="195"/>
  <c r="C41" i="195" s="1"/>
  <c r="F25" i="195"/>
  <c r="C25" i="195" s="1"/>
  <c r="F17" i="195"/>
  <c r="C17" i="195" s="1"/>
  <c r="F16" i="195"/>
  <c r="C16" i="195" s="1"/>
  <c r="F7" i="195"/>
  <c r="C7" i="195" s="1"/>
  <c r="F9" i="195"/>
  <c r="C9" i="195" s="1"/>
  <c r="F38" i="195"/>
  <c r="C38" i="195" s="1"/>
  <c r="F51" i="195"/>
  <c r="C51" i="195" s="1"/>
  <c r="F19" i="195"/>
  <c r="C19" i="195" s="1"/>
  <c r="F64" i="195"/>
  <c r="C64" i="195" s="1"/>
  <c r="F65" i="195"/>
  <c r="C65" i="195" s="1"/>
  <c r="F58" i="195"/>
  <c r="C58" i="195" s="1"/>
  <c r="F54" i="195"/>
  <c r="C54" i="195" s="1"/>
  <c r="F66" i="195"/>
  <c r="C66" i="195" s="1"/>
  <c r="F50" i="195"/>
  <c r="C50" i="195" s="1"/>
  <c r="F13" i="195"/>
  <c r="C13" i="195" s="1"/>
  <c r="F24" i="195"/>
  <c r="C24" i="195" s="1"/>
  <c r="F33" i="195"/>
  <c r="C33" i="195" s="1"/>
  <c r="F60" i="195"/>
  <c r="C60" i="195" s="1"/>
  <c r="F43" i="195"/>
  <c r="C43" i="195" s="1"/>
  <c r="F34" i="195"/>
  <c r="C34" i="195" s="1"/>
  <c r="F28" i="195"/>
  <c r="C28" i="195" s="1"/>
  <c r="F36" i="195"/>
  <c r="C36" i="195" s="1"/>
  <c r="F59" i="195"/>
  <c r="C59" i="195" s="1"/>
  <c r="F26" i="195"/>
  <c r="C26" i="195" s="1"/>
  <c r="F55" i="195"/>
  <c r="C55" i="195" s="1"/>
  <c r="F67" i="195"/>
  <c r="C67" i="195" s="1"/>
  <c r="F62" i="195"/>
  <c r="C62" i="195" s="1"/>
  <c r="F32" i="195"/>
  <c r="C32" i="195" s="1"/>
  <c r="F63" i="195"/>
  <c r="C63" i="195" s="1"/>
  <c r="F27" i="195"/>
  <c r="C27" i="195" s="1"/>
  <c r="F57" i="195"/>
  <c r="C57" i="195" s="1"/>
  <c r="F35" i="195"/>
  <c r="C35" i="195" s="1"/>
  <c r="F69" i="195"/>
  <c r="C69" i="195" s="1"/>
  <c r="F23" i="195"/>
  <c r="C23" i="195" s="1"/>
  <c r="F18" i="195"/>
  <c r="C18" i="195" s="1"/>
  <c r="F49" i="195"/>
  <c r="C49" i="195" s="1"/>
  <c r="F29" i="195"/>
  <c r="C29" i="195" s="1"/>
  <c r="F53" i="195"/>
  <c r="C53" i="195" s="1"/>
  <c r="F40" i="195"/>
  <c r="C40" i="195" s="1"/>
  <c r="F70" i="195"/>
  <c r="C70" i="195" s="1"/>
  <c r="F45" i="195"/>
  <c r="C45" i="195" s="1"/>
  <c r="F72" i="195"/>
  <c r="C72" i="195" s="1"/>
  <c r="F15" i="195"/>
  <c r="C15" i="195" s="1"/>
  <c r="F21" i="195"/>
  <c r="C21" i="195" s="1"/>
  <c r="F56" i="195"/>
  <c r="C56" i="195" s="1"/>
  <c r="F30" i="195"/>
  <c r="C30" i="195" s="1"/>
  <c r="F52" i="195"/>
  <c r="C52" i="195" s="1"/>
  <c r="F61" i="195"/>
  <c r="C61" i="195" s="1"/>
  <c r="F68" i="195"/>
  <c r="C68" i="195" s="1"/>
  <c r="F31" i="195"/>
  <c r="C31" i="195" s="1"/>
  <c r="F37" i="195"/>
  <c r="C37" i="195" s="1"/>
  <c r="F6" i="195"/>
  <c r="C6" i="195" s="1"/>
  <c r="Q48" i="195" l="1"/>
  <c r="Q46" i="195"/>
  <c r="Q44" i="195" l="1"/>
  <c r="S74" i="195"/>
  <c r="E74" i="195"/>
  <c r="O74" i="195"/>
  <c r="M74" i="195" l="1"/>
  <c r="E76" i="195"/>
  <c r="S76" i="195"/>
  <c r="Q74" i="195"/>
  <c r="O76" i="195"/>
  <c r="V74" i="195"/>
  <c r="F22" i="195"/>
  <c r="C22" i="195" s="1"/>
  <c r="F20" i="195"/>
  <c r="C20" i="195" s="1"/>
  <c r="F14" i="195"/>
  <c r="C14" i="195" s="1"/>
  <c r="F39" i="195"/>
  <c r="C39" i="195" s="1"/>
  <c r="O82" i="195" l="1"/>
  <c r="S82" i="195"/>
  <c r="E82" i="195"/>
  <c r="V76" i="195"/>
  <c r="Q76" i="195"/>
  <c r="M76" i="195"/>
  <c r="F12" i="195"/>
  <c r="C12" i="195" s="1"/>
  <c r="M82" i="195" l="1"/>
  <c r="Q82" i="195"/>
  <c r="V82" i="195"/>
  <c r="F44" i="195"/>
  <c r="C44" i="195" s="1"/>
  <c r="K74" i="195"/>
  <c r="F46" i="195"/>
  <c r="C46" i="195" s="1"/>
  <c r="F11" i="195"/>
  <c r="C11" i="195" s="1"/>
  <c r="F48" i="195"/>
  <c r="C48" i="195" s="1"/>
  <c r="N74" i="195"/>
  <c r="L74" i="195"/>
  <c r="N76" i="195" l="1"/>
  <c r="F10" i="195"/>
  <c r="C10" i="195" s="1"/>
  <c r="K76" i="195"/>
  <c r="F74" i="195"/>
  <c r="C74" i="195" s="1"/>
  <c r="L76" i="195"/>
  <c r="K82" i="195" l="1"/>
  <c r="L82" i="195"/>
  <c r="N82" i="195"/>
  <c r="S42" i="214"/>
  <c r="F76" i="195"/>
  <c r="C76" i="195" s="1"/>
  <c r="F82" i="195" l="1"/>
  <c r="C82" i="195" s="1"/>
  <c r="R72" i="126"/>
  <c r="R74" i="126" l="1"/>
  <c r="R80" i="126" l="1"/>
  <c r="T42" i="214" l="1"/>
  <c r="S72" i="126" l="1"/>
  <c r="S72" i="63" l="1"/>
  <c r="S74" i="126"/>
  <c r="S80" i="126" l="1"/>
  <c r="S74" i="63"/>
  <c r="S73" i="69" l="1"/>
  <c r="T163" i="214" l="1"/>
  <c r="S75" i="69"/>
  <c r="T161" i="214" l="1"/>
  <c r="T160" i="214" l="1"/>
  <c r="U42" i="214" l="1"/>
  <c r="T72" i="126" l="1"/>
  <c r="T74" i="126" l="1"/>
  <c r="T80" i="126" l="1"/>
  <c r="T73" i="69"/>
  <c r="U163" i="214" l="1"/>
  <c r="T75" i="69"/>
  <c r="U161" i="214" l="1"/>
  <c r="U160" i="214" l="1"/>
  <c r="V42" i="214" l="1"/>
  <c r="U72" i="126" l="1"/>
  <c r="U74" i="126" l="1"/>
  <c r="U80" i="126" l="1"/>
  <c r="U17" i="161" l="1"/>
  <c r="U19" i="161"/>
  <c r="U18" i="161"/>
  <c r="U20" i="161"/>
  <c r="U35" i="161" l="1"/>
  <c r="U36" i="161"/>
  <c r="U37" i="161"/>
  <c r="U34" i="161"/>
  <c r="U72" i="132"/>
  <c r="U74" i="132" l="1"/>
  <c r="T17" i="161" l="1"/>
  <c r="T20" i="161"/>
  <c r="T19" i="161"/>
  <c r="T18" i="161"/>
  <c r="T35" i="161" l="1"/>
  <c r="T36" i="161"/>
  <c r="T37" i="161"/>
  <c r="T34" i="161"/>
  <c r="T72" i="132"/>
  <c r="T74" i="132" l="1"/>
  <c r="S7" i="145" l="1"/>
  <c r="S30" i="145"/>
  <c r="S42" i="145"/>
  <c r="S37" i="145"/>
  <c r="S61" i="145"/>
  <c r="S21" i="145"/>
  <c r="S39" i="145"/>
  <c r="S60" i="145"/>
  <c r="S54" i="145"/>
  <c r="S18" i="145"/>
  <c r="S17" i="145"/>
  <c r="S33" i="145"/>
  <c r="S53" i="145"/>
  <c r="S34" i="145"/>
  <c r="S38" i="145"/>
  <c r="S36" i="145"/>
  <c r="S50" i="145"/>
  <c r="S16" i="145"/>
  <c r="S27" i="145"/>
  <c r="S57" i="145"/>
  <c r="S11" i="145"/>
  <c r="S23" i="145"/>
  <c r="S31" i="145"/>
  <c r="S32" i="145"/>
  <c r="S8" i="145"/>
  <c r="S12" i="145" l="1"/>
  <c r="S47" i="145"/>
  <c r="S71" i="145"/>
  <c r="S24" i="145"/>
  <c r="S6" i="145"/>
  <c r="S68" i="145"/>
  <c r="S73" i="145"/>
  <c r="S49" i="145"/>
  <c r="S29" i="145"/>
  <c r="S41" i="145"/>
  <c r="S62" i="145"/>
  <c r="S15" i="145"/>
  <c r="S44" i="145"/>
  <c r="S52" i="145"/>
  <c r="S69" i="145"/>
  <c r="S20" i="145"/>
  <c r="S22" i="145"/>
  <c r="S64" i="145"/>
  <c r="S65" i="145"/>
  <c r="S45" i="145"/>
  <c r="S46" i="145"/>
  <c r="S35" i="145"/>
  <c r="S67" i="145"/>
  <c r="S70" i="145"/>
  <c r="S10" i="145"/>
  <c r="S26" i="145"/>
  <c r="S56" i="145"/>
  <c r="S14" i="145" l="1"/>
  <c r="S28" i="145"/>
  <c r="S17" i="161"/>
  <c r="S55" i="145"/>
  <c r="S25" i="145"/>
  <c r="S43" i="145"/>
  <c r="S40" i="145"/>
  <c r="S76" i="145" s="1"/>
  <c r="S9" i="145"/>
  <c r="S63" i="145"/>
  <c r="S19" i="145"/>
  <c r="S66" i="145"/>
  <c r="S34" i="161" l="1"/>
  <c r="S13" i="145"/>
  <c r="S18" i="161"/>
  <c r="S48" i="145"/>
  <c r="S19" i="161"/>
  <c r="S51" i="145"/>
  <c r="S20" i="161"/>
  <c r="S72" i="132"/>
  <c r="S5" i="145"/>
  <c r="S37" i="161" l="1"/>
  <c r="S35" i="161"/>
  <c r="S36" i="161"/>
  <c r="S74" i="132"/>
  <c r="S75" i="145"/>
  <c r="U31" i="145" l="1"/>
  <c r="U8" i="145" l="1"/>
  <c r="U46" i="145"/>
  <c r="U6" i="145"/>
  <c r="U7" i="145"/>
  <c r="U21" i="145"/>
  <c r="U50" i="145"/>
  <c r="U56" i="145"/>
  <c r="U60" i="145"/>
  <c r="U64" i="145"/>
  <c r="U37" i="145"/>
  <c r="U27" i="145"/>
  <c r="U62" i="145"/>
  <c r="U73" i="145"/>
  <c r="U18" i="145"/>
  <c r="U39" i="145"/>
  <c r="U48" i="145"/>
  <c r="U28" i="145"/>
  <c r="U54" i="145"/>
  <c r="U34" i="145"/>
  <c r="U65" i="145"/>
  <c r="U32" i="145"/>
  <c r="U23" i="145"/>
  <c r="U57" i="145"/>
  <c r="U11" i="145"/>
  <c r="U30" i="145"/>
  <c r="U38" i="145"/>
  <c r="U36" i="145"/>
  <c r="U68" i="145"/>
  <c r="U69" i="145"/>
  <c r="U61" i="145"/>
  <c r="U20" i="145"/>
  <c r="U67" i="145"/>
  <c r="U16" i="145"/>
  <c r="U53" i="145"/>
  <c r="U22" i="145"/>
  <c r="U42" i="145"/>
  <c r="U33" i="145"/>
  <c r="U52" i="145"/>
  <c r="U25" i="145"/>
  <c r="U26" i="145"/>
  <c r="U29" i="145"/>
  <c r="U24" i="145"/>
  <c r="U35" i="145" l="1"/>
  <c r="V57" i="214"/>
  <c r="U49" i="145"/>
  <c r="U9" i="145"/>
  <c r="U71" i="145"/>
  <c r="U63" i="145"/>
  <c r="U40" i="145"/>
  <c r="U76" i="145" s="1"/>
  <c r="U43" i="145"/>
  <c r="U70" i="145"/>
  <c r="U19" i="145"/>
  <c r="U17" i="145"/>
  <c r="U47" i="145"/>
  <c r="U10" i="145"/>
  <c r="U15" i="145"/>
  <c r="U45" i="145"/>
  <c r="U13" i="145"/>
  <c r="U66" i="145"/>
  <c r="U44" i="145"/>
  <c r="U51" i="145"/>
  <c r="U14" i="145"/>
  <c r="U12" i="145"/>
  <c r="U55" i="145"/>
  <c r="U41" i="145" l="1"/>
  <c r="V58" i="214"/>
  <c r="U72" i="63"/>
  <c r="U5" i="145"/>
  <c r="U74" i="63" l="1"/>
  <c r="U75" i="145"/>
  <c r="T22" i="145" l="1"/>
  <c r="T65" i="145"/>
  <c r="T34" i="145"/>
  <c r="T8" i="145"/>
  <c r="T38" i="145"/>
  <c r="T42" i="145"/>
  <c r="T53" i="145"/>
  <c r="T36" i="145"/>
  <c r="T61" i="145"/>
  <c r="T16" i="145"/>
  <c r="T68" i="145"/>
  <c r="T57" i="145"/>
  <c r="T60" i="145"/>
  <c r="T27" i="145"/>
  <c r="T39" i="145"/>
  <c r="T54" i="145"/>
  <c r="T67" i="145"/>
  <c r="T32" i="145"/>
  <c r="T50" i="145"/>
  <c r="T69" i="145"/>
  <c r="T24" i="145"/>
  <c r="T11" i="145"/>
  <c r="T64" i="145"/>
  <c r="T7" i="145"/>
  <c r="T21" i="145"/>
  <c r="T73" i="145"/>
  <c r="T30" i="145"/>
  <c r="T37" i="145"/>
  <c r="T18" i="145"/>
  <c r="T33" i="145"/>
  <c r="T31" i="145"/>
  <c r="T63" i="145"/>
  <c r="T62" i="145"/>
  <c r="T23" i="145"/>
  <c r="T10" i="145"/>
  <c r="T6" i="145"/>
  <c r="T20" i="145"/>
  <c r="T19" i="145"/>
  <c r="T15" i="145"/>
  <c r="T66" i="145"/>
  <c r="T56" i="145"/>
  <c r="T70" i="145"/>
  <c r="T17" i="145"/>
  <c r="T71" i="145"/>
  <c r="T14" i="145"/>
  <c r="T13" i="145"/>
  <c r="T26" i="145"/>
  <c r="T25" i="145"/>
  <c r="T47" i="145"/>
  <c r="T52" i="145"/>
  <c r="T28" i="145"/>
  <c r="T49" i="145"/>
  <c r="T44" i="145"/>
  <c r="T45" i="145"/>
  <c r="T46" i="145"/>
  <c r="T41" i="145" l="1"/>
  <c r="U58" i="214"/>
  <c r="T35" i="145"/>
  <c r="U57" i="214"/>
  <c r="T40" i="145"/>
  <c r="T76" i="145" s="1"/>
  <c r="T9" i="145"/>
  <c r="T43" i="145"/>
  <c r="T55" i="145"/>
  <c r="T29" i="145"/>
  <c r="T51" i="145"/>
  <c r="T48" i="145"/>
  <c r="T12" i="145"/>
  <c r="T72" i="63" l="1"/>
  <c r="T5" i="145"/>
  <c r="T75" i="145" l="1"/>
  <c r="T74" i="63"/>
  <c r="U81" i="63" l="1"/>
  <c r="U81" i="132"/>
  <c r="X139" i="214" l="1"/>
  <c r="X146" i="214" s="1"/>
  <c r="V139" i="214"/>
  <c r="V146" i="214" l="1"/>
  <c r="T81" i="63" l="1"/>
  <c r="T81" i="132"/>
  <c r="U139" i="214" l="1"/>
  <c r="U146" i="214" s="1"/>
  <c r="S81" i="132" l="1"/>
  <c r="S81" i="63" l="1"/>
  <c r="T139" i="214"/>
  <c r="T146" i="214" s="1"/>
  <c r="R81" i="63" l="1"/>
  <c r="R81" i="132"/>
  <c r="S139" i="214" l="1"/>
  <c r="S146" i="214" s="1"/>
  <c r="R139" i="214" l="1"/>
  <c r="R146" i="214" s="1"/>
  <c r="Q81" i="132"/>
  <c r="Q81" i="63"/>
  <c r="V81" i="63" l="1"/>
  <c r="V81" i="132"/>
  <c r="W139" i="214" l="1"/>
  <c r="W146" i="214" s="1"/>
  <c r="T52" i="161" l="1"/>
  <c r="U52" i="161"/>
  <c r="R52" i="161"/>
  <c r="S52" i="161"/>
  <c r="Q52" i="161" l="1"/>
  <c r="P52" i="161" l="1"/>
  <c r="O52" i="161" l="1"/>
  <c r="K52" i="161" l="1"/>
  <c r="N52" i="161"/>
  <c r="J52" i="161"/>
  <c r="E52" i="161"/>
  <c r="H52" i="161"/>
  <c r="L52" i="161" l="1"/>
  <c r="I52" i="161"/>
  <c r="G52" i="161"/>
  <c r="C52" i="161"/>
  <c r="D52" i="161"/>
  <c r="M52" i="161"/>
  <c r="F52" i="161"/>
  <c r="V52" i="161" l="1"/>
  <c r="W52" i="161" l="1"/>
</calcChain>
</file>

<file path=xl/sharedStrings.xml><?xml version="1.0" encoding="utf-8"?>
<sst xmlns="http://schemas.openxmlformats.org/spreadsheetml/2006/main" count="3426" uniqueCount="676">
  <si>
    <t>Importe</t>
  </si>
  <si>
    <t>Nicht erneuer-bare Abfälle, Abwärme u.a.</t>
  </si>
  <si>
    <t>Erneuerbare Energien u. sonst. nicht erneuerbare Energieträger</t>
  </si>
  <si>
    <t>Energieträger</t>
  </si>
  <si>
    <t xml:space="preserve">Steinkohle  </t>
  </si>
  <si>
    <t xml:space="preserve">Steinkohlenbriketts  </t>
  </si>
  <si>
    <t xml:space="preserve">Steinkohlenkoks  </t>
  </si>
  <si>
    <t xml:space="preserve">Kohlenwertstoffe  </t>
  </si>
  <si>
    <t xml:space="preserve">Braunkohle  </t>
  </si>
  <si>
    <t xml:space="preserve">Braunkohlenbriketts  </t>
  </si>
  <si>
    <t xml:space="preserve">Andere Braunkohlenprodukte  </t>
  </si>
  <si>
    <t xml:space="preserve">Hartbraunkohle  </t>
  </si>
  <si>
    <t xml:space="preserve">Erdöl  </t>
  </si>
  <si>
    <t xml:space="preserve">Ottokraftstoffe  </t>
  </si>
  <si>
    <t xml:space="preserve">Rohbenzin  </t>
  </si>
  <si>
    <t xml:space="preserve">Flugturbinenkraftstoff  </t>
  </si>
  <si>
    <t xml:space="preserve">Dieselkraftstoff  </t>
  </si>
  <si>
    <t xml:space="preserve">Heizöl leicht  </t>
  </si>
  <si>
    <t xml:space="preserve">Heizöl schwer  </t>
  </si>
  <si>
    <t xml:space="preserve">Petrolkoks  </t>
  </si>
  <si>
    <t xml:space="preserve">Flüssiggas  </t>
  </si>
  <si>
    <t xml:space="preserve">Raffineriegas  </t>
  </si>
  <si>
    <t xml:space="preserve">Andere Mineralölprodukte  </t>
  </si>
  <si>
    <t xml:space="preserve">Kokereigas, Stadtgas  </t>
  </si>
  <si>
    <t xml:space="preserve">Gichtgas, Konvertergas  </t>
  </si>
  <si>
    <t xml:space="preserve">Erdgas, Erdölgas  </t>
  </si>
  <si>
    <t xml:space="preserve">Grubengas  </t>
  </si>
  <si>
    <t xml:space="preserve">Wasserkraft  </t>
  </si>
  <si>
    <t xml:space="preserve">Müll und sonstige Biomasse  </t>
  </si>
  <si>
    <t xml:space="preserve">Strom  </t>
  </si>
  <si>
    <t xml:space="preserve">Kernenergie  </t>
  </si>
  <si>
    <t xml:space="preserve">Fernwärme </t>
  </si>
  <si>
    <t>45</t>
  </si>
  <si>
    <t>Alle Wirtschaftsbereiche</t>
  </si>
  <si>
    <t>Öffentliche Wärmekraftwerke</t>
  </si>
  <si>
    <t>Industriekraftwerke</t>
  </si>
  <si>
    <t>Straßenverkehr</t>
  </si>
  <si>
    <t>Stromerzeugung: Brennstoffeinsatz und Bruttostromerzeugung nach Kraftwerksarten</t>
  </si>
  <si>
    <t>Stromerzeugung und Brennstoffeinsatz nach Energieträgern</t>
  </si>
  <si>
    <t>Umwandlungsbereiche</t>
  </si>
  <si>
    <t>Kokereien</t>
  </si>
  <si>
    <t>Wärmekraftwerke</t>
  </si>
  <si>
    <t>Kernkraftwerke</t>
  </si>
  <si>
    <t>Hochöfen</t>
  </si>
  <si>
    <t>Raffinerien</t>
  </si>
  <si>
    <t>Kraftwerkstypen</t>
  </si>
  <si>
    <t>Kernenergie</t>
  </si>
  <si>
    <t>Steinkohlen</t>
  </si>
  <si>
    <t>Braunkohlen</t>
  </si>
  <si>
    <t>Erdgas</t>
  </si>
  <si>
    <t>Mineralölprodukte</t>
  </si>
  <si>
    <t>Übrige Energieträger</t>
  </si>
  <si>
    <t>Primärenergieverbrauch</t>
  </si>
  <si>
    <t>Bunkerungssaldo</t>
  </si>
  <si>
    <t>2002</t>
  </si>
  <si>
    <t>Fernwärme</t>
  </si>
  <si>
    <t>Private Haushalte</t>
  </si>
  <si>
    <t>21</t>
  </si>
  <si>
    <t>22</t>
  </si>
  <si>
    <t>23.1</t>
  </si>
  <si>
    <t>24</t>
  </si>
  <si>
    <t>25</t>
  </si>
  <si>
    <t>26</t>
  </si>
  <si>
    <t>27</t>
  </si>
  <si>
    <t>Erzeugung brutto (PJ)</t>
  </si>
  <si>
    <t>Fackelverluste</t>
  </si>
  <si>
    <t>Vorratsveränderungen</t>
  </si>
  <si>
    <t>Statistische Differenz</t>
  </si>
  <si>
    <t>Inländische Produktion</t>
  </si>
  <si>
    <t>Umwandlungseinsatz (PJ)</t>
  </si>
  <si>
    <t>Brennstoffeinsatz (PJ)</t>
  </si>
  <si>
    <t>Bruttostromerzeugung (PJ)</t>
  </si>
  <si>
    <t>J</t>
  </si>
  <si>
    <t>K</t>
  </si>
  <si>
    <t>L</t>
  </si>
  <si>
    <t>M</t>
  </si>
  <si>
    <t>N</t>
  </si>
  <si>
    <t>O</t>
  </si>
  <si>
    <t>+</t>
  </si>
  <si>
    <t>=</t>
  </si>
  <si>
    <t>-</t>
  </si>
  <si>
    <t>3.1</t>
  </si>
  <si>
    <t>3.2</t>
  </si>
  <si>
    <t>Umwandlungsbereiche: Umwandlungseinsatz und Umwandlungsausstoß</t>
  </si>
  <si>
    <t>Steinkohlen und Steinkohlen-  produkte</t>
  </si>
  <si>
    <t>Erneuerbare       Energien</t>
  </si>
  <si>
    <t xml:space="preserve"> Nicht erneuer-bare Abfälle, Abwärme u.a.</t>
  </si>
  <si>
    <t xml:space="preserve"> Nicht erneuerbare Abfälle, Abwärme u.a.</t>
  </si>
  <si>
    <t>3.3</t>
  </si>
  <si>
    <t>3.4</t>
  </si>
  <si>
    <r>
      <t xml:space="preserve">35.1/.3 </t>
    </r>
    <r>
      <rPr>
        <vertAlign val="superscript"/>
        <sz val="9"/>
        <rFont val="MetaNormalLF-Roman"/>
        <family val="2"/>
      </rPr>
      <t>2)</t>
    </r>
  </si>
  <si>
    <t>Alle Produktionsbereiche</t>
  </si>
  <si>
    <t>Erdöl</t>
  </si>
  <si>
    <t>Gase</t>
  </si>
  <si>
    <t>zusammen</t>
  </si>
  <si>
    <t>Insgesamt</t>
  </si>
  <si>
    <t>MJ/cap.</t>
  </si>
  <si>
    <t>Heizöl schwer</t>
  </si>
  <si>
    <t>Erneuerbare Energien</t>
  </si>
  <si>
    <t>Mineralöle</t>
  </si>
  <si>
    <t>Steinkohlen und Steinkohlen-produkte</t>
  </si>
  <si>
    <t>Braunkohlen und Braunkohlen-produkte</t>
  </si>
  <si>
    <t>Verarbeitendes Gewerbe</t>
  </si>
  <si>
    <t>_____</t>
  </si>
  <si>
    <t>23.2</t>
  </si>
  <si>
    <t>01</t>
  </si>
  <si>
    <t>02</t>
  </si>
  <si>
    <t>05</t>
  </si>
  <si>
    <t>16</t>
  </si>
  <si>
    <t>17</t>
  </si>
  <si>
    <t>18</t>
  </si>
  <si>
    <t>19</t>
  </si>
  <si>
    <t>20</t>
  </si>
  <si>
    <t>23</t>
  </si>
  <si>
    <t>24.4</t>
  </si>
  <si>
    <t>28</t>
  </si>
  <si>
    <t>29</t>
  </si>
  <si>
    <t>30</t>
  </si>
  <si>
    <t>33</t>
  </si>
  <si>
    <t>36</t>
  </si>
  <si>
    <t>37</t>
  </si>
  <si>
    <t>50</t>
  </si>
  <si>
    <t>51</t>
  </si>
  <si>
    <t>52</t>
  </si>
  <si>
    <t>sonst. Mineralöl-produkte</t>
  </si>
  <si>
    <t>Importabhängigkeit</t>
  </si>
  <si>
    <t>Erdgas, Erdölgas</t>
  </si>
  <si>
    <t>Rohöl</t>
  </si>
  <si>
    <t>Steinkohle</t>
  </si>
  <si>
    <t>%</t>
  </si>
  <si>
    <t>Terajoule</t>
  </si>
  <si>
    <t>Wasser-, Windkraft</t>
  </si>
  <si>
    <t>Finanz- u. Versicherungsdienstleistungen</t>
  </si>
  <si>
    <t>Fackel- u. Leitungsverluste</t>
  </si>
  <si>
    <t xml:space="preserve"> Nicht    erneuerbare Abfälle, Abwärme       u.a.</t>
  </si>
  <si>
    <t>4.1</t>
  </si>
  <si>
    <t>4.2</t>
  </si>
  <si>
    <t>4.3</t>
  </si>
  <si>
    <t>Einheit</t>
  </si>
  <si>
    <t>Gewinnung von Primärenergie im Inland</t>
  </si>
  <si>
    <t>darunter:</t>
  </si>
  <si>
    <t>Endenergieverbrauch</t>
  </si>
  <si>
    <t>Umwandlungsausstoß</t>
  </si>
  <si>
    <t>Umwandlungsverluste</t>
  </si>
  <si>
    <t>Bevölkerung</t>
  </si>
  <si>
    <t>Mill.</t>
  </si>
  <si>
    <t>Energieintensität</t>
  </si>
  <si>
    <t>Energieeffizienz</t>
  </si>
  <si>
    <t>Steinkohlen und Stein-    kohlen-  produkte</t>
  </si>
  <si>
    <t>Braunkohlen und Braun-   kohlen-produkte</t>
  </si>
  <si>
    <t>Kern- energie</t>
  </si>
  <si>
    <t>Fern- wärme</t>
  </si>
  <si>
    <t xml:space="preserve">Erneuerbare Energien </t>
  </si>
  <si>
    <t>Nicht erneuerbare Abfälle, Abwärme u.a.</t>
  </si>
  <si>
    <t>Heizöl    leicht</t>
  </si>
  <si>
    <t>A</t>
  </si>
  <si>
    <t>03</t>
  </si>
  <si>
    <t>Fischerei u. Aquakultur</t>
  </si>
  <si>
    <t>B</t>
  </si>
  <si>
    <t>06</t>
  </si>
  <si>
    <t>07-09</t>
  </si>
  <si>
    <t>C</t>
  </si>
  <si>
    <t>10-12</t>
  </si>
  <si>
    <t>13-15</t>
  </si>
  <si>
    <t>19.1</t>
  </si>
  <si>
    <t>19.2</t>
  </si>
  <si>
    <t>23.2-9</t>
  </si>
  <si>
    <t>24.1-3</t>
  </si>
  <si>
    <t>24.5</t>
  </si>
  <si>
    <t>31-32</t>
  </si>
  <si>
    <t>Reparatur u. Installation v. Maschinen u. Ausrüstungen</t>
  </si>
  <si>
    <t>D (35)</t>
  </si>
  <si>
    <t>Energieversorgung</t>
  </si>
  <si>
    <t>35.1/.3</t>
  </si>
  <si>
    <t>35.2</t>
  </si>
  <si>
    <t>Gasversorgung</t>
  </si>
  <si>
    <t>E</t>
  </si>
  <si>
    <t>Wasserversorgung, Entsorgung u.ä.</t>
  </si>
  <si>
    <t>Wasserversorgung</t>
  </si>
  <si>
    <t>37-39</t>
  </si>
  <si>
    <t>Abwasserentsorgung</t>
  </si>
  <si>
    <t>38-39</t>
  </si>
  <si>
    <t>F</t>
  </si>
  <si>
    <t>41-42</t>
  </si>
  <si>
    <t>Hoch- u. Tiefbau</t>
  </si>
  <si>
    <t>G</t>
  </si>
  <si>
    <t>H</t>
  </si>
  <si>
    <t>Verkehrs- u. Lagereileistungen</t>
  </si>
  <si>
    <t>49.1-2</t>
  </si>
  <si>
    <t>49.3-5</t>
  </si>
  <si>
    <t>Post-, Kurier- u. Expressdienste</t>
  </si>
  <si>
    <t>I</t>
  </si>
  <si>
    <t>Gastgewerbe</t>
  </si>
  <si>
    <t>P</t>
  </si>
  <si>
    <t>Q</t>
  </si>
  <si>
    <t>R-T</t>
  </si>
  <si>
    <t>Erneuerbare Energien und sonstige nicht erneuerbare Energieträger</t>
  </si>
  <si>
    <t>Wirkungsgrad (Erzeugung/Einsatz) in Prozent Einsatz</t>
  </si>
  <si>
    <t>Verwendung insgesamt</t>
  </si>
  <si>
    <t>Verwendung von Energie</t>
  </si>
  <si>
    <t>Produktionsbereiche</t>
  </si>
  <si>
    <t>Bergbau u. Gewinnung v. Steinen u. Erden</t>
  </si>
  <si>
    <t>43</t>
  </si>
  <si>
    <t>46</t>
  </si>
  <si>
    <t>Land- u. Forstwirtschaft, Fischerei</t>
  </si>
  <si>
    <t>Forstwirtschaft u. Holzeinschlag</t>
  </si>
  <si>
    <t>Kohlenbergbau</t>
  </si>
  <si>
    <t>H.v. Holz-, Flecht-, Korb- u. Korkwaren (ohne Möbel)</t>
  </si>
  <si>
    <t>H.v. Papier, Pappe u. Waren daraus</t>
  </si>
  <si>
    <t>Kokerei</t>
  </si>
  <si>
    <t>Mineralölverarbeitung</t>
  </si>
  <si>
    <t>H.v. Gummi- u. Kunststoffwaren</t>
  </si>
  <si>
    <t>H.v. Glas u. Glaswaren</t>
  </si>
  <si>
    <t>Metallerzeugung u. -bearbeitung</t>
  </si>
  <si>
    <t>Gießereien</t>
  </si>
  <si>
    <t>H.v. Metallerzeugnissen</t>
  </si>
  <si>
    <t>H.v. elektrischen Ausrüstungen</t>
  </si>
  <si>
    <t>Maschinenbau</t>
  </si>
  <si>
    <t>H.v. Kraftwagen u. Kraftwagenteilen</t>
  </si>
  <si>
    <t>Baugewerbe</t>
  </si>
  <si>
    <t>Großhandel (ohne Handel mit Kfz)</t>
  </si>
  <si>
    <t>Einzelhandel (ohne Handel mit Kfz)</t>
  </si>
  <si>
    <t>Verkehr u. Lagerei</t>
  </si>
  <si>
    <t>Lagerei u. sonst. Dienstleistungen für den Verkehr</t>
  </si>
  <si>
    <t>Information u. Kommunikation</t>
  </si>
  <si>
    <t>Grundstücks- u. Wohnungswesen</t>
  </si>
  <si>
    <t>Erziehung u. Unterricht</t>
  </si>
  <si>
    <t>Sonstige Dienstleistungen</t>
  </si>
  <si>
    <t>47</t>
  </si>
  <si>
    <t>53</t>
  </si>
  <si>
    <t>Heizöl leicht</t>
  </si>
  <si>
    <t>Exporte</t>
  </si>
  <si>
    <t>- Ausstoß der Umwandlungsbereiche</t>
  </si>
  <si>
    <t>Heizöl   leicht</t>
  </si>
  <si>
    <t>Handelsleistungen</t>
  </si>
  <si>
    <t xml:space="preserve">  Mineralöle</t>
  </si>
  <si>
    <t>davon:</t>
  </si>
  <si>
    <t>Energieverbrauch je Bruttowertschöpfung, preisbereinigt (2015 = 100)</t>
  </si>
  <si>
    <t>2015 = 100</t>
  </si>
  <si>
    <t xml:space="preserve">Wasser-KW/   Wind, Photo- voltaik </t>
  </si>
  <si>
    <t>Wasser-KW/   Wind, Photo- voltaik</t>
  </si>
  <si>
    <t>Wirkungsgrad (Erzeugung/Einsatz) 2015 = 100</t>
  </si>
  <si>
    <t>Primärenergieverbrauch der Inländer</t>
  </si>
  <si>
    <t>Erscheinungsfolge: jährlich</t>
  </si>
  <si>
    <t>Ihr Kontakt zu uns:</t>
  </si>
  <si>
    <t>www.destatis.de/kontakt</t>
  </si>
  <si>
    <t>Telefon: +49 (0) 611 / 75 24 05</t>
  </si>
  <si>
    <t>Vervielfältigung und Verbreitung, auch auszugsweise, mit Quellenangabe gestattet.</t>
  </si>
  <si>
    <t>Energie aus inländischer Produktion</t>
  </si>
  <si>
    <t>Stein- und Braunkohle</t>
  </si>
  <si>
    <t>Primärenergie gemäß Inländerkonzept, Inlandsverbrauchskonzept, Inlandsabsatzkonzept</t>
  </si>
  <si>
    <t>Fackel- und Leitungsverluste</t>
  </si>
  <si>
    <t>nicht-energetischer Verbrauch</t>
  </si>
  <si>
    <t>Emissionsrelevante und nicht emissionsrelevante Energie</t>
  </si>
  <si>
    <t>Petajoule</t>
  </si>
  <si>
    <t>Stein- und Braunkohleprodukte</t>
  </si>
  <si>
    <t>Strom</t>
  </si>
  <si>
    <t>Land- und Forstwirtschaft, Fischerei</t>
  </si>
  <si>
    <t>Landwirtschaft u. Jagd</t>
  </si>
  <si>
    <t>Gewinnung von Erdöl und Erdgas</t>
  </si>
  <si>
    <t>Erzbergbau, Gewinnung v. Steinen u. Erden, sonst. Bergbau</t>
  </si>
  <si>
    <t>H.v. Nahrungsmitteln u. Getränken; Tabakverarb.</t>
  </si>
  <si>
    <t>H.v. Textilien, Bekleidung, Leder u. Lederwaren, Schuhen</t>
  </si>
  <si>
    <t>H.v. Druckerzeugnissen, Vervielf. v. Ton-, Bild-, Datenträgern</t>
  </si>
  <si>
    <t>Kokerei u. Mineralölverarbeitung</t>
  </si>
  <si>
    <t xml:space="preserve">H.v. chemischen Erzeugnissen </t>
  </si>
  <si>
    <t>H.v. pharmazeutischen Erzeugnissen</t>
  </si>
  <si>
    <t>H.v. Glas, -waren, Keramik, Verarb. v. Steinen u. Erden</t>
  </si>
  <si>
    <t>H.v. Keramik, Verarb. v. Steinen u. Erden</t>
  </si>
  <si>
    <t>Erzeugung u. erste Bearbeitung. v. Eisen, Stahl</t>
  </si>
  <si>
    <t>Erzeugung u. erste Bearbeitung v. NE-Metallen</t>
  </si>
  <si>
    <t>H.v. DV-Geräten, elektron. u. optischen Erzeugnissen</t>
  </si>
  <si>
    <t>Sonstiger Fahrzeugbau</t>
  </si>
  <si>
    <t>H.v. Möbeln u. sonstigen Waren</t>
  </si>
  <si>
    <t>Elektrizitätsversorgung, Wärme- und Kälteversorgung</t>
  </si>
  <si>
    <t>Wasserversorgung, Abwasser- u. Abfallentsorgung</t>
  </si>
  <si>
    <t>Abwasser-, Abfallentsorgung, Rückgewinnung</t>
  </si>
  <si>
    <t>Abfallentsorgung, Rückgewinnung, sonstige Entsorgung</t>
  </si>
  <si>
    <t>Vorb. Baustellenarbeiten, Bauinstall., sonst. Ausbau</t>
  </si>
  <si>
    <t>Handel; Instandhaltung u. Reparatur v. Kfz</t>
  </si>
  <si>
    <t>Kfz-Handel; Instandhaltung.u. Reparatur v. Kfz</t>
  </si>
  <si>
    <t>Personen- u. Güterbeförderung im Eisenbahnverkehr</t>
  </si>
  <si>
    <t>Sonst. Landverkehr; Transport in Rohrfernleitungen</t>
  </si>
  <si>
    <t>Schifffahrt</t>
  </si>
  <si>
    <t>Luftfahrt</t>
  </si>
  <si>
    <t>Grundstücks- und Wohnungswesen</t>
  </si>
  <si>
    <t>Freiberufliche, wissenschaftliche u. technische Dienstleistg.</t>
  </si>
  <si>
    <t>Sonstige wirtschaftliche Dienstleistungen</t>
  </si>
  <si>
    <t>Öffentliche Verwaltung, Verteidigung; Sozialversicherung</t>
  </si>
  <si>
    <t>Gesundheits- u. Sozialwesen</t>
  </si>
  <si>
    <t xml:space="preserve">Private Haushalte </t>
  </si>
  <si>
    <t>Hochseebunkerungen</t>
  </si>
  <si>
    <t>Erdgas, Erdölgas, Grubengas</t>
  </si>
  <si>
    <t>hergestellte Gase</t>
  </si>
  <si>
    <t>Ernährung und Tabak</t>
  </si>
  <si>
    <t>Papiergewerbe</t>
  </si>
  <si>
    <t>Verarbeitung von Steinen und Erden</t>
  </si>
  <si>
    <t>Metallerzeugung</t>
  </si>
  <si>
    <t>Fahrzeugbau</t>
  </si>
  <si>
    <t>Inlandsverbrauch von Energie</t>
  </si>
  <si>
    <t>Inlandsabsatz von Energie (AGEB: "Primärenergieverbrauch")</t>
  </si>
  <si>
    <t>Nicht emissionsrelevant</t>
  </si>
  <si>
    <t>Emissionsrelevant</t>
  </si>
  <si>
    <t>Primärenergieverbrauch (ohne Doppelzählungen)</t>
  </si>
  <si>
    <t>2.2</t>
  </si>
  <si>
    <t>2.1</t>
  </si>
  <si>
    <t>2.4</t>
  </si>
  <si>
    <t>2.5</t>
  </si>
  <si>
    <t>Produktionsbereiche und private Haushalte</t>
  </si>
  <si>
    <t>Tabelle 3.5: Primärenergieintensität im Inland - Kraftwerksverluste und Eigenverbrauch beim Energieerzeuger*)</t>
  </si>
  <si>
    <t>CPA</t>
  </si>
  <si>
    <t>H.v.</t>
  </si>
  <si>
    <t>method.</t>
  </si>
  <si>
    <t>Sonst.</t>
  </si>
  <si>
    <t>Dienstleistungen</t>
  </si>
  <si>
    <t>AGEB</t>
  </si>
  <si>
    <t>TREMOD</t>
  </si>
  <si>
    <t>Stat.</t>
  </si>
  <si>
    <t>statistische</t>
  </si>
  <si>
    <t>Elektrizitätsversorgung, Wärme- u. Kälteversorgung</t>
  </si>
  <si>
    <t>Stein- u. Braunkohlenbrikettfabriken</t>
  </si>
  <si>
    <t>Heizkraft- u. Fernheizwerke</t>
  </si>
  <si>
    <t>Freiberufliche, wissenschaftliche u. technische DL</t>
  </si>
  <si>
    <t>verarb.</t>
  </si>
  <si>
    <t>Verarbeitung</t>
  </si>
  <si>
    <t>Kfz</t>
  </si>
  <si>
    <t>Vorb.</t>
  </si>
  <si>
    <t>vorbereitende</t>
  </si>
  <si>
    <t>DV</t>
  </si>
  <si>
    <t>Datenverarbeitung</t>
  </si>
  <si>
    <t>elektron.</t>
  </si>
  <si>
    <t>elektronisch</t>
  </si>
  <si>
    <t>Vervielf.</t>
  </si>
  <si>
    <t>Vervielfältigung</t>
  </si>
  <si>
    <t>Energie u. Dienstleistg. der Energieversorgung</t>
  </si>
  <si>
    <t>1</t>
  </si>
  <si>
    <t>1.1</t>
  </si>
  <si>
    <t>1.2</t>
  </si>
  <si>
    <t>2</t>
  </si>
  <si>
    <t>2.3</t>
  </si>
  <si>
    <t>2.3.1</t>
  </si>
  <si>
    <t>2.3.2</t>
  </si>
  <si>
    <t>2.3.3</t>
  </si>
  <si>
    <t>2.3.4</t>
  </si>
  <si>
    <t>2.3.5</t>
  </si>
  <si>
    <t>2.6</t>
  </si>
  <si>
    <t>3</t>
  </si>
  <si>
    <t>3.5</t>
  </si>
  <si>
    <t>4</t>
  </si>
  <si>
    <t>4.2.1</t>
  </si>
  <si>
    <t>4.2.2</t>
  </si>
  <si>
    <t>4.2.3</t>
  </si>
  <si>
    <t>4.2.4</t>
  </si>
  <si>
    <t>4.2.5</t>
  </si>
  <si>
    <t>Inhalt</t>
  </si>
  <si>
    <t>Einführung</t>
  </si>
  <si>
    <t>Zeichenerklärung</t>
  </si>
  <si>
    <t>Glossar</t>
  </si>
  <si>
    <t>Hier finden sich Informationen zu Inhalt und Aufbau dieser Veröffentlichung.</t>
  </si>
  <si>
    <t>Durch einen Doppelklick auf die nachstehende Schaltfläche kann die Einführung geöffnet werden.</t>
  </si>
  <si>
    <t>weniger als die Hälfte von 1 in der letzten besetzten Stelle, jedoch mehr als nichts</t>
  </si>
  <si>
    <r>
      <rPr>
        <sz val="10"/>
        <color theme="1"/>
        <rFont val="Symbol"/>
        <family val="1"/>
        <charset val="2"/>
      </rPr>
      <t>-</t>
    </r>
  </si>
  <si>
    <t>nichts vorhanden (genau Null)</t>
  </si>
  <si>
    <t>/</t>
  </si>
  <si>
    <t>keine Angaben, da Zahlenwert nicht sicher genug</t>
  </si>
  <si>
    <t>.</t>
  </si>
  <si>
    <t>Zahlenwert unbekannt oder geheim zu halten</t>
  </si>
  <si>
    <t>X</t>
  </si>
  <si>
    <t>Tabellenfach gesperrt, weil Aussage nicht sinnvoll.</t>
  </si>
  <si>
    <t>Abweichungen in den Summen durch Runden.</t>
  </si>
  <si>
    <t>Inländerkonzept</t>
  </si>
  <si>
    <t>Abkürzungsverzeichnis</t>
  </si>
  <si>
    <t>Emissionsrelevanter Energieverbrauch</t>
  </si>
  <si>
    <t>u.a.</t>
  </si>
  <si>
    <t>und andere</t>
  </si>
  <si>
    <t>Arbeitsgemeinschaft Energiebilanzen e.V.</t>
  </si>
  <si>
    <t>Herstellung von</t>
  </si>
  <si>
    <t>sonstige</t>
  </si>
  <si>
    <t>methodische</t>
  </si>
  <si>
    <t>Kraftfahrzeug</t>
  </si>
  <si>
    <t>Inwiefern verursacht wessen Energieverbrauch Emissionen?</t>
  </si>
  <si>
    <t>Umwandlungsausstoß (PJ)</t>
  </si>
  <si>
    <t>Primärenergieverbrauch der Inländer............</t>
  </si>
  <si>
    <t>Emissionsrelevanter Primärenergieverbrauch</t>
  </si>
  <si>
    <t>PJ</t>
  </si>
  <si>
    <t>TJ</t>
  </si>
  <si>
    <t>DL</t>
  </si>
  <si>
    <r>
      <t>Petajoule (=10</t>
    </r>
    <r>
      <rPr>
        <vertAlign val="superscript"/>
        <sz val="10"/>
        <rFont val="MetaNormalLF-Roman"/>
        <family val="2"/>
      </rPr>
      <t>15</t>
    </r>
    <r>
      <rPr>
        <sz val="10"/>
        <rFont val="MetaNormalLF-Roman"/>
        <family val="2"/>
      </rPr>
      <t xml:space="preserve"> Joule)</t>
    </r>
  </si>
  <si>
    <r>
      <t>Terajoule (=10</t>
    </r>
    <r>
      <rPr>
        <vertAlign val="superscript"/>
        <sz val="10"/>
        <rFont val="MetaNormalLF-Roman"/>
        <family val="2"/>
      </rPr>
      <t>12</t>
    </r>
    <r>
      <rPr>
        <sz val="10"/>
        <rFont val="MetaNormalLF-Roman"/>
        <family val="2"/>
      </rPr>
      <t xml:space="preserve"> Joule)</t>
    </r>
  </si>
  <si>
    <t>Verwendung von Energie durch Inländer</t>
  </si>
  <si>
    <t>Verwendung von Energie durch Inländer (mit Doppelzählungen)</t>
  </si>
  <si>
    <t>Aufkommen an Energie im Inland insgesamt</t>
  </si>
  <si>
    <t>Verwendung von Energie aus dem Inland insgesamt</t>
  </si>
  <si>
    <t>Verwendung von Energie im Inland (mit Doppelzählungen)</t>
  </si>
  <si>
    <t>Doppelzählungen</t>
  </si>
  <si>
    <t xml:space="preserve">Sonstige erneuerbare Energien </t>
  </si>
  <si>
    <t>Aufkommen und Verwendung nach Inlandskonzept (einschl. Doppelzählungen durch Energieumwandlung, Daten der AGEB)</t>
  </si>
  <si>
    <t>der Inländer</t>
  </si>
  <si>
    <t>im Inland</t>
  </si>
  <si>
    <t>Anteil der Unternehmen (Inländerkonzept)</t>
  </si>
  <si>
    <t>Anteil privater Haushalte (Inländerkonzept)</t>
  </si>
  <si>
    <t>je Einwohner</t>
  </si>
  <si>
    <t>Bruttowertschöpfung Baugewerbe (preisbereinigt)</t>
  </si>
  <si>
    <t>Bruttowertschöpfung Handelsleistungen (preisbereinigt)</t>
  </si>
  <si>
    <t>Bruttowertschöpfung Landwirtschaft (preisbereinigt)</t>
  </si>
  <si>
    <t>Landwirtschaft</t>
  </si>
  <si>
    <t>Wirkungsgrad</t>
  </si>
  <si>
    <t>Woher kommt die Energie? Wo wird sie verwendet?</t>
  </si>
  <si>
    <t>Sonst. Energieträger</t>
  </si>
  <si>
    <t>Aggregate und Kennziffern</t>
  </si>
  <si>
    <t>NE-Metall</t>
  </si>
  <si>
    <t>Nichteisenmetall</t>
  </si>
  <si>
    <t>Umweltökonomische Gesamtrechnungen</t>
  </si>
  <si>
    <t>Gesamtwirtschaftliche Betrachtung</t>
  </si>
  <si>
    <t>cap.</t>
  </si>
  <si>
    <t>Capita = pro Kopf</t>
  </si>
  <si>
    <t>Transport Emission Model</t>
  </si>
  <si>
    <t>Sozioökonomische Daten</t>
  </si>
  <si>
    <t>darunter</t>
  </si>
  <si>
    <t>Bruttonationaleinkommen</t>
  </si>
  <si>
    <t>PEV (Inland)/BIP</t>
  </si>
  <si>
    <t>PEV (Inländer)/BNE</t>
  </si>
  <si>
    <t>Primärenergieverbrauch (PEV)</t>
  </si>
  <si>
    <t>Bruttoinlandsprodukt (BIP, preisbereinigt)</t>
  </si>
  <si>
    <t>Bruttonationaleinkommen (BNE, preisbereinigt)</t>
  </si>
  <si>
    <t>BIP</t>
  </si>
  <si>
    <t>BNE</t>
  </si>
  <si>
    <t>PEV</t>
  </si>
  <si>
    <t>Bruttoinlandsprodukt</t>
  </si>
  <si>
    <t>Bruttowertschöpfung Verarbeitendes Gewerbe (preisbereinigt)</t>
  </si>
  <si>
    <t>Aufkommen und Verwendung von Energie sowie Primärenergieverbrauch und Emissionsrelevanz</t>
  </si>
  <si>
    <t>Verwendung von Energie nach Energieträgern</t>
  </si>
  <si>
    <t>Verwendung von Energie nach Produktionsbereichen</t>
  </si>
  <si>
    <t>Verwendung von Energie nach Energieträgern und Produktionsbereichen</t>
  </si>
  <si>
    <t>Verwendung von Energie nach Energieträgern und Produktionsbereichen 2000</t>
  </si>
  <si>
    <t>Verwendung von Energie nach Energieträgern und Produktionsbereichen 2005</t>
  </si>
  <si>
    <t>Verwendung von Energie nach Energieträgern und Produktionsbereichen 2010</t>
  </si>
  <si>
    <t>Verwendung von Energie nach Energieträgern und Produktionsbereichen 2015</t>
  </si>
  <si>
    <t>Primärenergieverbrauch - Kraftwerksverluste und Eigenverbrauch beim Verbraucher</t>
  </si>
  <si>
    <t>Primärenergieintensität - Kraftwerksverluste und Eigenverbrauch beim Verbraucher</t>
  </si>
  <si>
    <t>Verteilung der Umwandlungsverluste und des Eigenverbrauchs der Kraftwerke auf die Endverbraucher</t>
  </si>
  <si>
    <t>Primärenergieverbrauch - Kraftwerksverluste und Eigenverbrauch beim Energieerzeuger</t>
  </si>
  <si>
    <t>Primärenergieintensität - Kraftwerksverluste und Eigenverbrauch beim Energieerzeuger</t>
  </si>
  <si>
    <t>Emissionsrelevanter Energieverbrauch der Inländer</t>
  </si>
  <si>
    <t>Emissionsrelevanter Energieverbrauch der Inländer nach Energieträgern 2000</t>
  </si>
  <si>
    <t>Emissionsrelevanter Energieverbrauch der Inländer nach Energieträgern 2005</t>
  </si>
  <si>
    <t>Emissionsrelevanter Energieverbrauch der Inländer nach Energieträgern 2010</t>
  </si>
  <si>
    <t>Emissionsrelevanter Energieverbrauch der Inländer nach Energieträgern 2015</t>
  </si>
  <si>
    <t>Emissionsrelevanter Energieverbrauch der Inländer nach Wirtschaftsbereichen</t>
  </si>
  <si>
    <t>2.3.6</t>
  </si>
  <si>
    <t>Verwendung von Energie nach Energieträgern und Produktionsbereichen 2019</t>
  </si>
  <si>
    <t>4.2.6</t>
  </si>
  <si>
    <t>Emissionsrelevanter Energieverbrauch der Inländer nach Energieträgern 2019</t>
  </si>
  <si>
    <t>Export u. Verbräuche der Ausländer im Inland</t>
  </si>
  <si>
    <t>Import u. Verbräuche der Inländer im Ausland</t>
  </si>
  <si>
    <t>Übergang Verkehr insgesamt</t>
  </si>
  <si>
    <t>Verbrauch von Kraft-/Treibstoffen durch Inländer im Ausland</t>
  </si>
  <si>
    <t>Verbrauch von Kraft-/Treibstoffen durch Ausländer im Inland</t>
  </si>
  <si>
    <t>Verwendung von Energie im Inland (ohne Doppelzählungen)</t>
  </si>
  <si>
    <t>+ Fackel- und Leitungsverluste</t>
  </si>
  <si>
    <t>+ Statistische Differenz</t>
  </si>
  <si>
    <t>- Verbrauch von Kraft-/Treibstoffen durch Inländer im Ausland</t>
  </si>
  <si>
    <t>+ Verbrauch von Kraft-/Treibstoffen durch Ausländer im Inland</t>
  </si>
  <si>
    <t>- Hochseebunkerungen</t>
  </si>
  <si>
    <t>Berichtszeitraum 2000 - 2020</t>
  </si>
  <si>
    <t>Verwendung von Energie nach Energieträgern und Produktionsbereichen 2020</t>
  </si>
  <si>
    <t>Emissionsrelevanter Energieverbrauch der Inländer nach Energieträgern 2020</t>
  </si>
  <si>
    <t>© Statistisches Bundesamt (Destatis), 2022</t>
  </si>
  <si>
    <t>Wie hängen Inländerverbrauch, Inlandsverbrauch und Inlandsabsatz zusammen?</t>
  </si>
  <si>
    <t xml:space="preserve">Classification of Products by Activity (Klassifikation der Produktionsbereiche). </t>
  </si>
  <si>
    <t>Hinweis:</t>
  </si>
  <si>
    <t>Diese Veröffentlichung wird letztmalig mit Ausgabe 2022 / Berichtszeitraum für 2020 veröffentlicht.</t>
  </si>
  <si>
    <t>Energiegesamtrechnung</t>
  </si>
  <si>
    <t>die gewünschten Ergebnisse enthält.</t>
  </si>
  <si>
    <t>Erschienen am 14.10.2022</t>
  </si>
  <si>
    <t>Artikelnummer: 5850014207005</t>
  </si>
  <si>
    <t>Rechenstand: August 2022</t>
  </si>
  <si>
    <t xml:space="preserve">Bereichsabgrenzung vergleichbar mit der Statistischen Güterklassifikation in Verbindung </t>
  </si>
  <si>
    <t>mit den Wirtschaftszweigen in der Europäischen Gemeinschaft (Ausgabe 2008).</t>
  </si>
  <si>
    <t>Differenz zwischen</t>
  </si>
  <si>
    <t>- Kraft- und Treibstoffverbrauch durch Ausländer im Inland und</t>
  </si>
  <si>
    <t>- Kraft- und Treibstoffverbrauch durch Inländer im Ausland.</t>
  </si>
  <si>
    <t>Der Bunkerunfssaldo umfasst den Energieverbrauch sowohl in der Schiff- und Luftfahrt als auch im Straßenverkehr.</t>
  </si>
  <si>
    <t xml:space="preserve">Er stellt diejenige Energiemenge dar, deren Verbrauch in einem Produktionsbereich ursächlich für die Emission von </t>
  </si>
  <si>
    <t xml:space="preserve">Tteibhausgasen und Luftschadstoffen ist. Er enthält auch den energieverbrauch an Biokraftstoffen und Biomasse, der zum </t>
  </si>
  <si>
    <t>Ausstoß von Luftemissionen führt. Der emissionsrelevante Energieverbrauch enthält zusätzlich zu den in der nationalen</t>
  </si>
  <si>
    <t>Energiebilanz erfassten, emissionsrelevanten Energieträgern weitere Verbrauchsmengen, die im nationalen Emissionsinventar</t>
  </si>
  <si>
    <t>des Umweltbundesamtes als emissionsrelevant eingestuft werden.</t>
  </si>
  <si>
    <t>Die Energieintensität bezeichnet häufig den Energieaufwand, der nötig ist, um eine weitere Einheit des Bruttoinlandsproduktes</t>
  </si>
  <si>
    <t>zu erstellen. Sie kann jedoch auch auf Ebene einzelner Produktionsbereiche, des Verarbeitenden Gewerbes oder der</t>
  </si>
  <si>
    <t>Dienstleistungsbereiche berechnet werden.</t>
  </si>
  <si>
    <t>Verluste bei der Gewinnung und/oder Übertragung von Energieträgern (in Leitungen, Pipelines, usw.). Diese werden in den</t>
  </si>
  <si>
    <t>nachfolgenden Tabellen nur kumuliert ausgewiesen und nicht auf Verbraucher verteilt.</t>
  </si>
  <si>
    <t>Bei Angaben entsprechend dem Inländerkonzept gehen alle Werte ein, die sich auf in Deutschland ansässige wirtschaftliche</t>
  </si>
  <si>
    <t>Akteure, seien es Privatpersonen oder Unternehmen, unabhängig von der Staatsangehörigkeit oder Rechtsform, beziehen.</t>
  </si>
  <si>
    <t>Um vom Inländer- zum Inlandskonzept zu gelangen, muss der Energieverbrauch der Ausländer im Inland addiert und derjenige</t>
  </si>
  <si>
    <t>der Inländer im Ausland abgezogen werden. Dieser Übergang wird durch den Bunkerungssaldo dargestellt.</t>
  </si>
  <si>
    <t>an den Endverbraucher weitergegebene Energie jweils als Endenergieverbrauch gezählt werden.</t>
  </si>
  <si>
    <t xml:space="preserve">Doppelzählungen entstehen, wenn der Umwandlungseinsatz im Umwandlungsbereich und die aus dem Umwandlungsbereich </t>
  </si>
  <si>
    <t>Inlandskonzept</t>
  </si>
  <si>
    <t>Informationen zum Energieverbrauch in Deutschland entsprechend dem Inlandskonzept (auch Territorialkonzept genannt)</t>
  </si>
  <si>
    <t>beziehen sich auf das deutsche Staatsgebiet. Um vom Inlands- zum Inländerkonzept zu gelangen, muss der Energieverbrauch</t>
  </si>
  <si>
    <t>der Ausländer im Inland abgezogen und derjenige der Inländer im Ausland addiert werden. Dieser Übergang wird durch den</t>
  </si>
  <si>
    <t>Bunkerungssaldo dargestellt.</t>
  </si>
  <si>
    <t>Der Energieverbrauch in der Energiebilanz der AGEB entspricht dem Inlandsabsatzkonzept. Beim Straßenverkehr wurde</t>
  </si>
  <si>
    <t>daher in der Energiegesamtrechung bis zum Berichtsjahr 2013 auf den Inlandsabsatz der Kraftstoffe abgestimmt. Ab dem</t>
  </si>
  <si>
    <t>Berichtsjahr 2014 erfolgt dagegen die Berechnung auf Basis des anhand der tatsächlichen Pkw-Fahrleistungen</t>
  </si>
  <si>
    <t xml:space="preserve">ermittelten Inlandsverbrauchs. Bei der Luftfahrt sind diese Änderungen bereits ab dem Berichtsjahr 2005 umgesetzt. </t>
  </si>
  <si>
    <t xml:space="preserve">Daher ist in einigen Tabellen ab dem Berichtsjahr 2005 bzw. 2014 eine Differenz zwischen Inlandsabsatz und </t>
  </si>
  <si>
    <t>Inlandsverbrauch angegeben.</t>
  </si>
  <si>
    <t>Der Primärenergieverbrauch stellt den Energieverbrauch einer Volkswirtschaft, bereinigt um die Dopplzählungen aus der</t>
  </si>
  <si>
    <t>Energieumwandlung, dar. Auf Produktionsbereichsebene ergibt er sich als Differenz zwischen der in dem Produktionsbereich</t>
  </si>
  <si>
    <t>eingesetzten und der von diesem Produktionsbereich an andere Bereiche weitergegebenen Energiemenge.</t>
  </si>
  <si>
    <t>Ein Produktionsbereich umfasst alle Produktionseinheiten, die Güter einer bestimmten Gütergruppe erzeugen. Die</t>
  </si>
  <si>
    <t>Produktionseinheiten können dabei ganze Unternehmen bzw. Einrichtungen oder aber Teile davon sein. Da ein</t>
  </si>
  <si>
    <r>
      <t xml:space="preserve">Produktionsbereich gerade dadurch definiert ist, dass er Güter aus </t>
    </r>
    <r>
      <rPr>
        <i/>
        <sz val="10"/>
        <rFont val="MetaNormalLF-Roman"/>
        <family val="2"/>
      </rPr>
      <t>genau einer</t>
    </r>
    <r>
      <rPr>
        <sz val="10"/>
        <rFont val="MetaNormalLF-Roman"/>
        <family val="2"/>
      </rPr>
      <t xml:space="preserve"> Gütergruppe produziert, sind </t>
    </r>
  </si>
  <si>
    <t>Produktionsbereiche frei von Nebentätigkeiten.</t>
  </si>
  <si>
    <t>Das unterscheidet Produktionsbereiche von Wirtschaftsbereichen.</t>
  </si>
  <si>
    <t>Die Ergebnisse der Energiegesamtrechnung sind überwiegend nach Produktionsbereichen gegliedert.</t>
  </si>
  <si>
    <t>sonstige Energieträger</t>
  </si>
  <si>
    <t>Zu den sonstigen Energieträgern gehören beispielsweise Kläranlagen, Anlagen zur Gewinnung, Herstellung und</t>
  </si>
  <si>
    <t>Verarbeitung von Spalt- und Brutstoffen und Aufbereitungsanlagen für Altöl.</t>
  </si>
  <si>
    <t>statistische Differenz</t>
  </si>
  <si>
    <t>Mathematische Differenz zwischen aufkommens- und verwendungsseitiger Berechnung des Energieverbrauchs.</t>
  </si>
  <si>
    <t>Umwandlung</t>
  </si>
  <si>
    <t>Mechanischer, thermischer oder chemischer Prozess, der einen Energieträger (Kohle, Rohöl, Biomasse usw.) in einen anderen</t>
  </si>
  <si>
    <t>Energieträger (Strom, Dieselkraftstoff, Wärme, usw.) umwandelt. Energieträger können auch mehrfach umgewandelt werden</t>
  </si>
  <si>
    <r>
      <t xml:space="preserve">(beispielsweise Kohle </t>
    </r>
    <r>
      <rPr>
        <sz val="10"/>
        <rFont val="Calibri"/>
        <family val="2"/>
      </rPr>
      <t>→</t>
    </r>
    <r>
      <rPr>
        <sz val="10"/>
        <rFont val="MetaNormalLF-Roman"/>
        <family val="2"/>
      </rPr>
      <t xml:space="preserve"> Briketts </t>
    </r>
    <r>
      <rPr>
        <sz val="10"/>
        <rFont val="Calibri"/>
        <family val="2"/>
      </rPr>
      <t>→</t>
    </r>
    <r>
      <rPr>
        <sz val="10"/>
        <rFont val="MetaNormalLF-Roman"/>
        <family val="2"/>
      </rPr>
      <t xml:space="preserve"> Strom/Wärme).</t>
    </r>
  </si>
  <si>
    <t>Effizienz des Umweltbereiches. Der Wirkungsgrad ergibt sich aus Umwandlungseinsatz im Verhältnis zum Umwandlungsausstoß.</t>
  </si>
  <si>
    <t>Je effizienter Kraftwerke, Raffinerien oder Kokereien, usw. arbeiten, desto höher ist der Wirkungsgrad.</t>
  </si>
  <si>
    <t>Wirtschaftsbereich</t>
  </si>
  <si>
    <t>Als Wirtschaftsbereich bezeichnet man eine Gruppe von Unternehmen oder Einrichtungen, die schwerpunktmäßig bestimmte</t>
  </si>
  <si>
    <t>Güter erzeugt. Die Einheiten in einem bestimmten Wirtschaftsbereich können also zusätzlich zu ihrer Haupttätigkeit auch</t>
  </si>
  <si>
    <t>Nebentätigkeiten ausüben und Güter verschiedener Gütergruppen produzieren.</t>
  </si>
  <si>
    <r>
      <t xml:space="preserve">1.1 Aggregate und Kennziffern </t>
    </r>
    <r>
      <rPr>
        <b/>
        <vertAlign val="superscript"/>
        <sz val="12"/>
        <rFont val="MetaNormalLF-Roman"/>
        <family val="2"/>
      </rPr>
      <t>1</t>
    </r>
  </si>
  <si>
    <t>Verhältnis des Primärenergieaufkommens im Inland</t>
  </si>
  <si>
    <t>zu den Energieimporten</t>
  </si>
  <si>
    <t>1 Quelle: Arbeitsgemeinschaft Energiebilanzen, eigene Berechnungen.</t>
  </si>
  <si>
    <t>1.2 Aufkommen und Verwendung von Energie sowie Primärenergieverbrauch und Emissionsrelevanz</t>
  </si>
  <si>
    <t>Aufkommen und Verwendung nach Inländerkonzept (einschl. Doppelzählungen durch Energieumwandlung)</t>
  </si>
  <si>
    <t>Tabellen-bezug</t>
  </si>
  <si>
    <t xml:space="preserve"> (Umwandlungsausstoß)</t>
  </si>
  <si>
    <t>Gewinnung von Sekundärenergie im Inland</t>
  </si>
  <si>
    <r>
      <t>Aufkommen =</t>
    </r>
    <r>
      <rPr>
        <b/>
        <sz val="9"/>
        <color rgb="FFFF0000"/>
        <rFont val="MetaNormalLF-Roman"/>
        <family val="2"/>
      </rPr>
      <t xml:space="preserve"> </t>
    </r>
    <r>
      <rPr>
        <b/>
        <sz val="9"/>
        <rFont val="MetaNormalLF-Roman"/>
        <family val="2"/>
      </rPr>
      <t>Verwendung von Energie insgesamt</t>
    </r>
  </si>
  <si>
    <r>
      <t xml:space="preserve">aus Erneuerbaren Energien </t>
    </r>
    <r>
      <rPr>
        <sz val="10"/>
        <rFont val="Calibri"/>
        <family val="2"/>
      </rPr>
      <t>¹</t>
    </r>
  </si>
  <si>
    <t xml:space="preserve"> Inländer im Ausland</t>
  </si>
  <si>
    <t>Verbrauch von Kraft-/Treibstoffen durch</t>
  </si>
  <si>
    <r>
      <rPr>
        <b/>
        <sz val="9"/>
        <rFont val="Symbol"/>
        <family val="1"/>
        <charset val="2"/>
      </rPr>
      <t>-</t>
    </r>
  </si>
  <si>
    <t>Statistische Differenz Inlandsabsatz</t>
  </si>
  <si>
    <r>
      <t xml:space="preserve"> zu Inlandsverbrauch </t>
    </r>
    <r>
      <rPr>
        <sz val="10"/>
        <rFont val="Calibri"/>
        <family val="2"/>
      </rPr>
      <t>²</t>
    </r>
  </si>
  <si>
    <t xml:space="preserve"> Ausländer im Inland</t>
  </si>
  <si>
    <t>(mit Doppelzählungen)</t>
  </si>
  <si>
    <t xml:space="preserve"> beim Erzeuger)</t>
  </si>
  <si>
    <t>(ohne Doppelzählungen - Umwandlungsverluste</t>
  </si>
  <si>
    <t xml:space="preserve">Primärenergieverbrauch der Inländer </t>
  </si>
  <si>
    <t xml:space="preserve"> sonst. Fahrzeugbau</t>
  </si>
  <si>
    <t>Maschinenbau, H.v. Kraftwagen u. -teilen und</t>
  </si>
  <si>
    <t>____</t>
  </si>
  <si>
    <t>1 Quelle: Arbreitsgemeinschaft Erneuerbare Energien "Statistische Zeitreihen zur Entwicklung der Erneuerbaren Energien", Stand: Februar 2022</t>
  </si>
  <si>
    <t>2 Ab 2005 (Luftverkehr) bzw. ab 2014 (Straßenverkehr) werden im Inlandskonzept die tatsächlichen Verbräuche im Inland dargestellt. Diese sind nicht gleichzusetzen mit dem Inlandsabsatz der AGEB.</t>
  </si>
  <si>
    <t xml:space="preserve">2 Ab 2005 (Luftverkehr) bzw. ab 2014 (Straßenverkehr) werden im Inlandskonzept die tatsächlichen Verbräuche im Inland dargestellt. </t>
  </si>
  <si>
    <t>Diese sind nicht gleichzusetzen mit dem Inlandsabsatz der AGEB.</t>
  </si>
  <si>
    <t>(Umwandlungsausstoß)</t>
  </si>
  <si>
    <r>
      <t xml:space="preserve">Eigenverbrauch der Umwandlungsbereiche </t>
    </r>
    <r>
      <rPr>
        <sz val="10"/>
        <rFont val="Calibri"/>
        <family val="2"/>
      </rPr>
      <t>³</t>
    </r>
  </si>
  <si>
    <t>davon</t>
  </si>
  <si>
    <r>
      <t>Grundstoffchemie</t>
    </r>
    <r>
      <rPr>
        <sz val="10"/>
        <rFont val="MetaNormalLF-Roman"/>
        <family val="2"/>
      </rPr>
      <t xml:space="preserve"> </t>
    </r>
    <r>
      <rPr>
        <sz val="10"/>
        <rFont val="Calibri"/>
        <family val="2"/>
      </rPr>
      <t>³</t>
    </r>
  </si>
  <si>
    <r>
      <t xml:space="preserve">NE-Metalle, Gießereien </t>
    </r>
    <r>
      <rPr>
        <sz val="10"/>
        <rFont val="Calibri"/>
        <family val="2"/>
      </rPr>
      <t>³</t>
    </r>
  </si>
  <si>
    <t>Kleinverbraucher in Gewerbe, Handel,</t>
  </si>
  <si>
    <r>
      <t xml:space="preserve">Dienstleistungen </t>
    </r>
    <r>
      <rPr>
        <b/>
        <sz val="10"/>
        <rFont val="Calibri"/>
        <family val="2"/>
      </rPr>
      <t>³</t>
    </r>
  </si>
  <si>
    <r>
      <t>Schienen-, Luftverkehr, Schifffahrt</t>
    </r>
    <r>
      <rPr>
        <b/>
        <sz val="10"/>
        <rFont val="MetaNormalLF-Roman"/>
        <family val="2"/>
      </rPr>
      <t xml:space="preserve"> </t>
    </r>
    <r>
      <rPr>
        <b/>
        <sz val="10"/>
        <rFont val="Calibri"/>
        <family val="2"/>
      </rPr>
      <t>⁴</t>
    </r>
  </si>
  <si>
    <t xml:space="preserve">3 Die methodische Änderung bei der Verbuchung des Eigenverbrauchs der Gasversorgungsunternehmen seitens der AGEB (ab 2007) wurde von der UGR für die Jahre 2005 </t>
  </si>
  <si>
    <t>und 2006 rückgerechnet. Daraus ergeben sich Abweichungen zu den Daten der AGEB.</t>
  </si>
  <si>
    <t xml:space="preserve">4 Die methodische Änderung im Schienenverkehr seitens der AGEB (ab 2012) wurde von der UGR für die Jahre 2008 bis 2011 rückgerechnet. Daraus ergeben sich Abweichungen </t>
  </si>
  <si>
    <t>zu den Daten der AGEB.</t>
  </si>
  <si>
    <r>
      <t xml:space="preserve">methodische Anpassung Schienenverkehr </t>
    </r>
    <r>
      <rPr>
        <sz val="10"/>
        <rFont val="Calibri"/>
        <family val="2"/>
      </rPr>
      <t>⁴</t>
    </r>
  </si>
  <si>
    <r>
      <t xml:space="preserve">zu Inlandsverbrauch </t>
    </r>
    <r>
      <rPr>
        <sz val="10"/>
        <rFont val="Calibri"/>
        <family val="2"/>
      </rPr>
      <t>²</t>
    </r>
  </si>
  <si>
    <t>Verbrauch von Kraft-/Treibstoffen durch Inländer</t>
  </si>
  <si>
    <t>im Ausland</t>
  </si>
  <si>
    <t>Verbrauch von Kraft-/Treibstoffen durch Ausländer</t>
  </si>
  <si>
    <t>sonst. Fahrzeugbau</t>
  </si>
  <si>
    <t xml:space="preserve">Maschinenbau, H.v. Kraftwagen u. -teilen und </t>
  </si>
  <si>
    <t>2.1 Verwendung von Energie nach Energieträgern</t>
  </si>
  <si>
    <r>
      <t xml:space="preserve">Windenenergie, Photovoltaik u.a. Anlagen </t>
    </r>
    <r>
      <rPr>
        <vertAlign val="superscript"/>
        <sz val="10"/>
        <rFont val="Calibri"/>
        <family val="2"/>
      </rPr>
      <t>¹</t>
    </r>
  </si>
  <si>
    <r>
      <t xml:space="preserve">Statistische Differenz Inlandsabsatz zu Inlandsverbrauch </t>
    </r>
    <r>
      <rPr>
        <sz val="10"/>
        <rFont val="Calibri"/>
        <family val="2"/>
      </rPr>
      <t>²</t>
    </r>
  </si>
  <si>
    <t>1 Einschließlich Biogas- und Erzeugungsanlagen sonstiger Energieerzeuger.</t>
  </si>
  <si>
    <t>2.2 Verwendung von Energie nach Produktionsbereichen</t>
  </si>
  <si>
    <t>1 Ab 2005 (Luftverkehr) bzw. ab 2014 (Straßenverkehr) werden im Inlandskonzept die tatsächlichen Verbräuche im Inland dargestellt. Diese sind nicht gleichzusetzen mit dem Inlandsabsatz der AGEB.</t>
  </si>
  <si>
    <t xml:space="preserve">1 Einschließlich Biogas- und Erzeugungsanlagen sonstiger Energieerzeuger. </t>
  </si>
  <si>
    <r>
      <t xml:space="preserve">Biomasse </t>
    </r>
    <r>
      <rPr>
        <vertAlign val="superscript"/>
        <sz val="9"/>
        <rFont val="MetaNormalLF-Roman"/>
        <family val="2"/>
      </rPr>
      <t>1</t>
    </r>
  </si>
  <si>
    <r>
      <t xml:space="preserve">methodische Differenz Inlandsverbrauch zu Inlandsabsatz </t>
    </r>
    <r>
      <rPr>
        <sz val="10"/>
        <rFont val="Calibri"/>
        <family val="2"/>
      </rPr>
      <t>²</t>
    </r>
  </si>
  <si>
    <r>
      <t xml:space="preserve">methodische Differenz Inlandsverbrauch zu Inlandsabsatz </t>
    </r>
    <r>
      <rPr>
        <sz val="10"/>
        <rFont val="Calibri"/>
        <family val="2"/>
      </rPr>
      <t>²</t>
    </r>
    <r>
      <rPr>
        <sz val="10"/>
        <rFont val="MetaNormalLF-Roman"/>
        <family val="2"/>
      </rPr>
      <t xml:space="preserve"> </t>
    </r>
    <r>
      <rPr>
        <sz val="10"/>
        <rFont val="Calibri"/>
        <family val="2"/>
      </rPr>
      <t>³</t>
    </r>
  </si>
  <si>
    <t>Umwandlungsausstoß in Prozent von insgesamt</t>
  </si>
  <si>
    <t>Wirkungsgrad (Ausstoß/Einsatz) in Prozent von Einsatz</t>
  </si>
  <si>
    <r>
      <t xml:space="preserve">Wasserkraft, Windenergie, Photovoltaik u.a. Anlagen </t>
    </r>
    <r>
      <rPr>
        <vertAlign val="superscript"/>
        <sz val="10"/>
        <rFont val="Calibri"/>
        <family val="2"/>
      </rPr>
      <t>¹</t>
    </r>
  </si>
  <si>
    <r>
      <t xml:space="preserve">2.4 Umwandlungsbereiche: Umwandlungseinsatz und Umwandlungsausstoß </t>
    </r>
    <r>
      <rPr>
        <b/>
        <vertAlign val="superscript"/>
        <sz val="12"/>
        <rFont val="MetaNormalLF-Roman"/>
        <family val="2"/>
      </rPr>
      <t>*</t>
    </r>
  </si>
  <si>
    <r>
      <t xml:space="preserve">Sonstige Energieerzeuger </t>
    </r>
    <r>
      <rPr>
        <vertAlign val="superscript"/>
        <sz val="10"/>
        <rFont val="Calibri"/>
        <family val="2"/>
      </rPr>
      <t>²</t>
    </r>
  </si>
  <si>
    <t>* Quelle: Arbeitsgemeinschaft Energiebilanzen (www.ag-energiebilanzen.de)</t>
  </si>
  <si>
    <t>1 Einschließlich Biogas- u. Erzeugungsanlagen sonstiger Energieerzeuger.</t>
  </si>
  <si>
    <t>2 Ohne Stromerzeugungsanlagen.</t>
  </si>
  <si>
    <t>2.5 Stromerzeugung: Brennstoffeinsatz und Bruttostromerzeugung nach Kraftwerksarten</t>
  </si>
  <si>
    <t>nachrichtlich: Eigenverbrauch Kraftwerke</t>
  </si>
  <si>
    <r>
      <t xml:space="preserve">   Wasserkraft </t>
    </r>
    <r>
      <rPr>
        <sz val="10"/>
        <rFont val="Calibri"/>
        <family val="2"/>
      </rPr>
      <t>¹</t>
    </r>
  </si>
  <si>
    <t>Bruttostromerzeugung in Prozent von insgesamt</t>
  </si>
  <si>
    <r>
      <t xml:space="preserve">Wasserkraft </t>
    </r>
    <r>
      <rPr>
        <sz val="10"/>
        <rFont val="Calibri"/>
        <family val="2"/>
      </rPr>
      <t>¹</t>
    </r>
    <r>
      <rPr>
        <sz val="9"/>
        <rFont val="MetaNormalLF-Roman"/>
        <family val="2"/>
      </rPr>
      <t>, Windenergie, Photovoltaik u.a. Anlagen</t>
    </r>
    <r>
      <rPr>
        <sz val="10"/>
        <rFont val="MetaNormalLF-Roman"/>
        <family val="2"/>
      </rPr>
      <t xml:space="preserve"> </t>
    </r>
    <r>
      <rPr>
        <vertAlign val="superscript"/>
        <sz val="10"/>
        <rFont val="Calibri"/>
        <family val="2"/>
      </rPr>
      <t>²</t>
    </r>
  </si>
  <si>
    <r>
      <t xml:space="preserve">   Windenenergie, Photovoltaik u. a. Anlagen </t>
    </r>
    <r>
      <rPr>
        <sz val="9"/>
        <rFont val="Calibri"/>
        <family val="2"/>
      </rPr>
      <t>²</t>
    </r>
  </si>
  <si>
    <t>1 Einschließlich Pumpstromerzeugung.</t>
  </si>
  <si>
    <t>2 Einschließlich Biogas- u. Erzeugungsanlagen sonstiger Energieerzeuger.</t>
  </si>
  <si>
    <t>2.6 Stromerzeugung und Brennstoffeinsatz nach Energieträgern</t>
  </si>
  <si>
    <t>Erzeugung in Prozent von insgesamt</t>
  </si>
  <si>
    <t>Wirkungsgrad (Erzeugung/Einsatz) in Prozent von Einsatz</t>
  </si>
  <si>
    <t>1 Verteilung der Umwandlungsverluste und des Eigenverbrauchs der Kraftwerke auf den Endverbraucher.</t>
  </si>
  <si>
    <t xml:space="preserve">3 Entspricht in der nationalen Energiebilanz der Position "Primärenergieverbrauch". </t>
  </si>
  <si>
    <r>
      <t xml:space="preserve">Statistische Differenz Inlandsverbrauch zu Inlandsabsatz </t>
    </r>
    <r>
      <rPr>
        <sz val="10"/>
        <rFont val="Calibri"/>
        <family val="2"/>
      </rPr>
      <t>²</t>
    </r>
  </si>
  <si>
    <r>
      <t xml:space="preserve">Primärenergie im Inland (Inlandsabsatz) </t>
    </r>
    <r>
      <rPr>
        <b/>
        <sz val="10"/>
        <rFont val="Calibri"/>
        <family val="2"/>
      </rPr>
      <t>³</t>
    </r>
  </si>
  <si>
    <r>
      <t xml:space="preserve">3.1 Primärenergieverbrauch - Kraftwerksverluste und Eigenverbrauch beim Verbraucher </t>
    </r>
    <r>
      <rPr>
        <b/>
        <vertAlign val="superscript"/>
        <sz val="12"/>
        <rFont val="MetaNormalLF-Roman"/>
        <family val="2"/>
      </rPr>
      <t>1</t>
    </r>
  </si>
  <si>
    <r>
      <t xml:space="preserve">3.2 Primärenergieintensität - Kraftwerksverluste und Eigenverbrauch beim Verbraucher </t>
    </r>
    <r>
      <rPr>
        <b/>
        <vertAlign val="superscript"/>
        <sz val="12"/>
        <rFont val="MetaNormalLF-Roman"/>
        <family val="2"/>
      </rPr>
      <t>1</t>
    </r>
  </si>
  <si>
    <r>
      <t xml:space="preserve">2014 </t>
    </r>
    <r>
      <rPr>
        <vertAlign val="superscript"/>
        <sz val="10"/>
        <rFont val="MetaNormalLF-Roman"/>
        <family val="2"/>
      </rPr>
      <t>2</t>
    </r>
  </si>
  <si>
    <t>1 Verteilung der Umwandlungsverluste u. des Eigenverbrauchs der Kraftwerke auf den Endverbraucher.</t>
  </si>
  <si>
    <t>in Joule) ermittelt.</t>
  </si>
  <si>
    <t xml:space="preserve">Die Energieintensität der Energiebereiche wurde abweichend unter Bezugnahme auf den phyischen Energieausstoß (Energiegewinnung bzw. Umwandlungsausstoß </t>
  </si>
  <si>
    <t xml:space="preserve">2 Aufgrund methodischer Änderungen in der Berechnung des Energieverbrauchs für Kleinverbraucher u. Straßenverkehr ergibt sich stellenweise ein Bruch in der Zeitreihe zwischen </t>
  </si>
  <si>
    <t>zwischen den Jahren 2013 und 2014. Der Bruch führt zu eingeschränkter Vergleichbarkeit der Werte bis 2013 mit den Werten ab 2014.</t>
  </si>
  <si>
    <t xml:space="preserve">2 Aufgrund methodischer Änderungen in der Berechnung des Energieverbrauchs für Kleinverbraucher u. Straßenverkehr ergibt sich stellenweise ein Bruch in der Zeitreihe </t>
  </si>
  <si>
    <t>3.3 Verteilung der Umwandlungsverluste und des Eigenverbrauchs der Kraftwerke auf die Endverbraucher</t>
  </si>
  <si>
    <t>Alle Produktionsbereiche außer Energie und</t>
  </si>
  <si>
    <t>DL der Energieversorgung</t>
  </si>
  <si>
    <t>1 Keine Verteilung der Umwandlungsverluste und des  Eigenverbrauchs auf den Endverbraucher.</t>
  </si>
  <si>
    <r>
      <t xml:space="preserve">3.4 Primärenergieverbrauch - Kraftwerksverluste und Eigenverbrauch beim Energieerzeuger </t>
    </r>
    <r>
      <rPr>
        <b/>
        <vertAlign val="superscript"/>
        <sz val="12"/>
        <rFont val="MetaNormalLF-Roman"/>
        <family val="2"/>
      </rPr>
      <t>1</t>
    </r>
  </si>
  <si>
    <r>
      <t xml:space="preserve">3.5 Primärenergieintensität - Kraftwerksverluste und Eigenverbrauch beim Energieerzeuger </t>
    </r>
    <r>
      <rPr>
        <b/>
        <vertAlign val="superscript"/>
        <sz val="12"/>
        <rFont val="MetaNormalLF-Roman"/>
        <family val="2"/>
      </rPr>
      <t>1</t>
    </r>
  </si>
  <si>
    <t>1 Die Energieintensität der Energiebereiche wurde abweichend unter Bezugnahme auf den physischen Energieausstoß (Energiegewinnung bzw. Umwandlungsausstoß in Joule) ermittelt.</t>
  </si>
  <si>
    <t>den Jahren 2013 und 2014. Der Bruch führt zu eingeschränkter Vergleichbarkeit der Werte für 2014 u. die Folgejahre mit den Werten bis 2013.</t>
  </si>
  <si>
    <t>4.1 Emissionsrelevanter Energieverbrauch der Inländer</t>
  </si>
  <si>
    <r>
      <t xml:space="preserve">Produktionsbereiche und private Haushalte </t>
    </r>
    <r>
      <rPr>
        <vertAlign val="superscript"/>
        <sz val="10"/>
        <rFont val="MetaNormalLF-Roman"/>
        <family val="2"/>
      </rPr>
      <t xml:space="preserve">1 2 </t>
    </r>
  </si>
  <si>
    <t>1 Einschließlich Biogasanlagen und Erzeugungsanlagen sonstiger Energieerzeuger sowie in den nationalen Energiebilanzen nicht aufgeführte Ersatzbrennstoffe u.a.</t>
  </si>
  <si>
    <t xml:space="preserve">2 Nach Angaben des Umweltbundesamt wurden in der chemischen Industrie (WZ20) aufgrund von neuen anlagenspezifischen Daten für Schwefeldioxid, Stickstoffdioxid, Staub sowie </t>
  </si>
  <si>
    <t>die eingesetzten Brennstoffe im Rahmen der Berichterstattung nach 13.Bundesimmissionsschutzverordnung Werte ab 2000 revidiert.</t>
  </si>
  <si>
    <t>4.2.1 Emissionsrelevanter Energieverbrauch der Inländer nach Energieträgern 2000</t>
  </si>
  <si>
    <r>
      <t xml:space="preserve">Biomasse </t>
    </r>
    <r>
      <rPr>
        <vertAlign val="superscript"/>
        <sz val="10"/>
        <rFont val="MetaNormalLF-Roman"/>
        <family val="2"/>
      </rPr>
      <t>1</t>
    </r>
  </si>
  <si>
    <t xml:space="preserve">aufgrund von neuen anlagenspezifischen Daten für Schwefeldioxid, Stickstoffdioxid, </t>
  </si>
  <si>
    <t>1 Einschließlich Biogasanlagen und Erzeugungsanlagen sonstiger Energieerzeuger.</t>
  </si>
  <si>
    <t>2 In den nationalen Energiebilanzen nicht aufgeführte Ersatzbrennstoffe u.a.</t>
  </si>
  <si>
    <t xml:space="preserve">3 Nach Angaben des Umweltbundesamt wurden in der chemischen Industrie (WZ20) </t>
  </si>
  <si>
    <t xml:space="preserve">Staub sowie die eingesetzten Brennstoffe im Rahmen der Berichterstattung nach </t>
  </si>
  <si>
    <t>13.Bundesimmissionsschutzverordnung Werte ab 2000 revidiert.</t>
  </si>
  <si>
    <r>
      <t xml:space="preserve">sonstige Brennstoffe </t>
    </r>
    <r>
      <rPr>
        <vertAlign val="superscript"/>
        <sz val="10"/>
        <rFont val="MetaNormalLF-Roman"/>
        <family val="2"/>
      </rPr>
      <t>2 3</t>
    </r>
  </si>
  <si>
    <t>4.2.2 Emissionsrelevanter Energieverbrauch der Inländer nach Energieträgern 2005</t>
  </si>
  <si>
    <t>Otto-kraftstoffe</t>
  </si>
  <si>
    <t>Flug- turbinen-kraftstoff</t>
  </si>
  <si>
    <t>Flug-turbinen-kraftstoff</t>
  </si>
  <si>
    <t>4.2.3 Emissionsrelevanter Energieverbrauch der Inländer nach Energieträgern 2010</t>
  </si>
  <si>
    <t>Diesel-kraftstoffe</t>
  </si>
  <si>
    <t>4.2.5 Emissionsrelevanter Energieverbrauch der Inländer nach Energieträgern 2019</t>
  </si>
  <si>
    <t>4.2.6 Emissionsrelevanter Energieverbrauch der Inländer nach Energieträgern 2020</t>
  </si>
  <si>
    <r>
      <t xml:space="preserve">WZ-Nr. </t>
    </r>
    <r>
      <rPr>
        <vertAlign val="superscript"/>
        <sz val="10"/>
        <rFont val="MetaNormalLF-Roman"/>
        <family val="2"/>
      </rPr>
      <t>1</t>
    </r>
  </si>
  <si>
    <t>4.3 Emissionsrelevanter Energieverbrauch der Inländer nach Wirtschaftsbereichen</t>
  </si>
  <si>
    <r>
      <t xml:space="preserve">Wirtschaftsbereiche und private Haushalte </t>
    </r>
    <r>
      <rPr>
        <vertAlign val="superscript"/>
        <sz val="10"/>
        <rFont val="MetaNormalLF-Roman"/>
        <family val="2"/>
      </rPr>
      <t>2 3</t>
    </r>
  </si>
  <si>
    <t>1 Klassifikation der Wirtschaftszweige, Ausgabe 2008 (WZ 2008).</t>
  </si>
  <si>
    <t>2 Einschließlich Biogasanlagen und Erzeugungsanlagen sonstiger Energieerzeuger sowie in den nationalen Energiebilanzen nicht aufgeführte Ersatzbrennstoffe u.a.</t>
  </si>
  <si>
    <t xml:space="preserve">3 Nach Angaben des Umweltbundesamt wurden in der chemischen Industrie (WZ20) aufgrund von neuen anlagenspezifischen Daten für Schwefeldioxid, Stickstoffdioxid, Staub sowie </t>
  </si>
  <si>
    <r>
      <t xml:space="preserve">Statistische Differenz Inlandsabsatz zu Inlandsverbrauch </t>
    </r>
    <r>
      <rPr>
        <sz val="10"/>
        <rFont val="Calibri"/>
        <family val="2"/>
      </rPr>
      <t>¹</t>
    </r>
  </si>
  <si>
    <t xml:space="preserve">2 Luftverkehr: es werden die tatsächlichen Verbräuche von Flugturbinenkraftstoff dargestellt. </t>
  </si>
  <si>
    <t xml:space="preserve">3 Energieträger Strom:  Im Bereich des Schienenverkehrs werden von der Energiebilanz </t>
  </si>
  <si>
    <t>abweichende Angaben verwendet. Siehe Tabelle 1.2.</t>
  </si>
  <si>
    <t>Flug- tubinen-kraftstoff</t>
  </si>
  <si>
    <t xml:space="preserve">2 Straßenverkehr und Luftverkehr: es werden die tatsächlichen Verbräuche dargestellt. </t>
  </si>
  <si>
    <t xml:space="preserve">Diese sind nicht gleichzusetzen mit dem Inlandsabsatz der AGEB. </t>
  </si>
  <si>
    <t>4.2.4 Emissionsrelevanter Energieverbrauch der Inländer nach Energieträgern 2015</t>
  </si>
  <si>
    <t>2.3.6 Verwendung von Energie nach Energieträgern und Produktionsbereichen 2020</t>
  </si>
  <si>
    <t>2.3.5 Verwendung von Energie nach Energieträgern und Produktionsbereichen 2019</t>
  </si>
  <si>
    <t>2.3.4 Verwendung von Energie nach Energieträgern und Produktionsbereichen 2015</t>
  </si>
  <si>
    <t>2.3.3 Verwendung von Energie nach Energieträgern und Produktionsbereichen 2010</t>
  </si>
  <si>
    <t>2.3.2 Verwendung von Energie nach Energieträgern und Produktionsbereichen 2005</t>
  </si>
  <si>
    <t>2.3.1 Verwendung von Energie nach Energieträgern und Produktionsbereichen 2000</t>
  </si>
  <si>
    <t>Einführung, Abkürzungsverzeichnis, Zeichenerklärung</t>
  </si>
  <si>
    <t>Emissionsrelevanter Energieverbrauch der Inländer nach Energieträgern und Produktionsbereichen</t>
  </si>
  <si>
    <r>
      <rPr>
        <sz val="10"/>
        <rFont val="MetaNormalLF-Roman"/>
        <family val="2"/>
      </rPr>
      <t xml:space="preserve">Nutzen Sie schon jetzt unsere Datenbank GENESIS-Online, die in dem </t>
    </r>
    <r>
      <rPr>
        <sz val="10"/>
        <color indexed="12"/>
        <rFont val="MetaNormalLF-Roman"/>
        <family val="2"/>
      </rPr>
      <t xml:space="preserve">Themenbereich 85131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</si>
</sst>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0">
    <numFmt numFmtId="41" formatCode="_-* #,##0_-;\-* #,##0_-;_-* &quot;-&quot;_-;_-@_-"/>
    <numFmt numFmtId="164" formatCode="_-* #,##0.00\ _D_M_-;\-* #,##0.00\ _D_M_-;_-* &quot;-&quot;??\ _D_M_-;_-@_-"/>
    <numFmt numFmtId="165" formatCode="General_)"/>
    <numFmt numFmtId="166" formatCode="@*.\ "/>
    <numFmt numFmtId="167" formatCode="@*."/>
    <numFmt numFmtId="168" formatCode="#\ ###\ ##0__"/>
    <numFmt numFmtId="169" formatCode="###\ ##0.0\ \ \ ;[Red]\-###\ ##0.0\ \ \ ;\-\ \ \ "/>
    <numFmt numFmtId="170" formatCode="_(&quot;$&quot;* #,##0_);_(&quot;$&quot;* \(#,##0\);_(&quot;$&quot;* &quot;-&quot;_);_(@_)"/>
    <numFmt numFmtId="171" formatCode="_(* #,##0_);_(* \(#,##0\);_(* &quot;-&quot;_);_(@_)"/>
    <numFmt numFmtId="172" formatCode="###\ ###\ ##0;[Red]\-###\ ###\ ##0;\-"/>
    <numFmt numFmtId="173" formatCode="###\ ##0.0;[Red]\-###\ ##0.0;\-"/>
    <numFmt numFmtId="174" formatCode="@*.\."/>
    <numFmt numFmtId="175" formatCode="0.0"/>
    <numFmt numFmtId="176" formatCode="#,##0.0"/>
    <numFmt numFmtId="177" formatCode="#\ ##0.0"/>
    <numFmt numFmtId="178" formatCode="#\ ###\ ##0"/>
    <numFmt numFmtId="179" formatCode="#\ ##0"/>
    <numFmt numFmtId="180" formatCode="0.0_ ;[Red]\-0.0\ "/>
    <numFmt numFmtId="181" formatCode="@\ *."/>
    <numFmt numFmtId="182" formatCode="\ \ \ \ \ \ \ \ \ \ @\ *."/>
    <numFmt numFmtId="183" formatCode="\ \ \ \ \ \ \ \ \ \ \ \ @\ *."/>
    <numFmt numFmtId="184" formatCode="\ \ \ \ \ \ \ \ \ \ \ \ @"/>
    <numFmt numFmtId="185" formatCode="\ \ \ \ \ \ \ \ \ \ \ \ \ @\ *."/>
    <numFmt numFmtId="186" formatCode="\ @\ *."/>
    <numFmt numFmtId="187" formatCode="\ @"/>
    <numFmt numFmtId="188" formatCode="\ \ @\ *."/>
    <numFmt numFmtId="189" formatCode="\ \ @"/>
    <numFmt numFmtId="190" formatCode="\ \ \ @\ *."/>
    <numFmt numFmtId="191" formatCode="\ \ \ @"/>
    <numFmt numFmtId="192" formatCode="\ \ \ \ @\ *."/>
    <numFmt numFmtId="193" formatCode="\ \ \ \ @"/>
    <numFmt numFmtId="194" formatCode="\ \ \ \ \ \ @\ *."/>
    <numFmt numFmtId="195" formatCode="\ \ \ \ \ \ @"/>
    <numFmt numFmtId="196" formatCode="\ \ \ \ \ \ \ @\ *."/>
    <numFmt numFmtId="197" formatCode="\ \ \ \ \ \ \ \ \ @\ *."/>
    <numFmt numFmtId="198" formatCode="\ \ \ \ \ \ \ \ \ @"/>
    <numFmt numFmtId="199" formatCode="####\ ##0.0"/>
    <numFmt numFmtId="200" formatCode="0.000"/>
    <numFmt numFmtId="201" formatCode="#.###"/>
    <numFmt numFmtId="202" formatCode="0_ ;[Red]\-0\ "/>
  </numFmts>
  <fonts count="8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sz val="14"/>
      <name val="MetaNormalLF-Roman"/>
      <family val="2"/>
    </font>
    <font>
      <sz val="11"/>
      <name val="MetaNormalLF-Roman"/>
      <family val="2"/>
    </font>
    <font>
      <u/>
      <sz val="7.5"/>
      <color indexed="12"/>
      <name val="Arial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sz val="8"/>
      <name val="Arial"/>
      <family val="2"/>
    </font>
    <font>
      <b/>
      <sz val="11"/>
      <name val="MetaNormalLF-Roman"/>
      <family val="2"/>
    </font>
    <font>
      <sz val="9"/>
      <name val="MetaNormalLF-Roman"/>
      <family val="2"/>
    </font>
    <font>
      <b/>
      <sz val="8"/>
      <name val="MetaNormalLF-Roman"/>
      <family val="2"/>
    </font>
    <font>
      <i/>
      <sz val="8"/>
      <name val="MetaNormalLF-Roman"/>
      <family val="2"/>
    </font>
    <font>
      <i/>
      <sz val="9"/>
      <name val="MetaNormalLF-Roman"/>
      <family val="2"/>
    </font>
    <font>
      <sz val="10"/>
      <color indexed="10"/>
      <name val="MetaNormalLF-Roman"/>
      <family val="2"/>
    </font>
    <font>
      <b/>
      <sz val="10"/>
      <color indexed="10"/>
      <name val="MetaNormalLF-Roman"/>
      <family val="2"/>
    </font>
    <font>
      <b/>
      <sz val="11"/>
      <color indexed="10"/>
      <name val="MetaNormalLF-Roman"/>
      <family val="2"/>
    </font>
    <font>
      <sz val="9"/>
      <color indexed="10"/>
      <name val="MetaNormalLF-Roman"/>
      <family val="2"/>
    </font>
    <font>
      <sz val="9"/>
      <color indexed="50"/>
      <name val="MetaNormalLF-Roman"/>
      <family val="2"/>
    </font>
    <font>
      <b/>
      <sz val="12"/>
      <color indexed="10"/>
      <name val="MetaNormalLF-Roman"/>
      <family val="2"/>
    </font>
    <font>
      <i/>
      <sz val="10"/>
      <color indexed="23"/>
      <name val="MetaNormalLF-Roman"/>
      <family val="2"/>
    </font>
    <font>
      <u/>
      <sz val="10"/>
      <color indexed="12"/>
      <name val="MetaNormalLF-Roman"/>
      <family val="2"/>
    </font>
    <font>
      <b/>
      <sz val="8"/>
      <color indexed="10"/>
      <name val="MetaNormalLF-Roman"/>
      <family val="2"/>
    </font>
    <font>
      <u/>
      <sz val="11"/>
      <color indexed="12"/>
      <name val="MetaNormalLF-Roman"/>
      <family val="2"/>
    </font>
    <font>
      <b/>
      <sz val="9"/>
      <color indexed="10"/>
      <name val="MetaNormalLF-Roman"/>
      <family val="2"/>
    </font>
    <font>
      <vertAlign val="superscript"/>
      <sz val="9"/>
      <name val="MetaNormalLF-Roman"/>
      <family val="2"/>
    </font>
    <font>
      <sz val="10"/>
      <color indexed="23"/>
      <name val="MetaNormalLF-Roman"/>
      <family val="2"/>
    </font>
    <font>
      <sz val="8"/>
      <color indexed="10"/>
      <name val="MetaNormalLF-Roman"/>
      <family val="2"/>
    </font>
    <font>
      <b/>
      <i/>
      <sz val="9"/>
      <name val="MetaNormalLF-Roman"/>
      <family val="2"/>
    </font>
    <font>
      <sz val="9"/>
      <name val="Arial"/>
      <family val="2"/>
    </font>
    <font>
      <sz val="14"/>
      <name val="MetaNormalLF-Roman"/>
      <family val="2"/>
    </font>
    <font>
      <b/>
      <sz val="10"/>
      <color theme="1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MetaNormalLF-Roman"/>
      <family val="2"/>
    </font>
    <font>
      <sz val="8"/>
      <color theme="1"/>
      <name val="MetaNormalLF-Roman"/>
      <family val="2"/>
    </font>
    <font>
      <sz val="10"/>
      <color rgb="FFFF0000"/>
      <name val="MetaNormalLF-Roman"/>
      <family val="2"/>
    </font>
    <font>
      <i/>
      <sz val="10"/>
      <name val="MetaNormalLF-Roman"/>
      <family val="2"/>
    </font>
    <font>
      <sz val="12"/>
      <color indexed="10"/>
      <name val="MetaNormalLF-Roman"/>
      <family val="2"/>
    </font>
    <font>
      <sz val="14"/>
      <color indexed="10"/>
      <name val="MetaNormalLF-Roman"/>
      <family val="2"/>
    </font>
    <font>
      <sz val="9"/>
      <name val="Arial"/>
      <family val="2"/>
    </font>
    <font>
      <b/>
      <sz val="12"/>
      <color rgb="FFFF0000"/>
      <name val="MetaNormalLF-Roman"/>
      <family val="2"/>
    </font>
    <font>
      <sz val="9"/>
      <color rgb="FFFF0000"/>
      <name val="MetaNormalLF-Roman"/>
      <family val="2"/>
    </font>
    <font>
      <b/>
      <sz val="8"/>
      <color rgb="FFFF0000"/>
      <name val="MetaNormalLF-Roman"/>
      <family val="2"/>
    </font>
    <font>
      <sz val="12"/>
      <color indexed="24"/>
      <name val="Arial"/>
      <family val="2"/>
    </font>
    <font>
      <b/>
      <sz val="9"/>
      <color rgb="FFFF0000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u/>
      <sz val="10"/>
      <color indexed="12"/>
      <name val="Arial"/>
      <family val="2"/>
    </font>
    <font>
      <sz val="12"/>
      <color rgb="FFFF0000"/>
      <name val="MetaNormalLF-Roman"/>
      <family val="2"/>
    </font>
    <font>
      <b/>
      <sz val="11"/>
      <color rgb="FFFF0000"/>
      <name val="MetaNormalLF-Roman"/>
      <family val="2"/>
    </font>
    <font>
      <sz val="8"/>
      <color rgb="FFFF0000"/>
      <name val="MetaNormalLF-Roman"/>
      <family val="2"/>
    </font>
    <font>
      <b/>
      <sz val="10"/>
      <color rgb="FFFF0000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1"/>
      <color theme="1"/>
      <name val="MetaNormalLF-Roman"/>
      <family val="2"/>
    </font>
    <font>
      <b/>
      <sz val="16"/>
      <color theme="4"/>
      <name val="MetaNormalLF-Roman"/>
      <family val="2"/>
    </font>
    <font>
      <b/>
      <sz val="16"/>
      <color rgb="FFFF0000"/>
      <name val="MetaNormalLF-Roman"/>
      <family val="2"/>
    </font>
    <font>
      <i/>
      <sz val="12"/>
      <name val="MetaNormalLF-Roman"/>
      <family val="2"/>
    </font>
    <font>
      <b/>
      <sz val="12"/>
      <color theme="1"/>
      <name val="MetaNormalLF-Roman"/>
      <family val="2"/>
    </font>
    <font>
      <sz val="10"/>
      <color theme="1"/>
      <name val="Symbol"/>
      <family val="1"/>
      <charset val="2"/>
    </font>
    <font>
      <b/>
      <sz val="9"/>
      <color theme="1"/>
      <name val="MetaNormalLF-Roman"/>
      <family val="2"/>
    </font>
    <font>
      <sz val="14.5"/>
      <name val="MetaNormalLF-Roman"/>
      <family val="2"/>
    </font>
    <font>
      <sz val="10"/>
      <name val="Calibri"/>
      <family val="2"/>
    </font>
    <font>
      <b/>
      <vertAlign val="superscript"/>
      <sz val="12"/>
      <name val="MetaNormalLF-Roman"/>
      <family val="2"/>
    </font>
    <font>
      <b/>
      <sz val="10"/>
      <color theme="4"/>
      <name val="MetaNormalLF-Roman"/>
      <family val="2"/>
    </font>
    <font>
      <sz val="9"/>
      <name val="Calibri"/>
      <family val="2"/>
    </font>
    <font>
      <b/>
      <sz val="9"/>
      <name val="Symbol"/>
      <family val="1"/>
      <charset val="2"/>
    </font>
    <font>
      <b/>
      <sz val="10"/>
      <name val="Calibri"/>
      <family val="2"/>
    </font>
    <font>
      <vertAlign val="superscript"/>
      <sz val="10"/>
      <name val="Calibri"/>
      <family val="2"/>
    </font>
    <font>
      <sz val="10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171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3" fontId="18" fillId="0" borderId="1" applyFill="0" applyBorder="0">
      <alignment horizontal="right" indent="1"/>
    </xf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72" fontId="5" fillId="0" borderId="0">
      <alignment horizontal="right" indent="1"/>
    </xf>
    <xf numFmtId="0" fontId="37" fillId="0" borderId="0"/>
    <xf numFmtId="165" fontId="4" fillId="0" borderId="0"/>
    <xf numFmtId="0" fontId="3" fillId="0" borderId="0"/>
    <xf numFmtId="0" fontId="3" fillId="0" borderId="0"/>
    <xf numFmtId="0" fontId="3" fillId="0" borderId="0"/>
    <xf numFmtId="2" fontId="51" fillId="0" borderId="0" applyFill="0" applyBorder="0" applyAlignment="0" applyProtection="0"/>
    <xf numFmtId="0" fontId="37" fillId="0" borderId="0"/>
    <xf numFmtId="181" fontId="16" fillId="0" borderId="0"/>
    <xf numFmtId="49" fontId="16" fillId="0" borderId="0"/>
    <xf numFmtId="182" fontId="16" fillId="0" borderId="0">
      <alignment horizontal="center"/>
    </xf>
    <xf numFmtId="183" fontId="16" fillId="0" borderId="0"/>
    <xf numFmtId="184" fontId="16" fillId="0" borderId="0"/>
    <xf numFmtId="185" fontId="16" fillId="0" borderId="0"/>
    <xf numFmtId="186" fontId="16" fillId="0" borderId="0"/>
    <xf numFmtId="187" fontId="53" fillId="0" borderId="0"/>
    <xf numFmtId="188" fontId="54" fillId="0" borderId="0"/>
    <xf numFmtId="189" fontId="53" fillId="0" borderId="0"/>
    <xf numFmtId="190" fontId="16" fillId="0" borderId="0"/>
    <xf numFmtId="191" fontId="16" fillId="0" borderId="0"/>
    <xf numFmtId="192" fontId="16" fillId="0" borderId="0"/>
    <xf numFmtId="193" fontId="53" fillId="0" borderId="0"/>
    <xf numFmtId="49" fontId="55" fillId="0" borderId="16" applyNumberFormat="0" applyFont="0" applyFill="0" applyBorder="0" applyProtection="0">
      <alignment horizontal="left" vertical="center" indent="5"/>
    </xf>
    <xf numFmtId="194" fontId="16" fillId="0" borderId="0">
      <alignment horizontal="center"/>
    </xf>
    <xf numFmtId="195" fontId="16" fillId="0" borderId="0">
      <alignment horizontal="center"/>
    </xf>
    <xf numFmtId="196" fontId="16" fillId="0" borderId="0">
      <alignment horizontal="center"/>
    </xf>
    <xf numFmtId="197" fontId="16" fillId="0" borderId="0">
      <alignment horizontal="center"/>
    </xf>
    <xf numFmtId="198" fontId="16" fillId="0" borderId="0">
      <alignment horizontal="center"/>
    </xf>
    <xf numFmtId="0" fontId="55" fillId="0" borderId="17">
      <alignment horizontal="left" vertical="center" wrapText="1" indent="2"/>
    </xf>
    <xf numFmtId="0" fontId="16" fillId="0" borderId="13"/>
    <xf numFmtId="0" fontId="56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181" fontId="53" fillId="0" borderId="0"/>
    <xf numFmtId="49" fontId="53" fillId="0" borderId="0"/>
    <xf numFmtId="0" fontId="9" fillId="0" borderId="0" applyNumberFormat="0" applyFill="0" applyBorder="0" applyAlignment="0" applyProtection="0">
      <alignment vertical="top"/>
      <protection locked="0"/>
    </xf>
    <xf numFmtId="16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0" fontId="37" fillId="0" borderId="0"/>
    <xf numFmtId="0" fontId="3" fillId="0" borderId="0"/>
    <xf numFmtId="0" fontId="56" fillId="0" borderId="0" applyNumberFormat="0" applyFill="0" applyBorder="0" applyAlignment="0" applyProtection="0">
      <alignment vertical="top"/>
      <protection locked="0"/>
    </xf>
    <xf numFmtId="41" fontId="3" fillId="0" borderId="0" applyFont="0" applyFill="0" applyBorder="0" applyAlignment="0" applyProtection="0"/>
    <xf numFmtId="0" fontId="1" fillId="0" borderId="0"/>
    <xf numFmtId="41" fontId="3" fillId="0" borderId="0" applyFont="0" applyFill="0" applyBorder="0" applyAlignment="0" applyProtection="0"/>
    <xf numFmtId="0" fontId="1" fillId="0" borderId="0"/>
    <xf numFmtId="0" fontId="3" fillId="0" borderId="0"/>
  </cellStyleXfs>
  <cellXfs count="665">
    <xf numFmtId="0" fontId="0" fillId="0" borderId="0" xfId="0"/>
    <xf numFmtId="0" fontId="5" fillId="0" borderId="0" xfId="0" applyFont="1"/>
    <xf numFmtId="0" fontId="5" fillId="0" borderId="2" xfId="0" applyFont="1" applyBorder="1"/>
    <xf numFmtId="0" fontId="6" fillId="0" borderId="0" xfId="0" applyFont="1"/>
    <xf numFmtId="0" fontId="5" fillId="0" borderId="0" xfId="0" applyFont="1" applyBorder="1"/>
    <xf numFmtId="165" fontId="5" fillId="0" borderId="0" xfId="8" applyFont="1"/>
    <xf numFmtId="0" fontId="5" fillId="0" borderId="0" xfId="0" applyFont="1" applyAlignment="1">
      <alignment horizontal="left"/>
    </xf>
    <xf numFmtId="165" fontId="5" fillId="0" borderId="0" xfId="8" applyFont="1" applyBorder="1"/>
    <xf numFmtId="0" fontId="5" fillId="0" borderId="0" xfId="0" applyFont="1" applyBorder="1" applyAlignment="1">
      <alignment horizontal="center"/>
    </xf>
    <xf numFmtId="165" fontId="5" fillId="0" borderId="2" xfId="8" applyFont="1" applyBorder="1"/>
    <xf numFmtId="165" fontId="5" fillId="0" borderId="2" xfId="8" applyFont="1" applyBorder="1" applyAlignment="1">
      <alignment horizontal="left"/>
    </xf>
    <xf numFmtId="0" fontId="5" fillId="0" borderId="0" xfId="0" applyFont="1" applyFill="1"/>
    <xf numFmtId="0" fontId="1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8" fillId="0" borderId="0" xfId="0" applyFont="1" applyFill="1"/>
    <xf numFmtId="0" fontId="14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Continuous"/>
    </xf>
    <xf numFmtId="0" fontId="14" fillId="0" borderId="0" xfId="0" applyFont="1" applyFill="1"/>
    <xf numFmtId="0" fontId="14" fillId="0" borderId="0" xfId="0" applyFont="1" applyBorder="1" applyAlignment="1"/>
    <xf numFmtId="0" fontId="14" fillId="0" borderId="0" xfId="0" applyFont="1" applyAlignment="1"/>
    <xf numFmtId="0" fontId="14" fillId="0" borderId="0" xfId="0" applyFont="1" applyAlignment="1">
      <alignment vertical="center"/>
    </xf>
    <xf numFmtId="3" fontId="14" fillId="0" borderId="0" xfId="0" applyNumberFormat="1" applyFont="1"/>
    <xf numFmtId="0" fontId="7" fillId="0" borderId="0" xfId="0" applyFont="1" applyAlignment="1">
      <alignment vertical="center"/>
    </xf>
    <xf numFmtId="0" fontId="19" fillId="0" borderId="0" xfId="0" applyFont="1" applyFill="1" applyAlignment="1">
      <alignment vertical="center"/>
    </xf>
    <xf numFmtId="0" fontId="5" fillId="0" borderId="0" xfId="0" applyFont="1" applyAlignment="1">
      <alignment horizontal="centerContinuous"/>
    </xf>
    <xf numFmtId="0" fontId="5" fillId="0" borderId="2" xfId="0" applyFont="1" applyBorder="1" applyAlignment="1">
      <alignment horizontal="centerContinuous"/>
    </xf>
    <xf numFmtId="0" fontId="5" fillId="0" borderId="3" xfId="0" applyFont="1" applyBorder="1" applyAlignment="1">
      <alignment horizontal="centerContinuous" vertical="center"/>
    </xf>
    <xf numFmtId="165" fontId="5" fillId="0" borderId="0" xfId="8" applyFont="1" applyFill="1"/>
    <xf numFmtId="0" fontId="5" fillId="0" borderId="0" xfId="0" applyFont="1" applyAlignment="1"/>
    <xf numFmtId="168" fontId="18" fillId="0" borderId="0" xfId="0" applyNumberFormat="1" applyFont="1" applyBorder="1"/>
    <xf numFmtId="0" fontId="5" fillId="0" borderId="3" xfId="9" applyFont="1" applyFill="1" applyBorder="1" applyAlignment="1">
      <alignment horizontal="center" vertical="center" wrapText="1"/>
    </xf>
    <xf numFmtId="0" fontId="5" fillId="0" borderId="4" xfId="9" applyFont="1" applyFill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/>
    <xf numFmtId="0" fontId="18" fillId="0" borderId="0" xfId="0" applyFont="1" applyBorder="1" applyAlignment="1"/>
    <xf numFmtId="0" fontId="18" fillId="0" borderId="0" xfId="0" applyFont="1"/>
    <xf numFmtId="169" fontId="18" fillId="0" borderId="0" xfId="0" applyNumberFormat="1" applyFont="1" applyBorder="1" applyAlignment="1">
      <alignment vertical="center"/>
    </xf>
    <xf numFmtId="1" fontId="18" fillId="0" borderId="0" xfId="0" applyNumberFormat="1" applyFont="1"/>
    <xf numFmtId="0" fontId="19" fillId="0" borderId="0" xfId="0" applyFont="1" applyAlignment="1">
      <alignment horizontal="centerContinuous" vertical="center"/>
    </xf>
    <xf numFmtId="0" fontId="20" fillId="0" borderId="0" xfId="0" applyFont="1"/>
    <xf numFmtId="166" fontId="18" fillId="0" borderId="0" xfId="0" applyNumberFormat="1" applyFont="1" applyBorder="1" applyAlignment="1">
      <alignment horizontal="left" indent="1"/>
    </xf>
    <xf numFmtId="167" fontId="14" fillId="0" borderId="0" xfId="0" applyNumberFormat="1" applyFont="1" applyBorder="1" applyAlignment="1">
      <alignment horizontal="left" vertical="center" wrapText="1" indent="1"/>
    </xf>
    <xf numFmtId="0" fontId="18" fillId="0" borderId="0" xfId="0" applyFont="1" applyAlignment="1"/>
    <xf numFmtId="0" fontId="18" fillId="0" borderId="7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/>
    <xf numFmtId="49" fontId="13" fillId="0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165" fontId="22" fillId="0" borderId="0" xfId="8" applyFont="1"/>
    <xf numFmtId="0" fontId="6" fillId="0" borderId="0" xfId="0" applyFont="1" applyFill="1"/>
    <xf numFmtId="0" fontId="23" fillId="0" borderId="2" xfId="0" applyFont="1" applyFill="1" applyBorder="1" applyAlignment="1">
      <alignment horizontal="left"/>
    </xf>
    <xf numFmtId="165" fontId="18" fillId="0" borderId="0" xfId="8" applyFont="1"/>
    <xf numFmtId="168" fontId="13" fillId="0" borderId="0" xfId="0" applyNumberFormat="1" applyFont="1" applyBorder="1"/>
    <xf numFmtId="0" fontId="5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/>
    <xf numFmtId="3" fontId="18" fillId="0" borderId="0" xfId="0" applyNumberFormat="1" applyFont="1" applyFill="1" applyBorder="1"/>
    <xf numFmtId="49" fontId="8" fillId="0" borderId="0" xfId="0" applyNumberFormat="1" applyFont="1" applyFill="1" applyAlignment="1">
      <alignment horizontal="left"/>
    </xf>
    <xf numFmtId="0" fontId="6" fillId="0" borderId="0" xfId="0" applyFont="1" applyBorder="1"/>
    <xf numFmtId="0" fontId="23" fillId="0" borderId="0" xfId="0" applyFont="1" applyAlignment="1">
      <alignment horizontal="left" vertical="center"/>
    </xf>
    <xf numFmtId="0" fontId="11" fillId="0" borderId="0" xfId="0" applyFont="1"/>
    <xf numFmtId="0" fontId="5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49" fontId="29" fillId="0" borderId="0" xfId="4" applyNumberFormat="1" applyFont="1" applyFill="1" applyAlignment="1" applyProtection="1"/>
    <xf numFmtId="0" fontId="8" fillId="0" borderId="0" xfId="0" applyFont="1"/>
    <xf numFmtId="167" fontId="18" fillId="0" borderId="0" xfId="0" applyNumberFormat="1" applyFont="1" applyBorder="1" applyAlignment="1">
      <alignment horizontal="left" vertical="center" wrapText="1" indent="1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 applyBorder="1"/>
    <xf numFmtId="0" fontId="11" fillId="0" borderId="0" xfId="0" applyFont="1" applyFill="1"/>
    <xf numFmtId="0" fontId="11" fillId="0" borderId="0" xfId="0" applyFont="1" applyFill="1" applyAlignment="1">
      <alignment horizontal="left" vertical="center"/>
    </xf>
    <xf numFmtId="0" fontId="14" fillId="0" borderId="2" xfId="0" applyFont="1" applyFill="1" applyBorder="1" applyAlignment="1">
      <alignment horizontal="centerContinuous"/>
    </xf>
    <xf numFmtId="0" fontId="18" fillId="0" borderId="0" xfId="0" applyFont="1" applyFill="1" applyBorder="1" applyAlignment="1"/>
    <xf numFmtId="0" fontId="14" fillId="0" borderId="0" xfId="0" applyFont="1" applyFill="1" applyAlignment="1"/>
    <xf numFmtId="0" fontId="14" fillId="0" borderId="0" xfId="0" applyFont="1" applyFill="1" applyAlignment="1">
      <alignment vertical="center"/>
    </xf>
    <xf numFmtId="3" fontId="14" fillId="0" borderId="0" xfId="0" applyNumberFormat="1" applyFont="1" applyFill="1" applyAlignment="1">
      <alignment vertical="center"/>
    </xf>
    <xf numFmtId="49" fontId="31" fillId="0" borderId="0" xfId="4" applyNumberFormat="1" applyFont="1" applyFill="1" applyAlignment="1" applyProtection="1"/>
    <xf numFmtId="0" fontId="5" fillId="0" borderId="3" xfId="0" applyFont="1" applyFill="1" applyBorder="1" applyAlignment="1">
      <alignment horizontal="center" vertical="center"/>
    </xf>
    <xf numFmtId="0" fontId="14" fillId="0" borderId="0" xfId="0" applyFont="1" applyBorder="1"/>
    <xf numFmtId="165" fontId="23" fillId="0" borderId="0" xfId="8" applyFont="1"/>
    <xf numFmtId="0" fontId="30" fillId="0" borderId="0" xfId="0" applyFont="1"/>
    <xf numFmtId="165" fontId="23" fillId="0" borderId="2" xfId="8" applyFont="1" applyBorder="1"/>
    <xf numFmtId="0" fontId="30" fillId="0" borderId="0" xfId="0" applyFont="1" applyFill="1"/>
    <xf numFmtId="0" fontId="15" fillId="0" borderId="0" xfId="0" applyFont="1" applyFill="1"/>
    <xf numFmtId="0" fontId="1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165" fontId="5" fillId="0" borderId="0" xfId="8" applyFont="1" applyFill="1" applyBorder="1"/>
    <xf numFmtId="168" fontId="18" fillId="0" borderId="0" xfId="0" applyNumberFormat="1" applyFont="1" applyFill="1" applyBorder="1"/>
    <xf numFmtId="165" fontId="18" fillId="0" borderId="0" xfId="8" applyFont="1" applyBorder="1"/>
    <xf numFmtId="168" fontId="13" fillId="0" borderId="0" xfId="0" applyNumberFormat="1" applyFont="1" applyFill="1" applyBorder="1"/>
    <xf numFmtId="165" fontId="13" fillId="0" borderId="0" xfId="8" applyFont="1"/>
    <xf numFmtId="165" fontId="18" fillId="0" borderId="0" xfId="8" applyFont="1" applyAlignment="1">
      <alignment horizontal="right"/>
    </xf>
    <xf numFmtId="165" fontId="18" fillId="0" borderId="0" xfId="8" quotePrefix="1" applyFont="1" applyAlignment="1">
      <alignment horizontal="right"/>
    </xf>
    <xf numFmtId="174" fontId="13" fillId="0" borderId="7" xfId="0" applyNumberFormat="1" applyFont="1" applyBorder="1" applyAlignment="1">
      <alignment horizontal="left" indent="1"/>
    </xf>
    <xf numFmtId="49" fontId="5" fillId="0" borderId="0" xfId="0" applyNumberFormat="1" applyFont="1"/>
    <xf numFmtId="0" fontId="34" fillId="0" borderId="0" xfId="0" applyFont="1"/>
    <xf numFmtId="165" fontId="25" fillId="0" borderId="0" xfId="8" applyFont="1"/>
    <xf numFmtId="0" fontId="18" fillId="0" borderId="0" xfId="0" applyFont="1" applyAlignment="1">
      <alignment horizontal="right"/>
    </xf>
    <xf numFmtId="0" fontId="32" fillId="0" borderId="2" xfId="0" applyFont="1" applyFill="1" applyBorder="1" applyAlignment="1">
      <alignment horizontal="left"/>
    </xf>
    <xf numFmtId="165" fontId="18" fillId="0" borderId="2" xfId="8" applyFont="1" applyBorder="1"/>
    <xf numFmtId="165" fontId="18" fillId="0" borderId="2" xfId="8" applyFont="1" applyBorder="1" applyAlignment="1">
      <alignment horizontal="left"/>
    </xf>
    <xf numFmtId="165" fontId="13" fillId="0" borderId="0" xfId="8" applyFont="1" applyBorder="1"/>
    <xf numFmtId="165" fontId="18" fillId="0" borderId="0" xfId="8" applyFont="1" applyFill="1"/>
    <xf numFmtId="165" fontId="14" fillId="0" borderId="0" xfId="8" applyFont="1"/>
    <xf numFmtId="0" fontId="18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165" fontId="32" fillId="0" borderId="2" xfId="8" applyFont="1" applyBorder="1" applyAlignment="1"/>
    <xf numFmtId="0" fontId="6" fillId="0" borderId="0" xfId="0" applyFont="1" applyBorder="1" applyAlignment="1">
      <alignment horizontal="left" vertical="center" indent="1"/>
    </xf>
    <xf numFmtId="174" fontId="13" fillId="0" borderId="7" xfId="0" applyNumberFormat="1" applyFont="1" applyBorder="1" applyAlignment="1">
      <alignment horizontal="left" vertical="center" indent="1"/>
    </xf>
    <xf numFmtId="0" fontId="5" fillId="0" borderId="5" xfId="0" applyFont="1" applyBorder="1" applyAlignment="1">
      <alignment horizontal="centerContinuous" vertical="center"/>
    </xf>
    <xf numFmtId="165" fontId="18" fillId="0" borderId="0" xfId="8" applyFont="1" applyAlignment="1">
      <alignment vertical="center"/>
    </xf>
    <xf numFmtId="165" fontId="13" fillId="0" borderId="0" xfId="8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 indent="1"/>
    </xf>
    <xf numFmtId="0" fontId="5" fillId="0" borderId="0" xfId="0" applyFont="1" applyBorder="1" applyAlignment="1">
      <alignment horizontal="left" vertical="center" indent="1"/>
    </xf>
    <xf numFmtId="167" fontId="18" fillId="0" borderId="7" xfId="0" applyNumberFormat="1" applyFont="1" applyBorder="1" applyAlignment="1">
      <alignment horizontal="left" indent="1"/>
    </xf>
    <xf numFmtId="49" fontId="18" fillId="0" borderId="0" xfId="0" applyNumberFormat="1" applyFont="1" applyAlignment="1">
      <alignment horizontal="center"/>
    </xf>
    <xf numFmtId="167" fontId="18" fillId="0" borderId="7" xfId="0" applyNumberFormat="1" applyFont="1" applyBorder="1" applyAlignment="1">
      <alignment horizontal="left" indent="2"/>
    </xf>
    <xf numFmtId="167" fontId="18" fillId="0" borderId="7" xfId="0" applyNumberFormat="1" applyFont="1" applyBorder="1" applyAlignment="1">
      <alignment horizontal="left" indent="3"/>
    </xf>
    <xf numFmtId="174" fontId="26" fillId="0" borderId="7" xfId="0" applyNumberFormat="1" applyFont="1" applyBorder="1" applyAlignment="1"/>
    <xf numFmtId="0" fontId="5" fillId="0" borderId="0" xfId="0" quotePrefix="1" applyFont="1" applyBorder="1"/>
    <xf numFmtId="0" fontId="7" fillId="0" borderId="0" xfId="0" applyFont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35" fillId="0" borderId="0" xfId="0" applyFont="1" applyFill="1" applyAlignment="1"/>
    <xf numFmtId="174" fontId="18" fillId="0" borderId="7" xfId="0" applyNumberFormat="1" applyFont="1" applyBorder="1" applyAlignment="1">
      <alignment horizontal="left" indent="1"/>
    </xf>
    <xf numFmtId="3" fontId="14" fillId="0" borderId="0" xfId="3" applyNumberFormat="1" applyFont="1" applyFill="1" applyBorder="1" applyAlignment="1">
      <alignment horizontal="right" vertical="center" indent="1"/>
    </xf>
    <xf numFmtId="165" fontId="14" fillId="0" borderId="0" xfId="8" applyFont="1" applyAlignment="1">
      <alignment horizontal="right"/>
    </xf>
    <xf numFmtId="0" fontId="14" fillId="0" borderId="0" xfId="0" applyFont="1" applyBorder="1" applyAlignment="1">
      <alignment horizontal="right"/>
    </xf>
    <xf numFmtId="49" fontId="14" fillId="0" borderId="0" xfId="0" applyNumberFormat="1" applyFont="1" applyAlignment="1">
      <alignment horizontal="right" vertical="center"/>
    </xf>
    <xf numFmtId="3" fontId="14" fillId="0" borderId="0" xfId="0" applyNumberFormat="1" applyFont="1" applyBorder="1"/>
    <xf numFmtId="3" fontId="14" fillId="0" borderId="0" xfId="0" applyNumberFormat="1" applyFont="1" applyFill="1" applyBorder="1"/>
    <xf numFmtId="0" fontId="18" fillId="0" borderId="0" xfId="0" quotePrefix="1" applyFont="1" applyAlignment="1">
      <alignment horizontal="center"/>
    </xf>
    <xf numFmtId="0" fontId="14" fillId="0" borderId="0" xfId="0" applyFont="1" applyFill="1" applyAlignment="1">
      <alignment horizontal="right" vertical="center"/>
    </xf>
    <xf numFmtId="174" fontId="18" fillId="0" borderId="7" xfId="0" applyNumberFormat="1" applyFont="1" applyBorder="1" applyAlignment="1">
      <alignment horizontal="left" indent="2"/>
    </xf>
    <xf numFmtId="0" fontId="13" fillId="0" borderId="0" xfId="0" applyFont="1" applyFill="1"/>
    <xf numFmtId="175" fontId="18" fillId="0" borderId="0" xfId="0" applyNumberFormat="1" applyFont="1"/>
    <xf numFmtId="1" fontId="14" fillId="0" borderId="0" xfId="0" applyNumberFormat="1" applyFont="1" applyBorder="1"/>
    <xf numFmtId="0" fontId="40" fillId="0" borderId="0" xfId="0" applyFont="1"/>
    <xf numFmtId="0" fontId="42" fillId="0" borderId="0" xfId="0" applyFont="1"/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7" fontId="18" fillId="0" borderId="0" xfId="0" applyNumberFormat="1" applyFont="1" applyAlignment="1">
      <alignment horizontal="right" vertical="center" indent="1"/>
    </xf>
    <xf numFmtId="177" fontId="18" fillId="0" borderId="0" xfId="0" applyNumberFormat="1" applyFont="1" applyBorder="1" applyAlignment="1">
      <alignment vertical="center"/>
    </xf>
    <xf numFmtId="177" fontId="5" fillId="0" borderId="0" xfId="0" applyNumberFormat="1" applyFont="1" applyAlignment="1">
      <alignment horizontal="right" vertical="center" indent="1"/>
    </xf>
    <xf numFmtId="168" fontId="6" fillId="0" borderId="0" xfId="0" applyNumberFormat="1" applyFont="1" applyAlignment="1">
      <alignment vertical="center"/>
    </xf>
    <xf numFmtId="168" fontId="14" fillId="0" borderId="0" xfId="0" applyNumberFormat="1" applyFont="1"/>
    <xf numFmtId="168" fontId="17" fillId="0" borderId="0" xfId="0" applyNumberFormat="1" applyFont="1" applyAlignment="1">
      <alignment horizontal="center" vertical="center"/>
    </xf>
    <xf numFmtId="168" fontId="15" fillId="0" borderId="0" xfId="0" applyNumberFormat="1" applyFont="1" applyAlignment="1">
      <alignment horizontal="left" vertical="center"/>
    </xf>
    <xf numFmtId="168" fontId="7" fillId="0" borderId="0" xfId="0" applyNumberFormat="1" applyFont="1" applyAlignment="1">
      <alignment horizontal="left" vertical="center"/>
    </xf>
    <xf numFmtId="168" fontId="5" fillId="0" borderId="0" xfId="0" applyNumberFormat="1" applyFont="1"/>
    <xf numFmtId="168" fontId="5" fillId="0" borderId="0" xfId="0" applyNumberFormat="1" applyFont="1" applyBorder="1"/>
    <xf numFmtId="177" fontId="14" fillId="0" borderId="0" xfId="0" applyNumberFormat="1" applyFont="1"/>
    <xf numFmtId="177" fontId="14" fillId="0" borderId="0" xfId="0" applyNumberFormat="1" applyFont="1" applyFill="1"/>
    <xf numFmtId="0" fontId="18" fillId="0" borderId="0" xfId="0" applyFont="1" applyFill="1" applyBorder="1" applyAlignment="1">
      <alignment horizontal="right" vertical="center" indent="1"/>
    </xf>
    <xf numFmtId="178" fontId="18" fillId="0" borderId="0" xfId="0" applyNumberFormat="1" applyFont="1" applyFill="1" applyBorder="1" applyAlignment="1">
      <alignment horizontal="right" vertical="center" indent="1"/>
    </xf>
    <xf numFmtId="178" fontId="13" fillId="0" borderId="0" xfId="0" applyNumberFormat="1" applyFont="1" applyFill="1" applyBorder="1" applyAlignment="1">
      <alignment horizontal="right" vertical="center" indent="1"/>
    </xf>
    <xf numFmtId="178" fontId="18" fillId="0" borderId="0" xfId="0" applyNumberFormat="1" applyFont="1"/>
    <xf numFmtId="178" fontId="18" fillId="0" borderId="0" xfId="0" applyNumberFormat="1" applyFont="1" applyBorder="1"/>
    <xf numFmtId="178" fontId="14" fillId="0" borderId="0" xfId="0" applyNumberFormat="1" applyFont="1"/>
    <xf numFmtId="178" fontId="14" fillId="0" borderId="0" xfId="0" applyNumberFormat="1" applyFont="1" applyFill="1"/>
    <xf numFmtId="178" fontId="5" fillId="0" borderId="0" xfId="0" applyNumberFormat="1" applyFont="1" applyFill="1"/>
    <xf numFmtId="178" fontId="5" fillId="0" borderId="0" xfId="0" applyNumberFormat="1" applyFont="1"/>
    <xf numFmtId="178" fontId="18" fillId="0" borderId="0" xfId="0" applyNumberFormat="1" applyFont="1" applyFill="1" applyBorder="1" applyAlignment="1">
      <alignment horizontal="right"/>
    </xf>
    <xf numFmtId="178" fontId="14" fillId="0" borderId="0" xfId="0" applyNumberFormat="1" applyFont="1" applyAlignment="1">
      <alignment vertical="center"/>
    </xf>
    <xf numFmtId="178" fontId="14" fillId="0" borderId="0" xfId="0" applyNumberFormat="1" applyFont="1" applyFill="1" applyAlignment="1">
      <alignment vertical="center"/>
    </xf>
    <xf numFmtId="178" fontId="18" fillId="0" borderId="0" xfId="8" applyNumberFormat="1" applyFont="1" applyBorder="1"/>
    <xf numFmtId="178" fontId="13" fillId="0" borderId="0" xfId="0" applyNumberFormat="1" applyFont="1" applyBorder="1"/>
    <xf numFmtId="178" fontId="5" fillId="0" borderId="0" xfId="8" applyNumberFormat="1" applyFont="1" applyBorder="1"/>
    <xf numFmtId="178" fontId="14" fillId="0" borderId="0" xfId="8" applyNumberFormat="1" applyFont="1" applyBorder="1"/>
    <xf numFmtId="178" fontId="5" fillId="0" borderId="0" xfId="8" applyNumberFormat="1" applyFont="1"/>
    <xf numFmtId="178" fontId="18" fillId="0" borderId="0" xfId="8" applyNumberFormat="1" applyFont="1"/>
    <xf numFmtId="178" fontId="13" fillId="0" borderId="0" xfId="8" applyNumberFormat="1" applyFont="1"/>
    <xf numFmtId="178" fontId="14" fillId="0" borderId="0" xfId="8" applyNumberFormat="1" applyFont="1"/>
    <xf numFmtId="178" fontId="14" fillId="0" borderId="0" xfId="0" applyNumberFormat="1" applyFont="1" applyFill="1" applyAlignment="1">
      <alignment horizontal="left"/>
    </xf>
    <xf numFmtId="0" fontId="38" fillId="0" borderId="0" xfId="0" applyFont="1" applyFill="1"/>
    <xf numFmtId="0" fontId="11" fillId="0" borderId="7" xfId="0" applyFont="1" applyBorder="1" applyAlignment="1">
      <alignment horizontal="center"/>
    </xf>
    <xf numFmtId="0" fontId="38" fillId="0" borderId="0" xfId="0" applyFont="1"/>
    <xf numFmtId="0" fontId="14" fillId="0" borderId="0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165" fontId="11" fillId="0" borderId="0" xfId="8" applyFont="1"/>
    <xf numFmtId="165" fontId="45" fillId="0" borderId="0" xfId="8" applyFont="1"/>
    <xf numFmtId="165" fontId="11" fillId="0" borderId="0" xfId="8" applyFont="1" applyBorder="1"/>
    <xf numFmtId="165" fontId="38" fillId="0" borderId="0" xfId="8" applyFont="1"/>
    <xf numFmtId="0" fontId="38" fillId="0" borderId="0" xfId="0" applyFont="1" applyAlignment="1"/>
    <xf numFmtId="165" fontId="38" fillId="0" borderId="0" xfId="8" applyFont="1" applyBorder="1"/>
    <xf numFmtId="0" fontId="27" fillId="0" borderId="0" xfId="0" applyFont="1" applyAlignment="1">
      <alignment horizontal="left" vertical="center"/>
    </xf>
    <xf numFmtId="0" fontId="11" fillId="0" borderId="0" xfId="0" applyFont="1" applyAlignment="1">
      <alignment horizontal="right"/>
    </xf>
    <xf numFmtId="178" fontId="14" fillId="0" borderId="0" xfId="0" applyNumberFormat="1" applyFont="1" applyFill="1" applyBorder="1" applyAlignment="1">
      <alignment horizontal="right" vertical="center" indent="1"/>
    </xf>
    <xf numFmtId="0" fontId="3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46" fillId="0" borderId="0" xfId="0" applyFont="1" applyAlignment="1">
      <alignment vertical="center"/>
    </xf>
    <xf numFmtId="0" fontId="38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38" fillId="0" borderId="0" xfId="0" applyFont="1" applyBorder="1"/>
    <xf numFmtId="0" fontId="38" fillId="0" borderId="0" xfId="0" applyFont="1" applyBorder="1" applyAlignment="1">
      <alignment horizontal="center"/>
    </xf>
    <xf numFmtId="0" fontId="13" fillId="0" borderId="0" xfId="0" applyFont="1" applyFill="1" applyAlignment="1">
      <alignment horizontal="left" vertical="center"/>
    </xf>
    <xf numFmtId="3" fontId="19" fillId="0" borderId="0" xfId="0" applyNumberFormat="1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47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9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3" xfId="9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165" fontId="23" fillId="0" borderId="2" xfId="8" applyFont="1" applyBorder="1" applyAlignment="1"/>
    <xf numFmtId="175" fontId="18" fillId="0" borderId="0" xfId="0" applyNumberFormat="1" applyFont="1" applyFill="1"/>
    <xf numFmtId="177" fontId="21" fillId="0" borderId="0" xfId="0" applyNumberFormat="1" applyFont="1" applyBorder="1" applyAlignment="1">
      <alignment horizontal="right" indent="1"/>
    </xf>
    <xf numFmtId="177" fontId="36" fillId="0" borderId="0" xfId="0" applyNumberFormat="1" applyFont="1" applyBorder="1" applyAlignment="1">
      <alignment horizontal="right" indent="1"/>
    </xf>
    <xf numFmtId="0" fontId="21" fillId="0" borderId="0" xfId="0" applyFont="1"/>
    <xf numFmtId="0" fontId="44" fillId="0" borderId="0" xfId="0" applyFont="1"/>
    <xf numFmtId="0" fontId="11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48" fillId="0" borderId="0" xfId="8" applyFont="1" applyAlignment="1"/>
    <xf numFmtId="165" fontId="11" fillId="0" borderId="0" xfId="8" applyFont="1" applyAlignment="1"/>
    <xf numFmtId="0" fontId="5" fillId="0" borderId="3" xfId="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50" fillId="0" borderId="0" xfId="0" applyFont="1" applyAlignment="1">
      <alignment vertical="center"/>
    </xf>
    <xf numFmtId="0" fontId="5" fillId="0" borderId="3" xfId="9" applyFont="1" applyFill="1" applyBorder="1" applyAlignment="1">
      <alignment horizontal="center" vertical="center" wrapText="1"/>
    </xf>
    <xf numFmtId="165" fontId="38" fillId="0" borderId="0" xfId="8" applyFont="1" applyFill="1"/>
    <xf numFmtId="0" fontId="38" fillId="0" borderId="0" xfId="0" applyFont="1" applyFill="1" applyAlignment="1"/>
    <xf numFmtId="165" fontId="46" fillId="0" borderId="0" xfId="8" applyFont="1" applyFill="1"/>
    <xf numFmtId="0" fontId="7" fillId="0" borderId="0" xfId="0" applyFont="1" applyFill="1" applyAlignment="1">
      <alignment vertical="center"/>
    </xf>
    <xf numFmtId="0" fontId="5" fillId="0" borderId="3" xfId="9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Continuous" vertical="center"/>
    </xf>
    <xf numFmtId="176" fontId="14" fillId="0" borderId="0" xfId="0" applyNumberFormat="1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3" fontId="14" fillId="0" borderId="0" xfId="0" applyNumberFormat="1" applyFont="1" applyFill="1"/>
    <xf numFmtId="3" fontId="5" fillId="0" borderId="0" xfId="0" applyNumberFormat="1" applyFont="1"/>
    <xf numFmtId="3" fontId="5" fillId="0" borderId="0" xfId="0" applyNumberFormat="1" applyFont="1" applyBorder="1"/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3" xfId="9" applyFont="1" applyFill="1" applyBorder="1" applyAlignment="1">
      <alignment horizontal="center" vertical="center" wrapText="1"/>
    </xf>
    <xf numFmtId="49" fontId="5" fillId="0" borderId="4" xfId="9" applyNumberFormat="1" applyFont="1" applyFill="1" applyBorder="1" applyAlignment="1">
      <alignment horizontal="center" vertical="center" wrapText="1"/>
    </xf>
    <xf numFmtId="49" fontId="5" fillId="0" borderId="5" xfId="9" applyNumberFormat="1" applyFont="1" applyFill="1" applyBorder="1" applyAlignment="1">
      <alignment horizontal="center" vertical="center" wrapText="1"/>
    </xf>
    <xf numFmtId="49" fontId="5" fillId="0" borderId="3" xfId="9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78" fontId="18" fillId="0" borderId="0" xfId="0" applyNumberFormat="1" applyFont="1" applyFill="1" applyBorder="1" applyAlignment="1">
      <alignment horizontal="right" indent="1"/>
    </xf>
    <xf numFmtId="0" fontId="18" fillId="0" borderId="0" xfId="0" applyFont="1" applyAlignment="1">
      <alignment horizontal="right" indent="1"/>
    </xf>
    <xf numFmtId="178" fontId="13" fillId="0" borderId="0" xfId="0" applyNumberFormat="1" applyFont="1" applyFill="1" applyBorder="1" applyAlignment="1">
      <alignment horizontal="right" indent="1"/>
    </xf>
    <xf numFmtId="0" fontId="18" fillId="0" borderId="0" xfId="0" applyFont="1" applyFill="1" applyAlignment="1">
      <alignment horizontal="right" indent="1"/>
    </xf>
    <xf numFmtId="0" fontId="38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8" fillId="0" borderId="0" xfId="0" applyFont="1" applyFill="1" applyAlignment="1">
      <alignment horizontal="left" vertical="center"/>
    </xf>
    <xf numFmtId="165" fontId="57" fillId="0" borderId="0" xfId="8" applyFont="1" applyAlignment="1"/>
    <xf numFmtId="180" fontId="21" fillId="0" borderId="0" xfId="0" applyNumberFormat="1" applyFont="1" applyBorder="1" applyAlignment="1">
      <alignment horizontal="right" indent="1"/>
    </xf>
    <xf numFmtId="180" fontId="36" fillId="0" borderId="0" xfId="0" applyNumberFormat="1" applyFont="1" applyBorder="1" applyAlignment="1">
      <alignment horizontal="right" indent="1"/>
    </xf>
    <xf numFmtId="177" fontId="18" fillId="0" borderId="0" xfId="3" applyNumberFormat="1" applyFont="1" applyFill="1" applyBorder="1" applyAlignment="1">
      <alignment horizontal="right" indent="1"/>
    </xf>
    <xf numFmtId="174" fontId="18" fillId="0" borderId="7" xfId="0" applyNumberFormat="1" applyFont="1" applyFill="1" applyBorder="1" applyAlignment="1">
      <alignment horizontal="left" indent="2"/>
    </xf>
    <xf numFmtId="174" fontId="18" fillId="0" borderId="7" xfId="0" applyNumberFormat="1" applyFont="1" applyFill="1" applyBorder="1" applyAlignment="1">
      <alignment horizontal="left" indent="1"/>
    </xf>
    <xf numFmtId="0" fontId="14" fillId="0" borderId="0" xfId="0" applyFont="1" applyAlignment="1">
      <alignment horizontal="left"/>
    </xf>
    <xf numFmtId="0" fontId="11" fillId="0" borderId="0" xfId="0" applyFont="1" applyBorder="1" applyAlignment="1">
      <alignment horizontal="right" indent="1"/>
    </xf>
    <xf numFmtId="0" fontId="11" fillId="0" borderId="0" xfId="0" applyFont="1" applyAlignment="1">
      <alignment horizontal="right" indent="1"/>
    </xf>
    <xf numFmtId="0" fontId="11" fillId="0" borderId="0" xfId="0" applyFont="1" applyFill="1" applyAlignment="1">
      <alignment horizontal="right" indent="1"/>
    </xf>
    <xf numFmtId="177" fontId="18" fillId="0" borderId="0" xfId="0" applyNumberFormat="1" applyFont="1" applyBorder="1" applyAlignment="1">
      <alignment horizontal="right" indent="1"/>
    </xf>
    <xf numFmtId="177" fontId="5" fillId="0" borderId="0" xfId="0" applyNumberFormat="1" applyFont="1" applyBorder="1" applyAlignment="1">
      <alignment horizontal="right" indent="1"/>
    </xf>
    <xf numFmtId="177" fontId="5" fillId="0" borderId="0" xfId="0" applyNumberFormat="1" applyFont="1" applyAlignment="1">
      <alignment horizontal="right" indent="1"/>
    </xf>
    <xf numFmtId="177" fontId="5" fillId="0" borderId="0" xfId="0" applyNumberFormat="1" applyFont="1" applyFill="1" applyAlignment="1">
      <alignment horizontal="right" indent="1"/>
    </xf>
    <xf numFmtId="0" fontId="5" fillId="0" borderId="11" xfId="0" applyFont="1" applyBorder="1" applyAlignment="1">
      <alignment horizontal="center"/>
    </xf>
    <xf numFmtId="175" fontId="18" fillId="0" borderId="0" xfId="0" applyNumberFormat="1" applyFont="1" applyBorder="1" applyAlignment="1">
      <alignment horizontal="right" indent="1"/>
    </xf>
    <xf numFmtId="175" fontId="14" fillId="0" borderId="0" xfId="0" applyNumberFormat="1" applyFont="1" applyBorder="1" applyAlignment="1">
      <alignment horizontal="right" indent="1"/>
    </xf>
    <xf numFmtId="0" fontId="14" fillId="0" borderId="0" xfId="0" applyFont="1" applyAlignment="1">
      <alignment horizontal="right" indent="1"/>
    </xf>
    <xf numFmtId="0" fontId="14" fillId="0" borderId="0" xfId="0" applyFont="1" applyFill="1" applyAlignment="1">
      <alignment horizontal="right" indent="1"/>
    </xf>
    <xf numFmtId="0" fontId="14" fillId="0" borderId="0" xfId="0" applyFont="1" applyAlignment="1">
      <alignment horizontal="left"/>
    </xf>
    <xf numFmtId="0" fontId="5" fillId="0" borderId="3" xfId="9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/>
    </xf>
    <xf numFmtId="1" fontId="18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49" fontId="14" fillId="0" borderId="0" xfId="0" applyNumberFormat="1" applyFont="1" applyFill="1" applyBorder="1" applyAlignment="1">
      <alignment horizontal="right" vertical="center" indent="2"/>
    </xf>
    <xf numFmtId="49" fontId="14" fillId="0" borderId="0" xfId="0" applyNumberFormat="1" applyFont="1" applyFill="1" applyBorder="1" applyAlignment="1">
      <alignment horizontal="right" vertical="center"/>
    </xf>
    <xf numFmtId="3" fontId="18" fillId="0" borderId="0" xfId="3" applyNumberFormat="1" applyFont="1" applyFill="1" applyBorder="1" applyAlignment="1">
      <alignment horizontal="right" vertical="center" indent="1"/>
    </xf>
    <xf numFmtId="0" fontId="5" fillId="0" borderId="0" xfId="10" applyFont="1"/>
    <xf numFmtId="0" fontId="59" fillId="0" borderId="0" xfId="0" applyFont="1" applyAlignment="1">
      <alignment horizontal="left"/>
    </xf>
    <xf numFmtId="165" fontId="59" fillId="0" borderId="0" xfId="8" applyFont="1"/>
    <xf numFmtId="178" fontId="49" fillId="0" borderId="0" xfId="0" applyNumberFormat="1" applyFont="1" applyFill="1" applyBorder="1" applyAlignment="1">
      <alignment horizontal="right" vertical="center" indent="1"/>
    </xf>
    <xf numFmtId="0" fontId="14" fillId="0" borderId="0" xfId="0" applyFont="1" applyAlignment="1">
      <alignment horizontal="left"/>
    </xf>
    <xf numFmtId="0" fontId="5" fillId="0" borderId="3" xfId="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5" fillId="0" borderId="0" xfId="10" applyFont="1" applyFill="1"/>
    <xf numFmtId="0" fontId="38" fillId="0" borderId="0" xfId="10" applyFont="1" applyFill="1"/>
    <xf numFmtId="0" fontId="5" fillId="0" borderId="0" xfId="10" applyFont="1" applyBorder="1"/>
    <xf numFmtId="0" fontId="6" fillId="0" borderId="0" xfId="10" applyFont="1"/>
    <xf numFmtId="0" fontId="17" fillId="0" borderId="0" xfId="10" applyFont="1" applyBorder="1" applyAlignment="1">
      <alignment horizontal="left" vertical="center"/>
    </xf>
    <xf numFmtId="0" fontId="18" fillId="0" borderId="0" xfId="10" applyFont="1" applyBorder="1"/>
    <xf numFmtId="0" fontId="18" fillId="0" borderId="0" xfId="10" applyFont="1"/>
    <xf numFmtId="0" fontId="18" fillId="0" borderId="0" xfId="10" applyFont="1" applyFill="1"/>
    <xf numFmtId="0" fontId="18" fillId="0" borderId="0" xfId="10" quotePrefix="1" applyNumberFormat="1" applyFont="1" applyFill="1" applyBorder="1" applyAlignment="1">
      <alignment horizontal="left" wrapText="1" indent="2"/>
    </xf>
    <xf numFmtId="0" fontId="18" fillId="0" borderId="0" xfId="10" applyFont="1" applyFill="1" applyBorder="1"/>
    <xf numFmtId="0" fontId="49" fillId="0" borderId="0" xfId="10" applyFont="1" applyFill="1" applyBorder="1"/>
    <xf numFmtId="178" fontId="49" fillId="0" borderId="0" xfId="10" applyNumberFormat="1" applyFont="1" applyFill="1" applyAlignment="1">
      <alignment horizontal="right" indent="1"/>
    </xf>
    <xf numFmtId="0" fontId="5" fillId="0" borderId="0" xfId="10" applyFont="1" applyBorder="1" applyAlignment="1">
      <alignment horizontal="left" vertical="center"/>
    </xf>
    <xf numFmtId="49" fontId="18" fillId="0" borderId="0" xfId="10" applyNumberFormat="1" applyFont="1" applyFill="1" applyBorder="1" applyAlignment="1">
      <alignment horizontal="left" indent="2"/>
    </xf>
    <xf numFmtId="167" fontId="18" fillId="0" borderId="0" xfId="10" applyNumberFormat="1" applyFont="1" applyBorder="1" applyAlignment="1">
      <alignment horizontal="left" wrapText="1" indent="3"/>
    </xf>
    <xf numFmtId="0" fontId="43" fillId="0" borderId="0" xfId="10" applyFont="1" applyBorder="1"/>
    <xf numFmtId="0" fontId="5" fillId="0" borderId="0" xfId="10" applyFont="1" applyFill="1"/>
    <xf numFmtId="0" fontId="49" fillId="0" borderId="0" xfId="10" applyFont="1" applyFill="1"/>
    <xf numFmtId="49" fontId="5" fillId="0" borderId="0" xfId="10" applyNumberFormat="1" applyFont="1" applyFill="1" applyBorder="1" applyAlignment="1">
      <alignment horizontal="center" vertical="center"/>
    </xf>
    <xf numFmtId="178" fontId="52" fillId="0" borderId="0" xfId="10" applyNumberFormat="1" applyFont="1" applyFill="1" applyBorder="1" applyAlignment="1">
      <alignment horizontal="left" indent="1"/>
    </xf>
    <xf numFmtId="0" fontId="6" fillId="0" borderId="0" xfId="10" quotePrefix="1" applyNumberFormat="1" applyFont="1" applyFill="1" applyBorder="1" applyAlignment="1">
      <alignment horizontal="left" indent="2"/>
    </xf>
    <xf numFmtId="0" fontId="15" fillId="0" borderId="0" xfId="10" quotePrefix="1" applyNumberFormat="1" applyFont="1" applyFill="1" applyBorder="1" applyAlignment="1">
      <alignment horizontal="left" vertical="center" wrapText="1" indent="2"/>
    </xf>
    <xf numFmtId="0" fontId="17" fillId="0" borderId="0" xfId="10" applyNumberFormat="1" applyFont="1" applyFill="1" applyBorder="1" applyAlignment="1">
      <alignment horizontal="left"/>
    </xf>
    <xf numFmtId="178" fontId="58" fillId="0" borderId="0" xfId="10" applyNumberFormat="1" applyFont="1" applyFill="1" applyBorder="1" applyAlignment="1">
      <alignment horizontal="right" indent="2"/>
    </xf>
    <xf numFmtId="0" fontId="15" fillId="0" borderId="0" xfId="10" applyFont="1" applyBorder="1" applyAlignment="1">
      <alignment horizontal="center" vertical="center"/>
    </xf>
    <xf numFmtId="178" fontId="17" fillId="0" borderId="0" xfId="10" applyNumberFormat="1" applyFont="1" applyFill="1" applyBorder="1" applyAlignment="1">
      <alignment horizontal="right" indent="2"/>
    </xf>
    <xf numFmtId="178" fontId="6" fillId="0" borderId="0" xfId="10" applyNumberFormat="1" applyFont="1" applyFill="1" applyBorder="1" applyAlignment="1">
      <alignment horizontal="right" indent="1"/>
    </xf>
    <xf numFmtId="0" fontId="6" fillId="0" borderId="0" xfId="10" applyFont="1" applyBorder="1" applyAlignment="1">
      <alignment horizontal="center" vertical="center"/>
    </xf>
    <xf numFmtId="178" fontId="5" fillId="0" borderId="0" xfId="10" applyNumberFormat="1" applyFont="1" applyFill="1" applyBorder="1" applyAlignment="1">
      <alignment horizontal="right" indent="1"/>
    </xf>
    <xf numFmtId="178" fontId="5" fillId="0" borderId="0" xfId="10" applyNumberFormat="1" applyFont="1"/>
    <xf numFmtId="0" fontId="38" fillId="0" borderId="0" xfId="0" applyNumberFormat="1" applyFont="1" applyFill="1" applyAlignment="1">
      <alignment horizontal="left" vertical="center"/>
    </xf>
    <xf numFmtId="165" fontId="38" fillId="0" borderId="0" xfId="8" applyFont="1" applyFill="1" applyBorder="1"/>
    <xf numFmtId="0" fontId="38" fillId="0" borderId="0" xfId="0" applyFont="1" applyFill="1" applyAlignment="1">
      <alignment horizontal="centerContinuous"/>
    </xf>
    <xf numFmtId="0" fontId="7" fillId="0" borderId="0" xfId="0" applyFont="1" applyFill="1" applyAlignment="1"/>
    <xf numFmtId="174" fontId="18" fillId="0" borderId="7" xfId="45" applyNumberFormat="1" applyFont="1" applyBorder="1" applyAlignment="1">
      <alignment horizontal="left" indent="1"/>
    </xf>
    <xf numFmtId="174" fontId="18" fillId="0" borderId="7" xfId="45" applyNumberFormat="1" applyFont="1" applyBorder="1" applyAlignment="1">
      <alignment horizontal="left" indent="2"/>
    </xf>
    <xf numFmtId="174" fontId="18" fillId="0" borderId="7" xfId="45" applyNumberFormat="1" applyFont="1" applyBorder="1" applyAlignment="1">
      <alignment horizontal="left" indent="3"/>
    </xf>
    <xf numFmtId="167" fontId="18" fillId="0" borderId="7" xfId="10" applyNumberFormat="1" applyFont="1" applyBorder="1" applyAlignment="1">
      <alignment horizontal="left" wrapText="1" indent="3"/>
    </xf>
    <xf numFmtId="0" fontId="20" fillId="0" borderId="0" xfId="10" applyFont="1" applyBorder="1"/>
    <xf numFmtId="0" fontId="14" fillId="0" borderId="0" xfId="10" applyFont="1" applyBorder="1"/>
    <xf numFmtId="178" fontId="5" fillId="0" borderId="0" xfId="10" applyNumberFormat="1" applyFont="1" applyBorder="1"/>
    <xf numFmtId="0" fontId="7" fillId="0" borderId="0" xfId="10" applyFont="1" applyBorder="1" applyAlignment="1">
      <alignment horizontal="left" vertical="center"/>
    </xf>
    <xf numFmtId="0" fontId="7" fillId="0" borderId="0" xfId="10" applyFont="1" applyFill="1" applyBorder="1" applyAlignment="1">
      <alignment horizontal="left" vertical="center"/>
    </xf>
    <xf numFmtId="0" fontId="18" fillId="0" borderId="0" xfId="10" quotePrefix="1" applyNumberFormat="1" applyFont="1" applyBorder="1" applyAlignment="1">
      <alignment horizontal="left" wrapText="1" indent="2"/>
    </xf>
    <xf numFmtId="0" fontId="18" fillId="0" borderId="0" xfId="10" applyFont="1" applyBorder="1" applyAlignment="1">
      <alignment vertical="center"/>
    </xf>
    <xf numFmtId="0" fontId="6" fillId="0" borderId="0" xfId="10" applyFont="1" applyBorder="1"/>
    <xf numFmtId="0" fontId="5" fillId="0" borderId="0" xfId="10" quotePrefix="1" applyNumberFormat="1" applyFont="1" applyFill="1" applyBorder="1" applyAlignment="1">
      <alignment horizontal="center"/>
    </xf>
    <xf numFmtId="0" fontId="21" fillId="0" borderId="0" xfId="10" applyFont="1" applyBorder="1" applyAlignment="1">
      <alignment vertical="center"/>
    </xf>
    <xf numFmtId="167" fontId="13" fillId="0" borderId="7" xfId="0" applyNumberFormat="1" applyFont="1" applyBorder="1" applyAlignment="1">
      <alignment horizontal="left" indent="1"/>
    </xf>
    <xf numFmtId="49" fontId="15" fillId="0" borderId="0" xfId="0" applyNumberFormat="1" applyFont="1" applyFill="1" applyBorder="1" applyAlignment="1"/>
    <xf numFmtId="0" fontId="7" fillId="0" borderId="0" xfId="0" applyFont="1" applyFill="1" applyBorder="1" applyAlignment="1"/>
    <xf numFmtId="49" fontId="5" fillId="0" borderId="0" xfId="0" applyNumberFormat="1" applyFont="1" applyFill="1" applyAlignment="1">
      <alignment horizontal="left"/>
    </xf>
    <xf numFmtId="49" fontId="5" fillId="0" borderId="0" xfId="0" applyNumberFormat="1" applyFont="1" applyFill="1"/>
    <xf numFmtId="49" fontId="70" fillId="0" borderId="0" xfId="0" applyNumberFormat="1" applyFont="1" applyFill="1" applyAlignment="1">
      <alignment horizontal="left"/>
    </xf>
    <xf numFmtId="0" fontId="5" fillId="0" borderId="0" xfId="4" applyNumberFormat="1" applyFont="1" applyFill="1" applyAlignment="1" applyProtection="1"/>
    <xf numFmtId="49" fontId="11" fillId="0" borderId="0" xfId="0" applyNumberFormat="1" applyFont="1" applyFill="1" applyAlignment="1">
      <alignment horizontal="left"/>
    </xf>
    <xf numFmtId="167" fontId="11" fillId="0" borderId="0" xfId="0" applyNumberFormat="1" applyFont="1" applyFill="1"/>
    <xf numFmtId="49" fontId="11" fillId="0" borderId="0" xfId="0" applyNumberFormat="1" applyFont="1" applyFill="1"/>
    <xf numFmtId="0" fontId="71" fillId="0" borderId="0" xfId="0" applyFont="1"/>
    <xf numFmtId="0" fontId="67" fillId="0" borderId="0" xfId="0" applyFont="1"/>
    <xf numFmtId="0" fontId="40" fillId="0" borderId="0" xfId="0" applyFont="1" applyAlignment="1">
      <alignment horizontal="right" indent="1"/>
    </xf>
    <xf numFmtId="0" fontId="40" fillId="0" borderId="0" xfId="0" quotePrefix="1" applyFont="1" applyAlignment="1">
      <alignment horizontal="center"/>
    </xf>
    <xf numFmtId="0" fontId="40" fillId="0" borderId="0" xfId="0" quotePrefix="1" applyFont="1" applyAlignment="1">
      <alignment horizontal="right" indent="1"/>
    </xf>
    <xf numFmtId="0" fontId="6" fillId="0" borderId="0" xfId="10" applyFont="1" applyFill="1"/>
    <xf numFmtId="0" fontId="0" fillId="0" borderId="0" xfId="0"/>
    <xf numFmtId="0" fontId="5" fillId="0" borderId="0" xfId="0" applyFont="1"/>
    <xf numFmtId="0" fontId="5" fillId="0" borderId="0" xfId="0" applyFont="1" applyAlignment="1"/>
    <xf numFmtId="0" fontId="3" fillId="0" borderId="0" xfId="0" applyFont="1"/>
    <xf numFmtId="0" fontId="40" fillId="0" borderId="0" xfId="0" applyFont="1"/>
    <xf numFmtId="0" fontId="15" fillId="0" borderId="0" xfId="10" applyFont="1"/>
    <xf numFmtId="0" fontId="5" fillId="0" borderId="0" xfId="10" applyFont="1" applyBorder="1"/>
    <xf numFmtId="0" fontId="5" fillId="0" borderId="0" xfId="10" applyFont="1"/>
    <xf numFmtId="0" fontId="71" fillId="0" borderId="0" xfId="10" applyFont="1"/>
    <xf numFmtId="0" fontId="5" fillId="0" borderId="7" xfId="0" applyFont="1" applyFill="1" applyBorder="1" applyAlignment="1">
      <alignment horizontal="center"/>
    </xf>
    <xf numFmtId="0" fontId="14" fillId="0" borderId="0" xfId="10" applyFont="1" applyAlignment="1">
      <alignment horizontal="left"/>
    </xf>
    <xf numFmtId="168" fontId="5" fillId="0" borderId="0" xfId="10" applyNumberFormat="1" applyFont="1" applyFill="1"/>
    <xf numFmtId="168" fontId="18" fillId="0" borderId="0" xfId="10" applyNumberFormat="1" applyFont="1" applyFill="1"/>
    <xf numFmtId="168" fontId="39" fillId="0" borderId="0" xfId="10" applyNumberFormat="1" applyFont="1" applyFill="1"/>
    <xf numFmtId="168" fontId="41" fillId="0" borderId="0" xfId="10" applyNumberFormat="1" applyFont="1" applyFill="1"/>
    <xf numFmtId="0" fontId="67" fillId="0" borderId="0" xfId="10" applyFont="1" applyFill="1" applyAlignment="1">
      <alignment horizontal="left"/>
    </xf>
    <xf numFmtId="168" fontId="18" fillId="0" borderId="0" xfId="10" applyNumberFormat="1" applyFont="1" applyFill="1" applyAlignment="1">
      <alignment horizontal="center"/>
    </xf>
    <xf numFmtId="0" fontId="11" fillId="0" borderId="0" xfId="10" applyFont="1" applyFill="1" applyAlignment="1">
      <alignment horizontal="left" vertical="center"/>
    </xf>
    <xf numFmtId="0" fontId="6" fillId="0" borderId="0" xfId="10" applyFont="1" applyFill="1" applyBorder="1" applyAlignment="1">
      <alignment horizontal="center" vertical="center"/>
    </xf>
    <xf numFmtId="0" fontId="68" fillId="0" borderId="0" xfId="10" applyFont="1" applyFill="1" applyBorder="1" applyAlignment="1">
      <alignment horizontal="left" vertical="center"/>
    </xf>
    <xf numFmtId="0" fontId="17" fillId="0" borderId="0" xfId="10" applyFont="1" applyFill="1" applyBorder="1" applyAlignment="1">
      <alignment horizontal="left" vertical="center"/>
    </xf>
    <xf numFmtId="168" fontId="18" fillId="0" borderId="0" xfId="10" applyNumberFormat="1" applyFont="1" applyFill="1" applyBorder="1"/>
    <xf numFmtId="0" fontId="69" fillId="0" borderId="0" xfId="10" applyFont="1" applyFill="1" applyBorder="1" applyAlignment="1">
      <alignment horizontal="left" vertical="center"/>
    </xf>
    <xf numFmtId="0" fontId="6" fillId="0" borderId="0" xfId="10" applyFont="1" applyFill="1" applyBorder="1"/>
    <xf numFmtId="168" fontId="6" fillId="0" borderId="0" xfId="10" applyNumberFormat="1" applyFont="1" applyFill="1" applyBorder="1"/>
    <xf numFmtId="168" fontId="6" fillId="0" borderId="0" xfId="10" applyNumberFormat="1" applyFont="1" applyFill="1"/>
    <xf numFmtId="49" fontId="5" fillId="0" borderId="12" xfId="10" applyNumberFormat="1" applyFont="1" applyFill="1" applyBorder="1" applyAlignment="1">
      <alignment horizontal="center" vertical="center"/>
    </xf>
    <xf numFmtId="179" fontId="5" fillId="0" borderId="0" xfId="0" applyNumberFormat="1" applyFont="1" applyFill="1" applyBorder="1" applyAlignment="1">
      <alignment horizontal="right" indent="1"/>
    </xf>
    <xf numFmtId="168" fontId="5" fillId="0" borderId="0" xfId="10" applyNumberFormat="1" applyFont="1" applyFill="1" applyBorder="1"/>
    <xf numFmtId="178" fontId="6" fillId="0" borderId="0" xfId="10" applyNumberFormat="1" applyFont="1" applyFill="1" applyBorder="1" applyAlignment="1">
      <alignment horizontal="right" vertical="center" indent="1"/>
    </xf>
    <xf numFmtId="0" fontId="18" fillId="0" borderId="0" xfId="10" quotePrefix="1" applyNumberFormat="1" applyFont="1" applyFill="1" applyBorder="1" applyAlignment="1">
      <alignment horizontal="left"/>
    </xf>
    <xf numFmtId="0" fontId="14" fillId="0" borderId="0" xfId="0" applyFont="1" applyAlignment="1">
      <alignment horizontal="left"/>
    </xf>
    <xf numFmtId="178" fontId="49" fillId="0" borderId="0" xfId="0" applyNumberFormat="1" applyFont="1" applyFill="1" applyBorder="1" applyAlignment="1">
      <alignment horizontal="right" indent="1"/>
    </xf>
    <xf numFmtId="178" fontId="43" fillId="0" borderId="0" xfId="0" applyNumberFormat="1" applyFont="1"/>
    <xf numFmtId="0" fontId="43" fillId="0" borderId="0" xfId="0" applyFont="1"/>
    <xf numFmtId="174" fontId="49" fillId="0" borderId="0" xfId="0" quotePrefix="1" applyNumberFormat="1" applyFont="1" applyFill="1" applyBorder="1" applyAlignment="1">
      <alignment horizontal="left" indent="1"/>
    </xf>
    <xf numFmtId="174" fontId="73" fillId="0" borderId="7" xfId="0" applyNumberFormat="1" applyFont="1" applyBorder="1" applyAlignment="1">
      <alignment horizontal="left" indent="1"/>
    </xf>
    <xf numFmtId="174" fontId="41" fillId="0" borderId="7" xfId="0" quotePrefix="1" applyNumberFormat="1" applyFont="1" applyFill="1" applyBorder="1" applyAlignment="1">
      <alignment horizontal="left" indent="1"/>
    </xf>
    <xf numFmtId="174" fontId="73" fillId="0" borderId="7" xfId="0" applyNumberFormat="1" applyFont="1" applyFill="1" applyBorder="1" applyAlignment="1">
      <alignment horizontal="left" indent="1"/>
    </xf>
    <xf numFmtId="164" fontId="58" fillId="0" borderId="0" xfId="5" applyFont="1" applyFill="1" applyBorder="1" applyAlignment="1">
      <alignment horizontal="right" indent="1"/>
    </xf>
    <xf numFmtId="0" fontId="5" fillId="0" borderId="3" xfId="9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19" fillId="0" borderId="0" xfId="0" applyFont="1" applyFill="1"/>
    <xf numFmtId="0" fontId="19" fillId="0" borderId="0" xfId="0" applyFont="1"/>
    <xf numFmtId="0" fontId="60" fillId="0" borderId="0" xfId="0" applyFont="1" applyAlignment="1">
      <alignment horizontal="left"/>
    </xf>
    <xf numFmtId="0" fontId="5" fillId="0" borderId="5" xfId="9" applyFont="1" applyFill="1" applyBorder="1" applyAlignment="1">
      <alignment horizontal="center" vertical="center" wrapText="1"/>
    </xf>
    <xf numFmtId="0" fontId="5" fillId="0" borderId="3" xfId="9" applyFont="1" applyFill="1" applyBorder="1" applyAlignment="1">
      <alignment horizontal="center" vertical="center" wrapText="1"/>
    </xf>
    <xf numFmtId="168" fontId="4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99" fontId="18" fillId="0" borderId="0" xfId="0" applyNumberFormat="1" applyFont="1" applyBorder="1" applyAlignment="1">
      <alignment horizontal="right" indent="1"/>
    </xf>
    <xf numFmtId="0" fontId="6" fillId="0" borderId="0" xfId="0" quotePrefix="1" applyFont="1" applyFill="1"/>
    <xf numFmtId="0" fontId="5" fillId="0" borderId="3" xfId="9" applyFont="1" applyFill="1" applyBorder="1" applyAlignment="1">
      <alignment horizontal="center" vertical="center" wrapText="1"/>
    </xf>
    <xf numFmtId="165" fontId="18" fillId="0" borderId="0" xfId="8" applyFont="1" applyFill="1" applyAlignment="1">
      <alignment horizontal="right"/>
    </xf>
    <xf numFmtId="0" fontId="49" fillId="0" borderId="0" xfId="10" applyFont="1"/>
    <xf numFmtId="178" fontId="18" fillId="0" borderId="0" xfId="10" applyNumberFormat="1" applyFont="1" applyFill="1" applyBorder="1"/>
    <xf numFmtId="0" fontId="49" fillId="0" borderId="0" xfId="10" applyFont="1" applyBorder="1"/>
    <xf numFmtId="0" fontId="43" fillId="0" borderId="0" xfId="0" applyFont="1" applyFill="1"/>
    <xf numFmtId="178" fontId="14" fillId="0" borderId="0" xfId="0" applyNumberFormat="1" applyFont="1" applyFill="1" applyAlignment="1"/>
    <xf numFmtId="0" fontId="43" fillId="0" borderId="0" xfId="10" quotePrefix="1" applyNumberFormat="1" applyFont="1" applyFill="1" applyBorder="1" applyAlignment="1"/>
    <xf numFmtId="200" fontId="18" fillId="0" borderId="0" xfId="10" applyNumberFormat="1" applyFont="1" applyFill="1"/>
    <xf numFmtId="49" fontId="14" fillId="0" borderId="0" xfId="0" applyNumberFormat="1" applyFont="1" applyBorder="1" applyAlignment="1">
      <alignment horizontal="right" vertical="center"/>
    </xf>
    <xf numFmtId="178" fontId="14" fillId="0" borderId="0" xfId="0" applyNumberFormat="1" applyFont="1" applyBorder="1" applyAlignment="1">
      <alignment vertical="center"/>
    </xf>
    <xf numFmtId="178" fontId="14" fillId="0" borderId="0" xfId="0" applyNumberFormat="1" applyFont="1" applyFill="1" applyBorder="1"/>
    <xf numFmtId="175" fontId="18" fillId="0" borderId="0" xfId="0" applyNumberFormat="1" applyFont="1" applyFill="1" applyBorder="1"/>
    <xf numFmtId="0" fontId="5" fillId="0" borderId="3" xfId="9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9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" xfId="9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5" fillId="0" borderId="0" xfId="0" applyFont="1" applyAlignment="1"/>
    <xf numFmtId="0" fontId="6" fillId="0" borderId="0" xfId="0" applyFont="1" applyAlignment="1">
      <alignment horizontal="left"/>
    </xf>
    <xf numFmtId="49" fontId="6" fillId="0" borderId="0" xfId="0" applyNumberFormat="1" applyFont="1" applyFill="1" applyAlignment="1">
      <alignment horizontal="left"/>
    </xf>
    <xf numFmtId="0" fontId="28" fillId="0" borderId="0" xfId="0" applyFont="1" applyFill="1" applyAlignment="1">
      <alignment horizontal="left"/>
    </xf>
    <xf numFmtId="0" fontId="3" fillId="0" borderId="2" xfId="51" applyBorder="1"/>
    <xf numFmtId="0" fontId="3" fillId="0" borderId="0" xfId="51"/>
    <xf numFmtId="0" fontId="5" fillId="0" borderId="0" xfId="51" applyFont="1"/>
    <xf numFmtId="0" fontId="5" fillId="0" borderId="0" xfId="51" applyFont="1" applyProtection="1">
      <protection locked="0"/>
    </xf>
    <xf numFmtId="0" fontId="63" fillId="0" borderId="0" xfId="51" applyFont="1" applyProtection="1">
      <protection locked="0"/>
    </xf>
    <xf numFmtId="0" fontId="3" fillId="0" borderId="0" xfId="51" applyProtection="1">
      <protection locked="0"/>
    </xf>
    <xf numFmtId="49" fontId="64" fillId="0" borderId="0" xfId="51" applyNumberFormat="1" applyFont="1" applyProtection="1">
      <protection locked="0"/>
    </xf>
    <xf numFmtId="0" fontId="64" fillId="0" borderId="0" xfId="51" applyFont="1" applyProtection="1">
      <protection locked="0"/>
    </xf>
    <xf numFmtId="0" fontId="65" fillId="0" borderId="0" xfId="51" applyFont="1" applyProtection="1">
      <protection locked="0"/>
    </xf>
    <xf numFmtId="0" fontId="5" fillId="0" borderId="0" xfId="51" applyFont="1" applyAlignment="1"/>
    <xf numFmtId="0" fontId="3" fillId="0" borderId="0" xfId="51" applyAlignment="1"/>
    <xf numFmtId="0" fontId="3" fillId="0" borderId="8" xfId="51" applyBorder="1" applyAlignment="1"/>
    <xf numFmtId="0" fontId="3" fillId="0" borderId="13" xfId="51" applyBorder="1" applyAlignment="1"/>
    <xf numFmtId="0" fontId="5" fillId="0" borderId="13" xfId="51" applyFont="1" applyBorder="1"/>
    <xf numFmtId="0" fontId="5" fillId="0" borderId="9" xfId="51" applyFont="1" applyBorder="1"/>
    <xf numFmtId="0" fontId="6" fillId="0" borderId="1" xfId="51" applyFont="1" applyBorder="1"/>
    <xf numFmtId="0" fontId="5" fillId="0" borderId="0" xfId="51" applyFont="1" applyBorder="1"/>
    <xf numFmtId="0" fontId="5" fillId="0" borderId="7" xfId="51" applyFont="1" applyBorder="1"/>
    <xf numFmtId="0" fontId="5" fillId="0" borderId="1" xfId="51" applyFont="1" applyBorder="1"/>
    <xf numFmtId="0" fontId="29" fillId="0" borderId="0" xfId="46" applyFont="1" applyBorder="1" applyAlignment="1" applyProtection="1"/>
    <xf numFmtId="0" fontId="29" fillId="0" borderId="7" xfId="46" applyFont="1" applyBorder="1" applyAlignment="1" applyProtection="1"/>
    <xf numFmtId="0" fontId="5" fillId="0" borderId="14" xfId="51" applyFont="1" applyBorder="1"/>
    <xf numFmtId="0" fontId="5" fillId="0" borderId="2" xfId="51" applyFont="1" applyBorder="1"/>
    <xf numFmtId="0" fontId="5" fillId="0" borderId="6" xfId="51" applyFont="1" applyBorder="1"/>
    <xf numFmtId="49" fontId="66" fillId="0" borderId="0" xfId="51" applyNumberFormat="1" applyFont="1" applyAlignment="1" applyProtection="1">
      <alignment horizontal="left"/>
      <protection locked="0"/>
    </xf>
    <xf numFmtId="0" fontId="5" fillId="0" borderId="0" xfId="51" applyFont="1" applyAlignment="1" applyProtection="1">
      <alignment horizontal="left" indent="1"/>
      <protection locked="0"/>
    </xf>
    <xf numFmtId="0" fontId="5" fillId="0" borderId="0" xfId="51" applyFont="1" applyAlignment="1">
      <alignment horizontal="left" indent="1"/>
    </xf>
    <xf numFmtId="0" fontId="5" fillId="0" borderId="0" xfId="51" applyFont="1" applyAlignment="1" applyProtection="1">
      <alignment horizontal="left"/>
      <protection locked="0"/>
    </xf>
    <xf numFmtId="0" fontId="29" fillId="0" borderId="0" xfId="46" applyFont="1" applyAlignment="1" applyProtection="1"/>
    <xf numFmtId="0" fontId="7" fillId="0" borderId="0" xfId="51" applyFont="1" applyAlignment="1">
      <alignment horizontal="left"/>
    </xf>
    <xf numFmtId="0" fontId="5" fillId="0" borderId="0" xfId="51" applyFont="1" applyAlignment="1">
      <alignment horizontal="left"/>
    </xf>
    <xf numFmtId="0" fontId="5" fillId="0" borderId="1" xfId="46" applyFont="1" applyBorder="1" applyAlignment="1" applyProtection="1"/>
    <xf numFmtId="0" fontId="15" fillId="0" borderId="0" xfId="0" applyFont="1"/>
    <xf numFmtId="0" fontId="5" fillId="0" borderId="0" xfId="0" quotePrefix="1" applyFo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left" indent="1"/>
    </xf>
    <xf numFmtId="167" fontId="18" fillId="0" borderId="7" xfId="0" applyNumberFormat="1" applyFont="1" applyBorder="1" applyAlignment="1">
      <alignment horizontal="left" indent="4"/>
    </xf>
    <xf numFmtId="0" fontId="6" fillId="0" borderId="7" xfId="0" applyFont="1" applyBorder="1" applyAlignment="1">
      <alignment horizontal="left" indent="1"/>
    </xf>
    <xf numFmtId="49" fontId="15" fillId="0" borderId="0" xfId="0" applyNumberFormat="1" applyFont="1" applyFill="1" applyAlignment="1">
      <alignment horizontal="left"/>
    </xf>
    <xf numFmtId="1" fontId="18" fillId="0" borderId="0" xfId="0" applyNumberFormat="1" applyFont="1" applyBorder="1" applyAlignment="1">
      <alignment horizontal="right" indent="2"/>
    </xf>
    <xf numFmtId="175" fontId="52" fillId="0" borderId="0" xfId="0" quotePrefix="1" applyNumberFormat="1" applyFont="1" applyFill="1" applyBorder="1" applyAlignment="1">
      <alignment horizontal="right" vertical="center" indent="2"/>
    </xf>
    <xf numFmtId="49" fontId="18" fillId="0" borderId="7" xfId="0" applyNumberFormat="1" applyFont="1" applyBorder="1" applyAlignment="1">
      <alignment horizontal="left" indent="3"/>
    </xf>
    <xf numFmtId="0" fontId="15" fillId="0" borderId="0" xfId="0" applyFont="1" applyAlignment="1">
      <alignment horizontal="left"/>
    </xf>
    <xf numFmtId="0" fontId="77" fillId="0" borderId="0" xfId="10" applyFont="1" applyBorder="1" applyAlignment="1">
      <alignment horizontal="left"/>
    </xf>
    <xf numFmtId="0" fontId="5" fillId="0" borderId="0" xfId="10" applyFont="1" applyAlignment="1">
      <alignment horizontal="left"/>
    </xf>
    <xf numFmtId="0" fontId="6" fillId="0" borderId="0" xfId="10" applyFont="1" applyBorder="1" applyAlignment="1">
      <alignment horizontal="left"/>
    </xf>
    <xf numFmtId="0" fontId="5" fillId="0" borderId="3" xfId="10" applyFont="1" applyFill="1" applyBorder="1" applyAlignment="1">
      <alignment horizontal="center" vertical="center" wrapText="1"/>
    </xf>
    <xf numFmtId="49" fontId="5" fillId="0" borderId="3" xfId="10" applyNumberFormat="1" applyFont="1" applyFill="1" applyBorder="1" applyAlignment="1">
      <alignment horizontal="center" vertical="center"/>
    </xf>
    <xf numFmtId="49" fontId="5" fillId="0" borderId="5" xfId="10" applyNumberFormat="1" applyFont="1" applyFill="1" applyBorder="1" applyAlignment="1">
      <alignment horizontal="center" vertical="center"/>
    </xf>
    <xf numFmtId="178" fontId="13" fillId="0" borderId="0" xfId="10" applyNumberFormat="1" applyFont="1" applyFill="1" applyBorder="1" applyAlignment="1">
      <alignment horizontal="right" indent="1"/>
    </xf>
    <xf numFmtId="49" fontId="18" fillId="0" borderId="0" xfId="10" quotePrefix="1" applyNumberFormat="1" applyFont="1" applyFill="1" applyBorder="1" applyAlignment="1">
      <alignment horizontal="left" indent="3"/>
    </xf>
    <xf numFmtId="178" fontId="18" fillId="0" borderId="0" xfId="10" applyNumberFormat="1" applyFont="1" applyFill="1" applyBorder="1" applyAlignment="1">
      <alignment horizontal="right" indent="1"/>
    </xf>
    <xf numFmtId="0" fontId="13" fillId="0" borderId="0" xfId="10" quotePrefix="1" applyNumberFormat="1" applyFont="1" applyFill="1" applyBorder="1" applyAlignment="1">
      <alignment horizontal="left" wrapText="1" indent="2"/>
    </xf>
    <xf numFmtId="0" fontId="18" fillId="0" borderId="0" xfId="10" quotePrefix="1" applyNumberFormat="1" applyFont="1" applyFill="1" applyBorder="1" applyAlignment="1">
      <alignment horizontal="center"/>
    </xf>
    <xf numFmtId="179" fontId="18" fillId="0" borderId="0" xfId="0" applyNumberFormat="1" applyFont="1" applyFill="1" applyBorder="1" applyAlignment="1">
      <alignment horizontal="right" indent="1"/>
    </xf>
    <xf numFmtId="0" fontId="13" fillId="0" borderId="0" xfId="10" quotePrefix="1" applyNumberFormat="1" applyFont="1" applyFill="1" applyBorder="1" applyAlignment="1">
      <alignment horizontal="left" wrapText="1"/>
    </xf>
    <xf numFmtId="0" fontId="18" fillId="0" borderId="0" xfId="10" quotePrefix="1" applyNumberFormat="1" applyFont="1" applyFill="1" applyBorder="1" applyAlignment="1">
      <alignment horizontal="left" indent="2"/>
    </xf>
    <xf numFmtId="0" fontId="41" fillId="0" borderId="0" xfId="10" applyNumberFormat="1" applyFont="1" applyFill="1" applyBorder="1" applyAlignment="1">
      <alignment horizontal="left" indent="2"/>
    </xf>
    <xf numFmtId="0" fontId="18" fillId="0" borderId="0" xfId="10" quotePrefix="1" applyNumberFormat="1" applyFont="1" applyFill="1" applyBorder="1" applyAlignment="1">
      <alignment horizontal="left" indent="3"/>
    </xf>
    <xf numFmtId="0" fontId="41" fillId="0" borderId="0" xfId="10" quotePrefix="1" applyNumberFormat="1" applyFont="1" applyFill="1" applyBorder="1" applyAlignment="1">
      <alignment horizontal="left" indent="3"/>
    </xf>
    <xf numFmtId="178" fontId="13" fillId="0" borderId="0" xfId="10" applyNumberFormat="1" applyFont="1" applyFill="1" applyBorder="1" applyAlignment="1">
      <alignment horizontal="right" vertical="center" indent="1"/>
    </xf>
    <xf numFmtId="178" fontId="18" fillId="0" borderId="0" xfId="10" applyNumberFormat="1" applyFont="1" applyFill="1" applyBorder="1" applyAlignment="1">
      <alignment horizontal="right" vertical="center" indent="2"/>
    </xf>
    <xf numFmtId="178" fontId="18" fillId="2" borderId="0" xfId="10" applyNumberFormat="1" applyFont="1" applyFill="1" applyBorder="1" applyAlignment="1">
      <alignment horizontal="right" indent="1"/>
    </xf>
    <xf numFmtId="0" fontId="13" fillId="0" borderId="10" xfId="10" applyFont="1" applyFill="1" applyBorder="1" applyAlignment="1">
      <alignment horizontal="left" indent="2"/>
    </xf>
    <xf numFmtId="49" fontId="18" fillId="0" borderId="11" xfId="10" quotePrefix="1" applyNumberFormat="1" applyFont="1" applyFill="1" applyBorder="1" applyAlignment="1">
      <alignment horizontal="left" indent="3"/>
    </xf>
    <xf numFmtId="0" fontId="18" fillId="0" borderId="11" xfId="10" quotePrefix="1" applyNumberFormat="1" applyFont="1" applyFill="1" applyBorder="1" applyAlignment="1">
      <alignment horizontal="center"/>
    </xf>
    <xf numFmtId="49" fontId="18" fillId="0" borderId="11" xfId="10" quotePrefix="1" applyNumberFormat="1" applyFont="1" applyFill="1" applyBorder="1" applyAlignment="1">
      <alignment horizontal="left"/>
    </xf>
    <xf numFmtId="0" fontId="41" fillId="0" borderId="11" xfId="10" applyNumberFormat="1" applyFont="1" applyFill="1" applyBorder="1" applyAlignment="1">
      <alignment horizontal="center"/>
    </xf>
    <xf numFmtId="0" fontId="37" fillId="0" borderId="11" xfId="0" applyFont="1" applyFill="1" applyBorder="1"/>
    <xf numFmtId="166" fontId="13" fillId="0" borderId="0" xfId="10" applyNumberFormat="1" applyFont="1" applyFill="1" applyBorder="1" applyAlignment="1">
      <alignment horizontal="left" indent="2"/>
    </xf>
    <xf numFmtId="166" fontId="18" fillId="0" borderId="0" xfId="10" quotePrefix="1" applyNumberFormat="1" applyFont="1" applyFill="1" applyBorder="1" applyAlignment="1">
      <alignment horizontal="left" indent="3"/>
    </xf>
    <xf numFmtId="166" fontId="13" fillId="0" borderId="0" xfId="10" quotePrefix="1" applyNumberFormat="1" applyFont="1" applyFill="1" applyBorder="1" applyAlignment="1">
      <alignment horizontal="left" wrapText="1" indent="3"/>
    </xf>
    <xf numFmtId="166" fontId="18" fillId="0" borderId="0" xfId="10" quotePrefix="1" applyNumberFormat="1" applyFont="1" applyFill="1" applyBorder="1" applyAlignment="1">
      <alignment horizontal="left" indent="4"/>
    </xf>
    <xf numFmtId="0" fontId="13" fillId="0" borderId="0" xfId="10" quotePrefix="1" applyNumberFormat="1" applyFont="1" applyFill="1" applyBorder="1" applyAlignment="1">
      <alignment horizontal="left" vertical="center" indent="1"/>
    </xf>
    <xf numFmtId="0" fontId="13" fillId="0" borderId="0" xfId="10" quotePrefix="1" applyNumberFormat="1" applyFont="1" applyFill="1" applyBorder="1" applyAlignment="1">
      <alignment horizontal="left" vertical="center" wrapText="1" indent="2"/>
    </xf>
    <xf numFmtId="166" fontId="13" fillId="0" borderId="0" xfId="10" quotePrefix="1" applyNumberFormat="1" applyFont="1" applyFill="1" applyBorder="1" applyAlignment="1">
      <alignment horizontal="left" wrapText="1"/>
    </xf>
    <xf numFmtId="166" fontId="18" fillId="0" borderId="0" xfId="10" quotePrefix="1" applyNumberFormat="1" applyFont="1" applyFill="1" applyBorder="1" applyAlignment="1">
      <alignment horizontal="left" indent="2"/>
    </xf>
    <xf numFmtId="166" fontId="41" fillId="0" borderId="0" xfId="10" quotePrefix="1" applyNumberFormat="1" applyFont="1" applyFill="1" applyBorder="1" applyAlignment="1">
      <alignment horizontal="left" indent="4"/>
    </xf>
    <xf numFmtId="166" fontId="18" fillId="0" borderId="0" xfId="10" applyNumberFormat="1" applyFont="1" applyFill="1" applyBorder="1" applyAlignment="1">
      <alignment horizontal="left" indent="2"/>
    </xf>
    <xf numFmtId="0" fontId="13" fillId="0" borderId="0" xfId="10" quotePrefix="1" applyNumberFormat="1" applyFont="1" applyFill="1" applyBorder="1" applyAlignment="1">
      <alignment horizontal="left" wrapText="1" indent="1"/>
    </xf>
    <xf numFmtId="166" fontId="13" fillId="0" borderId="0" xfId="10" quotePrefix="1" applyNumberFormat="1" applyFont="1" applyFill="1" applyBorder="1" applyAlignment="1">
      <alignment horizontal="left" wrapText="1" indent="1"/>
    </xf>
    <xf numFmtId="0" fontId="18" fillId="0" borderId="0" xfId="10" quotePrefix="1" applyNumberFormat="1" applyFont="1" applyFill="1" applyBorder="1" applyAlignment="1">
      <alignment horizontal="left" wrapText="1" indent="1"/>
    </xf>
    <xf numFmtId="166" fontId="13" fillId="0" borderId="0" xfId="10" quotePrefix="1" applyNumberFormat="1" applyFont="1" applyFill="1" applyBorder="1" applyAlignment="1">
      <alignment horizontal="left" indent="2"/>
    </xf>
    <xf numFmtId="0" fontId="14" fillId="0" borderId="0" xfId="10" quotePrefix="1" applyNumberFormat="1" applyFont="1" applyFill="1" applyBorder="1" applyAlignment="1">
      <alignment horizontal="left" indent="1"/>
    </xf>
    <xf numFmtId="178" fontId="13" fillId="0" borderId="2" xfId="10" applyNumberFormat="1" applyFont="1" applyFill="1" applyBorder="1" applyAlignment="1">
      <alignment horizontal="right" indent="1"/>
    </xf>
    <xf numFmtId="49" fontId="18" fillId="0" borderId="0" xfId="10" applyNumberFormat="1" applyFont="1" applyFill="1" applyBorder="1" applyAlignment="1">
      <alignment horizontal="left"/>
    </xf>
    <xf numFmtId="0" fontId="18" fillId="0" borderId="0" xfId="10" applyFont="1" applyFill="1" applyBorder="1" applyAlignment="1">
      <alignment horizontal="right" indent="1"/>
    </xf>
    <xf numFmtId="49" fontId="13" fillId="0" borderId="0" xfId="10" applyNumberFormat="1" applyFont="1" applyFill="1" applyBorder="1" applyAlignment="1">
      <alignment horizontal="left" wrapText="1" indent="2"/>
    </xf>
    <xf numFmtId="0" fontId="37" fillId="0" borderId="0" xfId="0" applyFont="1" applyBorder="1"/>
    <xf numFmtId="0" fontId="37" fillId="0" borderId="0" xfId="0" applyFont="1" applyFill="1" applyBorder="1"/>
    <xf numFmtId="0" fontId="18" fillId="0" borderId="11" xfId="10" applyFont="1" applyBorder="1"/>
    <xf numFmtId="0" fontId="18" fillId="0" borderId="11" xfId="10" quotePrefix="1" applyNumberFormat="1" applyFont="1" applyFill="1" applyBorder="1" applyAlignment="1">
      <alignment horizontal="left" indent="2"/>
    </xf>
    <xf numFmtId="0" fontId="41" fillId="0" borderId="11" xfId="10" applyNumberFormat="1" applyFont="1" applyFill="1" applyBorder="1" applyAlignment="1">
      <alignment horizontal="left" indent="2"/>
    </xf>
    <xf numFmtId="0" fontId="13" fillId="0" borderId="15" xfId="10" quotePrefix="1" applyNumberFormat="1" applyFont="1" applyFill="1" applyBorder="1" applyAlignment="1">
      <alignment horizontal="left" wrapText="1"/>
    </xf>
    <xf numFmtId="0" fontId="18" fillId="0" borderId="11" xfId="10" applyNumberFormat="1" applyFont="1" applyFill="1" applyBorder="1" applyAlignment="1">
      <alignment horizontal="left" indent="2"/>
    </xf>
    <xf numFmtId="49" fontId="18" fillId="0" borderId="11" xfId="10" applyNumberFormat="1" applyFont="1" applyFill="1" applyBorder="1" applyAlignment="1">
      <alignment horizontal="left"/>
    </xf>
    <xf numFmtId="166" fontId="13" fillId="0" borderId="2" xfId="10" quotePrefix="1" applyNumberFormat="1" applyFont="1" applyFill="1" applyBorder="1" applyAlignment="1">
      <alignment horizontal="left" wrapText="1"/>
    </xf>
    <xf numFmtId="166" fontId="13" fillId="0" borderId="0" xfId="10" applyNumberFormat="1" applyFont="1" applyFill="1" applyBorder="1" applyAlignment="1">
      <alignment horizontal="left"/>
    </xf>
    <xf numFmtId="178" fontId="14" fillId="0" borderId="0" xfId="10" applyNumberFormat="1" applyFont="1" applyFill="1" applyAlignment="1">
      <alignment horizontal="left"/>
    </xf>
    <xf numFmtId="166" fontId="13" fillId="0" borderId="0" xfId="10" applyNumberFormat="1" applyFont="1" applyFill="1" applyBorder="1" applyAlignment="1">
      <alignment horizontal="left" wrapText="1" indent="2"/>
    </xf>
    <xf numFmtId="178" fontId="14" fillId="0" borderId="0" xfId="10" applyNumberFormat="1" applyFont="1" applyFill="1" applyAlignment="1">
      <alignment horizontal="left" indent="1"/>
    </xf>
    <xf numFmtId="0" fontId="14" fillId="0" borderId="0" xfId="10" applyFont="1" applyAlignment="1">
      <alignment horizontal="left" indent="1"/>
    </xf>
    <xf numFmtId="166" fontId="13" fillId="0" borderId="0" xfId="10" applyNumberFormat="1" applyFont="1" applyFill="1" applyBorder="1" applyAlignment="1">
      <alignment horizontal="left" wrapText="1" indent="3"/>
    </xf>
    <xf numFmtId="178" fontId="13" fillId="0" borderId="0" xfId="10" quotePrefix="1" applyNumberFormat="1" applyFont="1" applyFill="1" applyBorder="1" applyAlignment="1">
      <alignment horizontal="right" indent="1"/>
    </xf>
    <xf numFmtId="201" fontId="18" fillId="0" borderId="0" xfId="10" applyNumberFormat="1" applyFont="1" applyFill="1" applyBorder="1" applyAlignment="1">
      <alignment horizontal="right" indent="1"/>
    </xf>
    <xf numFmtId="0" fontId="13" fillId="0" borderId="11" xfId="10" quotePrefix="1" applyNumberFormat="1" applyFont="1" applyFill="1" applyBorder="1" applyAlignment="1">
      <alignment horizontal="left" wrapText="1"/>
    </xf>
    <xf numFmtId="0" fontId="13" fillId="0" borderId="12" xfId="10" quotePrefix="1" applyNumberFormat="1" applyFont="1" applyFill="1" applyBorder="1" applyAlignment="1">
      <alignment horizontal="left" indent="1"/>
    </xf>
    <xf numFmtId="166" fontId="13" fillId="0" borderId="12" xfId="10" quotePrefix="1" applyNumberFormat="1" applyFont="1" applyFill="1" applyBorder="1" applyAlignment="1">
      <alignment horizontal="left" wrapText="1"/>
    </xf>
    <xf numFmtId="0" fontId="13" fillId="0" borderId="3" xfId="10" quotePrefix="1" applyNumberFormat="1" applyFont="1" applyFill="1" applyBorder="1" applyAlignment="1">
      <alignment horizontal="left" wrapText="1"/>
    </xf>
    <xf numFmtId="178" fontId="13" fillId="0" borderId="12" xfId="10" applyNumberFormat="1" applyFont="1" applyFill="1" applyBorder="1" applyAlignment="1">
      <alignment horizontal="right" indent="1"/>
    </xf>
    <xf numFmtId="0" fontId="13" fillId="0" borderId="2" xfId="10" quotePrefix="1" applyNumberFormat="1" applyFont="1" applyFill="1" applyBorder="1" applyAlignment="1">
      <alignment horizontal="left" vertical="center" indent="1"/>
    </xf>
    <xf numFmtId="0" fontId="18" fillId="0" borderId="10" xfId="10" quotePrefix="1" applyNumberFormat="1" applyFont="1" applyFill="1" applyBorder="1" applyAlignment="1">
      <alignment horizontal="center"/>
    </xf>
    <xf numFmtId="0" fontId="18" fillId="0" borderId="11" xfId="10" applyNumberFormat="1" applyFont="1" applyFill="1" applyBorder="1" applyAlignment="1">
      <alignment horizontal="left"/>
    </xf>
    <xf numFmtId="0" fontId="18" fillId="0" borderId="11" xfId="10" applyFont="1" applyFill="1" applyBorder="1" applyAlignment="1">
      <alignment horizontal="left" vertical="center" indent="2"/>
    </xf>
    <xf numFmtId="49" fontId="18" fillId="0" borderId="0" xfId="10" quotePrefix="1" applyNumberFormat="1" applyFont="1" applyFill="1" applyBorder="1" applyAlignment="1">
      <alignment horizontal="left" indent="2"/>
    </xf>
    <xf numFmtId="166" fontId="41" fillId="0" borderId="0" xfId="10" applyNumberFormat="1" applyFont="1" applyFill="1" applyBorder="1" applyAlignment="1">
      <alignment horizontal="left" vertical="center" indent="2"/>
    </xf>
    <xf numFmtId="0" fontId="18" fillId="0" borderId="0" xfId="10" applyFont="1" applyFill="1" applyBorder="1" applyAlignment="1">
      <alignment horizontal="left" indent="2"/>
    </xf>
    <xf numFmtId="0" fontId="13" fillId="0" borderId="0" xfId="10" quotePrefix="1" applyNumberFormat="1" applyFont="1" applyFill="1" applyBorder="1" applyAlignment="1">
      <alignment horizontal="left" vertical="center"/>
    </xf>
    <xf numFmtId="0" fontId="6" fillId="0" borderId="0" xfId="10" quotePrefix="1" applyFont="1"/>
    <xf numFmtId="0" fontId="6" fillId="0" borderId="0" xfId="10" applyFont="1" applyFill="1" applyBorder="1" applyAlignment="1">
      <alignment horizontal="left"/>
    </xf>
    <xf numFmtId="178" fontId="18" fillId="0" borderId="0" xfId="10" applyNumberFormat="1" applyFont="1" applyFill="1" applyBorder="1" applyAlignment="1">
      <alignment horizontal="right" indent="2"/>
    </xf>
    <xf numFmtId="0" fontId="18" fillId="0" borderId="11" xfId="10" quotePrefix="1" applyNumberFormat="1" applyFont="1" applyFill="1" applyBorder="1" applyAlignment="1">
      <alignment horizontal="left"/>
    </xf>
    <xf numFmtId="166" fontId="13" fillId="0" borderId="0" xfId="10" quotePrefix="1" applyNumberFormat="1" applyFont="1" applyFill="1" applyBorder="1" applyAlignment="1">
      <alignment horizontal="left"/>
    </xf>
    <xf numFmtId="166" fontId="18" fillId="0" borderId="0" xfId="10" quotePrefix="1" applyNumberFormat="1" applyFont="1" applyFill="1" applyBorder="1" applyAlignment="1">
      <alignment horizontal="left" indent="1"/>
    </xf>
    <xf numFmtId="0" fontId="18" fillId="0" borderId="0" xfId="10" quotePrefix="1" applyNumberFormat="1" applyFont="1" applyFill="1" applyBorder="1" applyAlignment="1">
      <alignment horizontal="left" indent="1"/>
    </xf>
    <xf numFmtId="166" fontId="13" fillId="0" borderId="0" xfId="10" applyNumberFormat="1" applyFont="1" applyFill="1" applyBorder="1" applyAlignment="1">
      <alignment horizontal="left" vertical="center" indent="2"/>
    </xf>
    <xf numFmtId="0" fontId="5" fillId="0" borderId="5" xfId="9" applyFont="1" applyFill="1" applyBorder="1" applyAlignment="1">
      <alignment horizontal="left" vertical="center" wrapText="1" indent="1"/>
    </xf>
    <xf numFmtId="0" fontId="5" fillId="0" borderId="0" xfId="0" applyFont="1" applyFill="1" applyBorder="1"/>
    <xf numFmtId="174" fontId="18" fillId="0" borderId="7" xfId="0" quotePrefix="1" applyNumberFormat="1" applyFont="1" applyFill="1" applyBorder="1" applyAlignment="1">
      <alignment horizontal="left" indent="1"/>
    </xf>
    <xf numFmtId="174" fontId="18" fillId="0" borderId="7" xfId="0" quotePrefix="1" applyNumberFormat="1" applyFont="1" applyFill="1" applyBorder="1" applyAlignment="1">
      <alignment horizontal="left" indent="2"/>
    </xf>
    <xf numFmtId="0" fontId="18" fillId="0" borderId="0" xfId="0" quotePrefix="1" applyFont="1" applyBorder="1" applyAlignment="1"/>
    <xf numFmtId="0" fontId="6" fillId="0" borderId="0" xfId="0" quotePrefix="1" applyFont="1" applyBorder="1"/>
    <xf numFmtId="0" fontId="14" fillId="0" borderId="0" xfId="0" applyFont="1" applyAlignment="1">
      <alignment horizontal="left" indent="1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165" fontId="5" fillId="0" borderId="0" xfId="8" applyFont="1" applyBorder="1" applyAlignment="1">
      <alignment horizontal="right"/>
    </xf>
    <xf numFmtId="165" fontId="5" fillId="0" borderId="0" xfId="8" quotePrefix="1" applyFont="1" applyBorder="1" applyAlignment="1">
      <alignment horizontal="right"/>
    </xf>
    <xf numFmtId="0" fontId="5" fillId="0" borderId="3" xfId="9" applyFont="1" applyFill="1" applyBorder="1" applyAlignment="1">
      <alignment horizontal="left" vertical="center" wrapText="1" indent="1"/>
    </xf>
    <xf numFmtId="0" fontId="19" fillId="0" borderId="0" xfId="0" applyFont="1" applyBorder="1" applyAlignment="1">
      <alignment vertical="center"/>
    </xf>
    <xf numFmtId="174" fontId="26" fillId="0" borderId="0" xfId="0" applyNumberFormat="1" applyFont="1" applyBorder="1" applyAlignment="1"/>
    <xf numFmtId="164" fontId="5" fillId="0" borderId="5" xfId="5" applyFont="1" applyBorder="1" applyAlignment="1">
      <alignment horizontal="center" vertical="center" wrapText="1"/>
    </xf>
    <xf numFmtId="0" fontId="5" fillId="0" borderId="9" xfId="0" applyFont="1" applyBorder="1"/>
    <xf numFmtId="0" fontId="5" fillId="0" borderId="7" xfId="0" applyFont="1" applyBorder="1" applyAlignment="1">
      <alignment horizontal="left" indent="1"/>
    </xf>
    <xf numFmtId="0" fontId="5" fillId="0" borderId="5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indent="1"/>
    </xf>
    <xf numFmtId="0" fontId="6" fillId="0" borderId="13" xfId="0" applyFont="1" applyBorder="1" applyAlignment="1">
      <alignment horizontal="left" indent="1"/>
    </xf>
    <xf numFmtId="0" fontId="6" fillId="0" borderId="0" xfId="0" applyFont="1" applyBorder="1" applyAlignment="1"/>
    <xf numFmtId="0" fontId="6" fillId="0" borderId="1" xfId="0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178" fontId="18" fillId="0" borderId="0" xfId="0" applyNumberFormat="1" applyFont="1" applyFill="1" applyBorder="1" applyAlignment="1">
      <alignment horizontal="right" indent="2"/>
    </xf>
    <xf numFmtId="178" fontId="13" fillId="0" borderId="0" xfId="0" applyNumberFormat="1" applyFont="1" applyFill="1" applyBorder="1" applyAlignment="1">
      <alignment horizontal="right" indent="2"/>
    </xf>
    <xf numFmtId="0" fontId="15" fillId="0" borderId="0" xfId="0" applyFont="1" applyBorder="1" applyAlignment="1">
      <alignment horizontal="left"/>
    </xf>
    <xf numFmtId="166" fontId="18" fillId="0" borderId="7" xfId="0" applyNumberFormat="1" applyFont="1" applyFill="1" applyBorder="1" applyAlignment="1">
      <alignment horizontal="left" indent="1"/>
    </xf>
    <xf numFmtId="0" fontId="5" fillId="0" borderId="7" xfId="0" applyFont="1" applyBorder="1"/>
    <xf numFmtId="1" fontId="36" fillId="0" borderId="0" xfId="0" applyNumberFormat="1" applyFont="1" applyBorder="1" applyAlignment="1">
      <alignment horizontal="right" indent="2"/>
    </xf>
    <xf numFmtId="202" fontId="36" fillId="0" borderId="0" xfId="0" applyNumberFormat="1" applyFont="1" applyBorder="1" applyAlignment="1">
      <alignment horizontal="right" indent="2"/>
    </xf>
    <xf numFmtId="166" fontId="13" fillId="0" borderId="7" xfId="0" applyNumberFormat="1" applyFont="1" applyFill="1" applyBorder="1" applyAlignment="1">
      <alignment horizontal="left" indent="1"/>
    </xf>
    <xf numFmtId="166" fontId="18" fillId="0" borderId="7" xfId="0" applyNumberFormat="1" applyFont="1" applyBorder="1" applyAlignment="1">
      <alignment horizontal="left" indent="1"/>
    </xf>
    <xf numFmtId="166" fontId="13" fillId="0" borderId="7" xfId="0" applyNumberFormat="1" applyFont="1" applyBorder="1" applyAlignment="1">
      <alignment horizontal="left" indent="1"/>
    </xf>
    <xf numFmtId="0" fontId="5" fillId="0" borderId="5" xfId="0" applyFont="1" applyBorder="1" applyAlignment="1">
      <alignment horizontal="left" vertical="center" wrapText="1" indent="1"/>
    </xf>
    <xf numFmtId="165" fontId="13" fillId="0" borderId="0" xfId="8" applyFont="1" applyBorder="1" applyAlignment="1">
      <alignment horizontal="right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Fill="1" applyBorder="1"/>
    <xf numFmtId="174" fontId="13" fillId="0" borderId="7" xfId="0" applyNumberFormat="1" applyFont="1" applyFill="1" applyBorder="1" applyAlignment="1">
      <alignment horizontal="left" indent="1"/>
    </xf>
    <xf numFmtId="0" fontId="15" fillId="0" borderId="0" xfId="0" applyFont="1" applyAlignment="1"/>
    <xf numFmtId="1" fontId="18" fillId="0" borderId="0" xfId="3" applyNumberFormat="1" applyFont="1" applyFill="1" applyBorder="1" applyAlignment="1">
      <alignment horizontal="right" indent="2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 indent="1"/>
    </xf>
    <xf numFmtId="0" fontId="15" fillId="0" borderId="0" xfId="0" applyFont="1" applyFill="1" applyAlignment="1"/>
    <xf numFmtId="49" fontId="13" fillId="0" borderId="7" xfId="0" applyNumberFormat="1" applyFont="1" applyBorder="1" applyAlignment="1">
      <alignment horizontal="left" indent="1"/>
    </xf>
    <xf numFmtId="174" fontId="13" fillId="0" borderId="7" xfId="0" applyNumberFormat="1" applyFont="1" applyBorder="1" applyAlignment="1">
      <alignment horizontal="left" indent="2"/>
    </xf>
    <xf numFmtId="0" fontId="21" fillId="0" borderId="0" xfId="0" applyFont="1" applyBorder="1" applyAlignment="1">
      <alignment vertical="center"/>
    </xf>
    <xf numFmtId="0" fontId="15" fillId="0" borderId="0" xfId="0" applyNumberFormat="1" applyFont="1" applyFill="1" applyAlignment="1"/>
    <xf numFmtId="0" fontId="5" fillId="0" borderId="0" xfId="0" applyFont="1" applyFill="1" applyAlignment="1">
      <alignment horizontal="left"/>
    </xf>
    <xf numFmtId="0" fontId="14" fillId="0" borderId="0" xfId="0" quotePrefix="1" applyFont="1" applyBorder="1" applyAlignment="1"/>
    <xf numFmtId="0" fontId="15" fillId="0" borderId="0" xfId="0" applyNumberFormat="1" applyFont="1" applyFill="1" applyAlignment="1">
      <alignment horizontal="left"/>
    </xf>
    <xf numFmtId="165" fontId="18" fillId="0" borderId="0" xfId="8" applyFont="1" applyBorder="1" applyAlignment="1">
      <alignment horizontal="left"/>
    </xf>
    <xf numFmtId="165" fontId="14" fillId="0" borderId="0" xfId="8" applyFont="1" applyAlignment="1">
      <alignment horizontal="left" indent="1"/>
    </xf>
    <xf numFmtId="165" fontId="32" fillId="0" borderId="0" xfId="8" applyFont="1" applyBorder="1" applyAlignment="1"/>
    <xf numFmtId="49" fontId="18" fillId="0" borderId="0" xfId="0" quotePrefix="1" applyNumberFormat="1" applyFont="1" applyFill="1" applyBorder="1" applyAlignment="1">
      <alignment horizontal="left"/>
    </xf>
    <xf numFmtId="178" fontId="14" fillId="0" borderId="0" xfId="0" applyNumberFormat="1" applyFont="1" applyFill="1" applyBorder="1" applyAlignment="1">
      <alignment horizontal="left" indent="1"/>
    </xf>
    <xf numFmtId="49" fontId="5" fillId="0" borderId="0" xfId="4" applyNumberFormat="1" applyFont="1" applyFill="1" applyAlignment="1" applyProtection="1">
      <alignment horizontal="left"/>
    </xf>
    <xf numFmtId="49" fontId="5" fillId="0" borderId="0" xfId="4" applyNumberFormat="1" applyFont="1" applyFill="1" applyAlignment="1" applyProtection="1">
      <alignment horizontal="left" indent="1"/>
    </xf>
    <xf numFmtId="49" fontId="5" fillId="0" borderId="0" xfId="0" applyNumberFormat="1" applyFont="1" applyFill="1" applyBorder="1" applyAlignment="1">
      <alignment horizontal="left"/>
    </xf>
    <xf numFmtId="49" fontId="5" fillId="0" borderId="0" xfId="4" applyNumberFormat="1" applyFont="1" applyFill="1" applyBorder="1" applyAlignment="1" applyProtection="1">
      <alignment horizontal="left" indent="1"/>
    </xf>
    <xf numFmtId="0" fontId="74" fillId="0" borderId="2" xfId="51" applyFont="1" applyBorder="1" applyAlignment="1">
      <alignment horizontal="left"/>
    </xf>
    <xf numFmtId="0" fontId="61" fillId="0" borderId="2" xfId="51" applyFont="1" applyBorder="1" applyAlignment="1">
      <alignment horizontal="left"/>
    </xf>
    <xf numFmtId="0" fontId="62" fillId="0" borderId="0" xfId="51" applyFont="1" applyAlignment="1" applyProtection="1">
      <alignment vertical="center"/>
      <protection locked="0"/>
    </xf>
    <xf numFmtId="0" fontId="5" fillId="0" borderId="0" xfId="51" applyFont="1" applyAlignment="1" applyProtection="1">
      <alignment vertical="center"/>
      <protection locked="0"/>
    </xf>
    <xf numFmtId="0" fontId="5" fillId="0" borderId="0" xfId="51" applyFont="1" applyAlignment="1"/>
    <xf numFmtId="0" fontId="3" fillId="0" borderId="0" xfId="51" applyAlignment="1"/>
    <xf numFmtId="0" fontId="5" fillId="0" borderId="12" xfId="10" applyFont="1" applyBorder="1" applyAlignment="1">
      <alignment horizontal="center" vertical="center"/>
    </xf>
    <xf numFmtId="0" fontId="5" fillId="0" borderId="5" xfId="1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9" applyFont="1" applyFill="1" applyBorder="1" applyAlignment="1">
      <alignment horizontal="center" vertical="center" wrapText="1"/>
    </xf>
    <xf numFmtId="0" fontId="5" fillId="0" borderId="9" xfId="9" applyFont="1" applyFill="1" applyBorder="1" applyAlignment="1">
      <alignment horizontal="left" vertical="center" wrapText="1" indent="1"/>
    </xf>
    <xf numFmtId="0" fontId="5" fillId="0" borderId="6" xfId="9" applyFont="1" applyFill="1" applyBorder="1" applyAlignment="1">
      <alignment horizontal="left" vertical="center" wrapText="1" indent="1"/>
    </xf>
    <xf numFmtId="0" fontId="5" fillId="0" borderId="10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48" fillId="0" borderId="0" xfId="8" applyFont="1" applyAlignment="1">
      <alignment horizontal="center"/>
    </xf>
    <xf numFmtId="165" fontId="11" fillId="0" borderId="0" xfId="8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5" fillId="0" borderId="0" xfId="0" applyFont="1" applyAlignment="1"/>
    <xf numFmtId="0" fontId="82" fillId="0" borderId="0" xfId="46" applyFont="1" applyBorder="1" applyAlignment="1" applyProtection="1"/>
    <xf numFmtId="0" fontId="82" fillId="0" borderId="1" xfId="4" applyFont="1" applyBorder="1" applyAlignment="1" applyProtection="1"/>
  </cellXfs>
  <cellStyles count="52">
    <cellStyle name="0mitP" xfId="14"/>
    <cellStyle name="0ohneP" xfId="15"/>
    <cellStyle name="10mitP" xfId="16"/>
    <cellStyle name="12mitP" xfId="17"/>
    <cellStyle name="12ohneP" xfId="18"/>
    <cellStyle name="13mitP" xfId="19"/>
    <cellStyle name="1mitP" xfId="20"/>
    <cellStyle name="1ohneP" xfId="21"/>
    <cellStyle name="2mitP" xfId="22"/>
    <cellStyle name="2ohneP" xfId="23"/>
    <cellStyle name="3mitP" xfId="24"/>
    <cellStyle name="3ohneP" xfId="25"/>
    <cellStyle name="4mitP" xfId="26"/>
    <cellStyle name="4ohneP" xfId="27"/>
    <cellStyle name="5x indented GHG Textfiels" xfId="28"/>
    <cellStyle name="6mitP" xfId="29"/>
    <cellStyle name="6ohneP" xfId="30"/>
    <cellStyle name="7mitP" xfId="31"/>
    <cellStyle name="9mitP" xfId="32"/>
    <cellStyle name="9ohneP" xfId="33"/>
    <cellStyle name="Comma [0]" xfId="1"/>
    <cellStyle name="Comma [0] 2" xfId="49"/>
    <cellStyle name="Comma [0] 3" xfId="47"/>
    <cellStyle name="Currency [0]" xfId="2"/>
    <cellStyle name="CustomizationCells" xfId="34"/>
    <cellStyle name="Eine_Nachkommastelle" xfId="3"/>
    <cellStyle name="FEST" xfId="12"/>
    <cellStyle name="Fuss" xfId="35"/>
    <cellStyle name="Hyperlink 2" xfId="36"/>
    <cellStyle name="Hyperlink 2 2" xfId="40"/>
    <cellStyle name="Komma" xfId="5" builtinId="3"/>
    <cellStyle name="Komma 2" xfId="37"/>
    <cellStyle name="Komma 3" xfId="41"/>
    <cellStyle name="Link" xfId="4" builtinId="8"/>
    <cellStyle name="Link 2" xfId="46"/>
    <cellStyle name="mitP" xfId="38"/>
    <cellStyle name="Ohne_Nachkomma" xfId="6"/>
    <cellStyle name="ohneP" xfId="39"/>
    <cellStyle name="Prozent 2" xfId="43"/>
    <cellStyle name="Standard" xfId="0" builtinId="0"/>
    <cellStyle name="Standard 11" xfId="51"/>
    <cellStyle name="Standard 2" xfId="7"/>
    <cellStyle name="Standard 2 2" xfId="10"/>
    <cellStyle name="Standard 2 3" xfId="44"/>
    <cellStyle name="Standard 2 3 2" xfId="45"/>
    <cellStyle name="Standard 3" xfId="11"/>
    <cellStyle name="Standard 4" xfId="13"/>
    <cellStyle name="Standard 5" xfId="42"/>
    <cellStyle name="Standard 5 2" xfId="50"/>
    <cellStyle name="Standard 5 3" xfId="48"/>
    <cellStyle name="Standard_energieFS" xfId="8"/>
    <cellStyle name="Standard_pres98t1" xfId="9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CC99"/>
      <color rgb="FFFF99CC"/>
      <color rgb="FFFFCCCC"/>
      <color rgb="FFFFFF99"/>
      <color rgb="FFFFFF66"/>
      <color rgb="FF66FFFF"/>
      <color rgb="FF99CC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19</xdr:row>
      <xdr:rowOff>80010</xdr:rowOff>
    </xdr:from>
    <xdr:to>
      <xdr:col>4</xdr:col>
      <xdr:colOff>722230</xdr:colOff>
      <xdr:row>37</xdr:row>
      <xdr:rowOff>76378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42925" y="4394835"/>
          <a:ext cx="2912980" cy="291101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728901</xdr:colOff>
      <xdr:row>0</xdr:row>
      <xdr:rowOff>506017</xdr:rowOff>
    </xdr:from>
    <xdr:to>
      <xdr:col>7</xdr:col>
      <xdr:colOff>1068495</xdr:colOff>
      <xdr:row>0</xdr:row>
      <xdr:rowOff>575437</xdr:rowOff>
    </xdr:to>
    <xdr:sp macro="" textlink="">
      <xdr:nvSpPr>
        <xdr:cNvPr id="3" name="Rechteck 2"/>
        <xdr:cNvSpPr/>
      </xdr:nvSpPr>
      <xdr:spPr>
        <a:xfrm>
          <a:off x="5643801" y="506017"/>
          <a:ext cx="339594" cy="694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>
    <xdr:from>
      <xdr:col>7</xdr:col>
      <xdr:colOff>2252186</xdr:colOff>
      <xdr:row>0</xdr:row>
      <xdr:rowOff>35719</xdr:rowOff>
    </xdr:from>
    <xdr:to>
      <xdr:col>7</xdr:col>
      <xdr:colOff>2513411</xdr:colOff>
      <xdr:row>3</xdr:row>
      <xdr:rowOff>27466</xdr:rowOff>
    </xdr:to>
    <xdr:sp macro="" textlink="">
      <xdr:nvSpPr>
        <xdr:cNvPr id="4" name="Rechteck 3"/>
        <xdr:cNvSpPr/>
      </xdr:nvSpPr>
      <xdr:spPr>
        <a:xfrm>
          <a:off x="7167086" y="35719"/>
          <a:ext cx="261225" cy="89662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de-DE"/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5" name="Grafik 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90981</xdr:colOff>
      <xdr:row>0</xdr:row>
      <xdr:rowOff>338006</xdr:rowOff>
    </xdr:from>
    <xdr:to>
      <xdr:col>2</xdr:col>
      <xdr:colOff>507106</xdr:colOff>
      <xdr:row>0</xdr:row>
      <xdr:rowOff>547569</xdr:rowOff>
    </xdr:to>
    <xdr:sp macro="" textlink="">
      <xdr:nvSpPr>
        <xdr:cNvPr id="6" name="Textfeld 5"/>
        <xdr:cNvSpPr txBox="1"/>
      </xdr:nvSpPr>
      <xdr:spPr>
        <a:xfrm>
          <a:off x="538656" y="338006"/>
          <a:ext cx="1178125" cy="2095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114300</xdr:colOff>
      <xdr:row>19</xdr:row>
      <xdr:rowOff>76200</xdr:rowOff>
    </xdr:from>
    <xdr:to>
      <xdr:col>5</xdr:col>
      <xdr:colOff>63500</xdr:colOff>
      <xdr:row>37</xdr:row>
      <xdr:rowOff>101600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1975" y="4391025"/>
          <a:ext cx="2997200" cy="2940050"/>
        </a:xfrm>
        <a:prstGeom prst="rect">
          <a:avLst/>
        </a:prstGeom>
      </xdr:spPr>
    </xdr:pic>
    <xdr:clientData/>
  </xdr:twoCellAnchor>
  <xdr:twoCellAnchor editAs="oneCell">
    <xdr:from>
      <xdr:col>5</xdr:col>
      <xdr:colOff>546100</xdr:colOff>
      <xdr:row>51</xdr:row>
      <xdr:rowOff>25400</xdr:rowOff>
    </xdr:from>
    <xdr:to>
      <xdr:col>7</xdr:col>
      <xdr:colOff>2300524</xdr:colOff>
      <xdr:row>57</xdr:row>
      <xdr:rowOff>53975</xdr:rowOff>
    </xdr:to>
    <xdr:pic>
      <xdr:nvPicPr>
        <xdr:cNvPr id="8" name="Grafik 7" descr="Bildergebnis für SEEA Central Framework research agend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41775" y="9617075"/>
          <a:ext cx="3173649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</xdr:row>
          <xdr:rowOff>19050</xdr:rowOff>
        </xdr:from>
        <xdr:to>
          <xdr:col>3</xdr:col>
          <xdr:colOff>419100</xdr:colOff>
          <xdr:row>10</xdr:row>
          <xdr:rowOff>171450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-genesis.destatis.de/genesis/online?sequenz=statistikTabellen&amp;selectionname=85131" TargetMode="External"/><Relationship Id="rId2" Type="http://schemas.openxmlformats.org/officeDocument/2006/relationships/hyperlink" Target="https://www-genesis.destatis.de/genesis/online?sequenz=statistikTabellen&amp;selectionname=85111" TargetMode="External"/><Relationship Id="rId1" Type="http://schemas.openxmlformats.org/officeDocument/2006/relationships/hyperlink" Target="http://www.destatis.de/kontakt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A10" sqref="A10"/>
    </sheetView>
  </sheetViews>
  <sheetFormatPr baseColWidth="10" defaultRowHeight="12.75"/>
  <cols>
    <col min="1" max="1" width="6.7109375" style="446" customWidth="1"/>
    <col min="2" max="6" width="11.42578125" style="446"/>
    <col min="7" max="7" width="9.85546875" style="446" customWidth="1"/>
    <col min="8" max="8" width="38" style="446" customWidth="1"/>
    <col min="9" max="16384" width="11.42578125" style="446"/>
  </cols>
  <sheetData>
    <row r="1" spans="1:8" ht="45.75" customHeight="1">
      <c r="A1" s="445"/>
      <c r="B1" s="631"/>
      <c r="C1" s="632"/>
      <c r="D1" s="632"/>
      <c r="E1" s="632"/>
      <c r="F1" s="632"/>
      <c r="G1" s="632"/>
      <c r="H1" s="632"/>
    </row>
    <row r="2" spans="1:8" ht="14.25" customHeight="1">
      <c r="A2" s="447"/>
      <c r="B2" s="447"/>
      <c r="C2" s="447"/>
      <c r="D2" s="447"/>
      <c r="E2" s="447"/>
      <c r="F2" s="447"/>
      <c r="G2" s="447"/>
      <c r="H2" s="447"/>
    </row>
    <row r="3" spans="1:8" ht="11.25" customHeight="1">
      <c r="A3" s="447"/>
      <c r="B3" s="447"/>
      <c r="C3" s="447"/>
      <c r="D3" s="447"/>
      <c r="E3" s="447"/>
      <c r="F3" s="447"/>
      <c r="G3" s="447"/>
      <c r="H3" s="633"/>
    </row>
    <row r="4" spans="1:8">
      <c r="A4" s="447"/>
      <c r="B4" s="447"/>
      <c r="C4" s="447"/>
      <c r="D4" s="447"/>
      <c r="E4" s="447"/>
      <c r="F4" s="447"/>
      <c r="G4" s="447"/>
      <c r="H4" s="634"/>
    </row>
    <row r="5" spans="1:8">
      <c r="A5" s="447"/>
      <c r="B5" s="447"/>
      <c r="C5" s="447"/>
      <c r="D5" s="447"/>
      <c r="E5" s="447"/>
      <c r="F5" s="447"/>
      <c r="G5" s="447"/>
      <c r="H5" s="447"/>
    </row>
    <row r="6" spans="1:8">
      <c r="A6" s="447"/>
      <c r="B6" s="447"/>
      <c r="C6" s="447"/>
      <c r="D6" s="447"/>
      <c r="E6" s="447"/>
      <c r="F6" s="447"/>
      <c r="G6" s="447"/>
      <c r="H6" s="447"/>
    </row>
    <row r="7" spans="1:8">
      <c r="A7" s="447"/>
      <c r="B7" s="447"/>
      <c r="C7" s="447"/>
      <c r="D7" s="447"/>
      <c r="E7" s="447"/>
      <c r="F7" s="447"/>
      <c r="G7" s="447"/>
      <c r="H7" s="447"/>
    </row>
    <row r="8" spans="1:8">
      <c r="A8" s="447"/>
      <c r="B8" s="447"/>
      <c r="C8" s="447"/>
      <c r="D8" s="447"/>
      <c r="E8" s="447"/>
      <c r="F8" s="447"/>
      <c r="G8" s="447"/>
      <c r="H8" s="447"/>
    </row>
    <row r="9" spans="1:8">
      <c r="A9" s="447"/>
      <c r="B9" s="447"/>
      <c r="C9" s="447"/>
      <c r="D9" s="447"/>
      <c r="E9" s="447"/>
      <c r="F9" s="447"/>
      <c r="G9" s="447"/>
      <c r="H9" s="447"/>
    </row>
    <row r="10" spans="1:8" s="450" customFormat="1" ht="34.5">
      <c r="A10" s="448"/>
      <c r="B10" s="449" t="s">
        <v>412</v>
      </c>
      <c r="C10" s="449"/>
      <c r="D10" s="448"/>
      <c r="E10" s="448"/>
      <c r="F10" s="448"/>
      <c r="G10" s="448"/>
      <c r="H10" s="448"/>
    </row>
    <row r="11" spans="1:8">
      <c r="A11" s="447"/>
      <c r="B11" s="447"/>
      <c r="C11" s="447"/>
      <c r="D11" s="447"/>
      <c r="E11" s="447"/>
      <c r="F11" s="447"/>
      <c r="G11" s="447"/>
      <c r="H11" s="447"/>
    </row>
    <row r="12" spans="1:8">
      <c r="A12" s="447"/>
      <c r="B12" s="447"/>
      <c r="C12" s="447"/>
      <c r="D12" s="447"/>
      <c r="E12" s="447"/>
      <c r="F12" s="447"/>
      <c r="G12" s="447"/>
      <c r="H12" s="447"/>
    </row>
    <row r="13" spans="1:8">
      <c r="A13" s="447"/>
      <c r="B13" s="447"/>
      <c r="C13" s="447"/>
      <c r="D13" s="447"/>
      <c r="E13" s="447"/>
      <c r="F13" s="447"/>
      <c r="G13" s="447"/>
      <c r="H13" s="447"/>
    </row>
    <row r="14" spans="1:8" s="450" customFormat="1" ht="27">
      <c r="A14" s="448"/>
      <c r="B14" s="451" t="s">
        <v>472</v>
      </c>
      <c r="C14" s="452"/>
      <c r="D14" s="452"/>
      <c r="E14" s="453"/>
      <c r="F14" s="448"/>
      <c r="G14" s="448"/>
      <c r="H14" s="448"/>
    </row>
    <row r="15" spans="1:8" s="450" customFormat="1" ht="27">
      <c r="A15" s="448"/>
      <c r="B15" s="451"/>
      <c r="C15" s="452"/>
      <c r="D15" s="452"/>
      <c r="E15" s="453"/>
      <c r="F15" s="448"/>
      <c r="G15" s="448"/>
      <c r="H15" s="448"/>
    </row>
    <row r="16" spans="1:8" s="450" customFormat="1" ht="27">
      <c r="A16" s="448"/>
      <c r="B16" s="451"/>
      <c r="C16" s="452"/>
      <c r="D16" s="452"/>
      <c r="E16" s="453"/>
      <c r="F16" s="448"/>
      <c r="G16" s="448"/>
      <c r="H16" s="448"/>
    </row>
    <row r="17" spans="1:8">
      <c r="A17" s="447"/>
      <c r="B17" s="447"/>
      <c r="C17" s="447"/>
      <c r="D17" s="447"/>
      <c r="E17" s="447"/>
      <c r="F17" s="447"/>
      <c r="G17" s="447"/>
      <c r="H17" s="447"/>
    </row>
    <row r="18" spans="1:8">
      <c r="A18" s="447"/>
      <c r="B18" s="454"/>
      <c r="C18" s="454"/>
      <c r="D18" s="454"/>
      <c r="E18" s="454"/>
      <c r="F18" s="447"/>
      <c r="G18" s="447"/>
      <c r="H18" s="447"/>
    </row>
    <row r="19" spans="1:8">
      <c r="A19" s="447"/>
      <c r="B19" s="454"/>
      <c r="C19" s="454"/>
      <c r="D19" s="454"/>
      <c r="E19" s="454"/>
      <c r="F19" s="447"/>
      <c r="G19" s="447"/>
      <c r="H19" s="447"/>
    </row>
    <row r="20" spans="1:8">
      <c r="A20" s="447"/>
      <c r="B20" s="635"/>
      <c r="C20" s="636"/>
      <c r="D20" s="636"/>
      <c r="E20" s="636"/>
      <c r="F20" s="455"/>
      <c r="G20" s="447"/>
      <c r="H20" s="447"/>
    </row>
    <row r="21" spans="1:8">
      <c r="A21" s="447"/>
      <c r="B21" s="636"/>
      <c r="C21" s="636"/>
      <c r="D21" s="636"/>
      <c r="E21" s="636"/>
      <c r="F21" s="455"/>
      <c r="G21" s="447"/>
      <c r="H21" s="447"/>
    </row>
    <row r="22" spans="1:8">
      <c r="A22" s="447"/>
      <c r="B22" s="636"/>
      <c r="C22" s="636"/>
      <c r="D22" s="636"/>
      <c r="E22" s="636"/>
      <c r="F22" s="455"/>
      <c r="G22" s="447"/>
      <c r="H22" s="447"/>
    </row>
    <row r="23" spans="1:8">
      <c r="A23" s="447"/>
      <c r="B23" s="636"/>
      <c r="C23" s="636"/>
      <c r="D23" s="636"/>
      <c r="E23" s="636"/>
      <c r="F23" s="455"/>
      <c r="G23" s="447"/>
      <c r="H23" s="447"/>
    </row>
    <row r="24" spans="1:8">
      <c r="A24" s="447"/>
      <c r="B24" s="636"/>
      <c r="C24" s="636"/>
      <c r="D24" s="636"/>
      <c r="E24" s="636"/>
      <c r="F24" s="455"/>
      <c r="G24" s="447"/>
      <c r="H24" s="447"/>
    </row>
    <row r="25" spans="1:8">
      <c r="A25" s="447"/>
      <c r="B25" s="636"/>
      <c r="C25" s="636"/>
      <c r="D25" s="636"/>
      <c r="E25" s="636"/>
      <c r="F25" s="455"/>
      <c r="G25" s="447"/>
      <c r="H25" s="447"/>
    </row>
    <row r="26" spans="1:8">
      <c r="A26" s="447"/>
      <c r="B26" s="636"/>
      <c r="C26" s="636"/>
      <c r="D26" s="636"/>
      <c r="E26" s="636"/>
      <c r="F26" s="455"/>
      <c r="G26" s="447"/>
      <c r="H26" s="447"/>
    </row>
    <row r="27" spans="1:8">
      <c r="A27" s="447"/>
      <c r="B27" s="636"/>
      <c r="C27" s="636"/>
      <c r="D27" s="636"/>
      <c r="E27" s="636"/>
      <c r="F27" s="455"/>
      <c r="G27" s="447"/>
      <c r="H27" s="447"/>
    </row>
    <row r="28" spans="1:8">
      <c r="A28" s="447"/>
      <c r="B28" s="636"/>
      <c r="C28" s="636"/>
      <c r="D28" s="636"/>
      <c r="E28" s="636"/>
      <c r="F28" s="455"/>
      <c r="G28" s="447"/>
      <c r="H28" s="447"/>
    </row>
    <row r="29" spans="1:8">
      <c r="A29" s="447"/>
      <c r="B29" s="636"/>
      <c r="C29" s="636"/>
      <c r="D29" s="636"/>
      <c r="E29" s="636"/>
      <c r="F29" s="455"/>
      <c r="G29" s="447"/>
      <c r="H29" s="447"/>
    </row>
    <row r="30" spans="1:8">
      <c r="A30" s="447"/>
      <c r="B30" s="636"/>
      <c r="C30" s="636"/>
      <c r="D30" s="636"/>
      <c r="E30" s="636"/>
      <c r="F30" s="455"/>
      <c r="G30" s="447"/>
      <c r="H30" s="447"/>
    </row>
    <row r="31" spans="1:8">
      <c r="A31" s="447"/>
      <c r="B31" s="636"/>
      <c r="C31" s="636"/>
      <c r="D31" s="636"/>
      <c r="E31" s="636"/>
      <c r="F31" s="455"/>
      <c r="G31" s="447"/>
      <c r="H31" s="447"/>
    </row>
    <row r="32" spans="1:8">
      <c r="A32" s="447"/>
      <c r="B32" s="636"/>
      <c r="C32" s="636"/>
      <c r="D32" s="636"/>
      <c r="E32" s="636"/>
      <c r="F32" s="455"/>
      <c r="G32" s="447"/>
      <c r="H32" s="447"/>
    </row>
    <row r="33" spans="1:8">
      <c r="A33" s="447"/>
      <c r="B33" s="636"/>
      <c r="C33" s="636"/>
      <c r="D33" s="636"/>
      <c r="E33" s="636"/>
      <c r="F33" s="455"/>
      <c r="G33" s="447"/>
      <c r="H33" s="447"/>
    </row>
    <row r="34" spans="1:8">
      <c r="A34" s="447"/>
      <c r="B34" s="636"/>
      <c r="C34" s="636"/>
      <c r="D34" s="636"/>
      <c r="E34" s="636"/>
      <c r="F34" s="455"/>
      <c r="G34" s="447"/>
      <c r="H34" s="447"/>
    </row>
    <row r="35" spans="1:8">
      <c r="A35" s="447"/>
      <c r="B35" s="636"/>
      <c r="C35" s="636"/>
      <c r="D35" s="636"/>
      <c r="E35" s="636"/>
      <c r="F35" s="455"/>
      <c r="G35" s="447"/>
      <c r="H35" s="447"/>
    </row>
    <row r="36" spans="1:8">
      <c r="A36" s="447"/>
      <c r="B36" s="636"/>
      <c r="C36" s="636"/>
      <c r="D36" s="636"/>
      <c r="E36" s="636"/>
      <c r="F36" s="455"/>
      <c r="G36" s="447"/>
      <c r="H36" s="447"/>
    </row>
    <row r="37" spans="1:8">
      <c r="A37" s="447"/>
      <c r="B37" s="636"/>
      <c r="C37" s="636"/>
      <c r="D37" s="636"/>
      <c r="E37" s="636"/>
      <c r="F37" s="455"/>
      <c r="G37" s="447"/>
      <c r="H37" s="447"/>
    </row>
    <row r="38" spans="1:8">
      <c r="A38" s="447"/>
      <c r="B38" s="636"/>
      <c r="C38" s="636"/>
      <c r="D38" s="636"/>
      <c r="E38" s="636"/>
      <c r="F38" s="455"/>
      <c r="G38" s="447"/>
      <c r="H38" s="447"/>
    </row>
    <row r="39" spans="1:8">
      <c r="A39" s="447"/>
      <c r="B39" s="455"/>
      <c r="C39" s="455"/>
      <c r="D39" s="455"/>
      <c r="E39" s="455"/>
      <c r="F39" s="455"/>
      <c r="G39" s="447"/>
      <c r="H39" s="447"/>
    </row>
    <row r="40" spans="1:8">
      <c r="A40" s="447"/>
      <c r="B40" s="456"/>
      <c r="C40" s="457"/>
      <c r="D40" s="457"/>
      <c r="E40" s="457"/>
      <c r="F40" s="457"/>
      <c r="G40" s="458"/>
      <c r="H40" s="459"/>
    </row>
    <row r="41" spans="1:8">
      <c r="A41" s="447"/>
      <c r="B41" s="460" t="s">
        <v>470</v>
      </c>
      <c r="C41" s="461"/>
      <c r="D41" s="461"/>
      <c r="E41" s="461"/>
      <c r="F41" s="461"/>
      <c r="G41" s="461"/>
      <c r="H41" s="462"/>
    </row>
    <row r="42" spans="1:8">
      <c r="A42" s="447"/>
      <c r="B42" s="463" t="s">
        <v>471</v>
      </c>
      <c r="C42" s="461"/>
      <c r="D42" s="461"/>
      <c r="E42" s="461"/>
      <c r="F42" s="461"/>
      <c r="G42" s="461"/>
      <c r="H42" s="462"/>
    </row>
    <row r="43" spans="1:8">
      <c r="A43" s="447"/>
      <c r="B43" s="664" t="s">
        <v>675</v>
      </c>
      <c r="C43" s="663"/>
      <c r="D43" s="663"/>
      <c r="E43" s="663"/>
      <c r="F43" s="663"/>
      <c r="G43" s="663"/>
      <c r="H43" s="465"/>
    </row>
    <row r="44" spans="1:8">
      <c r="A44" s="447"/>
      <c r="B44" s="476" t="s">
        <v>473</v>
      </c>
      <c r="C44" s="464"/>
      <c r="D44" s="464"/>
      <c r="E44" s="464"/>
      <c r="F44" s="464"/>
      <c r="G44" s="464"/>
      <c r="H44" s="465"/>
    </row>
    <row r="45" spans="1:8">
      <c r="A45" s="447"/>
      <c r="B45" s="466"/>
      <c r="C45" s="467"/>
      <c r="D45" s="467"/>
      <c r="E45" s="467"/>
      <c r="F45" s="467"/>
      <c r="G45" s="467"/>
      <c r="H45" s="468"/>
    </row>
    <row r="46" spans="1:8">
      <c r="A46" s="447"/>
      <c r="B46" s="447"/>
      <c r="C46" s="447"/>
      <c r="D46" s="447"/>
      <c r="E46" s="447"/>
      <c r="F46" s="447"/>
      <c r="G46" s="447"/>
      <c r="H46" s="447"/>
    </row>
    <row r="47" spans="1:8">
      <c r="A47" s="447"/>
      <c r="B47" s="447"/>
      <c r="C47" s="447"/>
      <c r="D47" s="447"/>
      <c r="E47" s="447"/>
      <c r="F47" s="447"/>
      <c r="G47" s="447"/>
      <c r="H47" s="447"/>
    </row>
    <row r="48" spans="1:8" s="450" customFormat="1" ht="33">
      <c r="A48" s="448"/>
      <c r="B48" s="469" t="s">
        <v>464</v>
      </c>
      <c r="C48" s="470"/>
      <c r="D48" s="470"/>
      <c r="E48" s="470"/>
      <c r="F48" s="470"/>
      <c r="G48" s="470"/>
      <c r="H48" s="470"/>
    </row>
    <row r="49" spans="1:8">
      <c r="A49" s="447"/>
      <c r="B49" s="471"/>
      <c r="C49" s="471"/>
      <c r="D49" s="471"/>
      <c r="E49" s="471"/>
      <c r="F49" s="471"/>
      <c r="G49" s="471"/>
      <c r="H49" s="471"/>
    </row>
    <row r="50" spans="1:8">
      <c r="A50" s="447"/>
      <c r="B50" s="471"/>
      <c r="C50" s="471"/>
      <c r="D50" s="471"/>
      <c r="E50" s="471"/>
      <c r="F50" s="471"/>
      <c r="G50" s="471"/>
      <c r="H50" s="471"/>
    </row>
    <row r="51" spans="1:8">
      <c r="A51" s="447"/>
      <c r="B51" s="471"/>
      <c r="C51" s="471"/>
      <c r="D51" s="471"/>
      <c r="E51" s="471"/>
      <c r="F51" s="471"/>
      <c r="G51" s="471"/>
      <c r="H51" s="471"/>
    </row>
    <row r="52" spans="1:8" s="450" customFormat="1">
      <c r="A52" s="448"/>
      <c r="B52" s="472" t="s">
        <v>243</v>
      </c>
      <c r="C52" s="470"/>
      <c r="D52" s="470"/>
      <c r="E52" s="470"/>
      <c r="F52" s="470"/>
      <c r="G52" s="470"/>
      <c r="H52" s="470"/>
    </row>
    <row r="53" spans="1:8" s="450" customFormat="1">
      <c r="A53" s="448"/>
      <c r="B53" s="472" t="s">
        <v>474</v>
      </c>
      <c r="C53" s="470"/>
      <c r="D53" s="470"/>
      <c r="E53" s="470"/>
      <c r="F53" s="470"/>
      <c r="G53" s="470"/>
      <c r="H53" s="470"/>
    </row>
    <row r="54" spans="1:8" s="450" customFormat="1">
      <c r="A54" s="448"/>
      <c r="B54" s="472" t="s">
        <v>475</v>
      </c>
      <c r="C54" s="470"/>
      <c r="D54" s="470"/>
      <c r="E54" s="470"/>
      <c r="F54" s="470"/>
      <c r="G54" s="470"/>
      <c r="H54" s="470"/>
    </row>
    <row r="55" spans="1:8" ht="15" customHeight="1">
      <c r="A55" s="447"/>
      <c r="B55" s="471"/>
      <c r="C55" s="471"/>
      <c r="D55" s="471"/>
      <c r="E55" s="471"/>
      <c r="F55" s="471"/>
      <c r="G55" s="471"/>
      <c r="H55" s="471"/>
    </row>
    <row r="56" spans="1:8" s="450" customFormat="1">
      <c r="A56" s="448"/>
      <c r="B56" s="447" t="s">
        <v>244</v>
      </c>
      <c r="C56" s="470"/>
      <c r="D56" s="470"/>
      <c r="E56" s="470"/>
      <c r="F56" s="470"/>
      <c r="G56" s="470"/>
      <c r="H56" s="470"/>
    </row>
    <row r="57" spans="1:8" s="450" customFormat="1">
      <c r="A57" s="448"/>
      <c r="B57" s="473" t="s">
        <v>245</v>
      </c>
      <c r="C57" s="470"/>
      <c r="D57" s="470"/>
      <c r="E57" s="470"/>
      <c r="F57" s="470"/>
      <c r="G57" s="470"/>
      <c r="H57" s="470"/>
    </row>
    <row r="58" spans="1:8" s="450" customFormat="1">
      <c r="A58" s="448"/>
      <c r="B58" s="447" t="s">
        <v>246</v>
      </c>
      <c r="C58" s="470"/>
      <c r="D58" s="470"/>
      <c r="E58" s="470"/>
      <c r="F58" s="470"/>
      <c r="G58" s="470"/>
      <c r="H58" s="470"/>
    </row>
    <row r="59" spans="1:8" ht="15" customHeight="1">
      <c r="A59" s="447"/>
      <c r="B59" s="471"/>
      <c r="C59" s="471"/>
      <c r="D59" s="471"/>
      <c r="E59" s="471"/>
      <c r="F59" s="471"/>
      <c r="G59" s="471"/>
      <c r="H59" s="471"/>
    </row>
    <row r="60" spans="1:8" ht="18">
      <c r="A60" s="447"/>
      <c r="B60" s="474" t="s">
        <v>467</v>
      </c>
      <c r="C60" s="471"/>
      <c r="D60" s="471"/>
      <c r="E60" s="471"/>
      <c r="F60" s="471"/>
      <c r="G60" s="471"/>
      <c r="H60" s="471"/>
    </row>
    <row r="61" spans="1:8">
      <c r="A61" s="447"/>
      <c r="B61" s="475" t="s">
        <v>247</v>
      </c>
      <c r="C61" s="471"/>
      <c r="D61" s="471"/>
      <c r="E61" s="471"/>
      <c r="F61" s="471"/>
      <c r="G61" s="471"/>
      <c r="H61" s="471"/>
    </row>
    <row r="62" spans="1:8">
      <c r="A62" s="447"/>
      <c r="B62" s="471"/>
      <c r="C62" s="471"/>
      <c r="D62" s="471"/>
      <c r="E62" s="471"/>
      <c r="F62" s="471"/>
      <c r="G62" s="471"/>
      <c r="H62" s="471"/>
    </row>
    <row r="63" spans="1:8">
      <c r="A63" s="447"/>
      <c r="B63" s="447"/>
      <c r="C63" s="447"/>
      <c r="D63" s="447"/>
      <c r="E63" s="447"/>
      <c r="F63" s="447"/>
      <c r="G63" s="447"/>
      <c r="H63" s="447"/>
    </row>
  </sheetData>
  <sheetProtection selectLockedCells="1"/>
  <mergeCells count="3">
    <mergeCell ref="B1:H1"/>
    <mergeCell ref="H3:H4"/>
    <mergeCell ref="B20:E38"/>
  </mergeCells>
  <hyperlinks>
    <hyperlink ref="B57" r:id="rId1"/>
    <hyperlink ref="B43:H43" r:id="rId2" location="abreadcrumb" display="In unserer Datenbank GENESIS-Online werden zukünfitg die Ergebnisse in dem Themenbereich 85111 dargestellt. "/>
    <hyperlink ref="B43" r:id="rId3" location="abreadcrumb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Y99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20" width="10.7109375" style="5" customWidth="1"/>
    <col min="21" max="21" width="10.7109375" style="1" customWidth="1"/>
    <col min="22" max="22" width="10.7109375" style="5" customWidth="1"/>
    <col min="23" max="23" width="11.5703125" style="7" bestFit="1" customWidth="1"/>
    <col min="24" max="16384" width="11.42578125" style="5"/>
  </cols>
  <sheetData>
    <row r="1" spans="1:24" s="196" customFormat="1" ht="20.100000000000001" customHeight="1">
      <c r="A1" s="488" t="s">
        <v>671</v>
      </c>
      <c r="B1" s="197"/>
      <c r="C1" s="197"/>
      <c r="D1" s="197"/>
      <c r="J1" s="263"/>
      <c r="M1" s="197"/>
      <c r="N1" s="197"/>
      <c r="Q1" s="197"/>
      <c r="U1" s="189"/>
      <c r="W1" s="198"/>
    </row>
    <row r="2" spans="1:24" s="193" customFormat="1" ht="20.100000000000001" customHeight="1">
      <c r="A2" s="441" t="s">
        <v>130</v>
      </c>
      <c r="B2" s="199"/>
      <c r="E2" s="194"/>
      <c r="F2" s="194"/>
      <c r="G2" s="194"/>
      <c r="H2" s="200"/>
      <c r="J2" s="433"/>
      <c r="K2" s="433"/>
      <c r="L2" s="149"/>
      <c r="M2" s="199"/>
      <c r="R2" s="194"/>
      <c r="S2" s="194"/>
      <c r="T2" s="194"/>
      <c r="U2" s="69"/>
      <c r="W2" s="195"/>
    </row>
    <row r="3" spans="1:24" ht="15" customHeight="1">
      <c r="A3" s="23"/>
      <c r="B3" s="59"/>
      <c r="C3" s="89"/>
      <c r="D3" s="9"/>
      <c r="E3" s="9"/>
      <c r="F3" s="9"/>
      <c r="G3" s="9"/>
      <c r="H3" s="7"/>
      <c r="I3" s="10"/>
      <c r="J3" s="9"/>
      <c r="K3" s="9"/>
      <c r="L3" s="9"/>
      <c r="M3" s="9"/>
      <c r="N3" s="9"/>
      <c r="O3" s="9"/>
      <c r="P3" s="7"/>
      <c r="Q3" s="7"/>
      <c r="R3" s="7"/>
      <c r="S3" s="7"/>
      <c r="V3" s="7"/>
    </row>
    <row r="4" spans="1:24" s="1" customFormat="1" ht="18" customHeight="1">
      <c r="A4" s="641" t="s">
        <v>310</v>
      </c>
      <c r="B4" s="642" t="s">
        <v>308</v>
      </c>
      <c r="C4" s="649" t="s">
        <v>95</v>
      </c>
      <c r="D4" s="644" t="s">
        <v>84</v>
      </c>
      <c r="E4" s="644" t="s">
        <v>149</v>
      </c>
      <c r="F4" s="646" t="s">
        <v>235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47" t="s">
        <v>196</v>
      </c>
      <c r="R4" s="647"/>
      <c r="S4" s="647"/>
      <c r="T4" s="647"/>
      <c r="U4" s="648"/>
      <c r="V4" s="639" t="s">
        <v>55</v>
      </c>
      <c r="W4" s="438"/>
    </row>
    <row r="5" spans="1:24" s="1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233</v>
      </c>
      <c r="L5" s="153" t="s">
        <v>97</v>
      </c>
      <c r="M5" s="153" t="s">
        <v>124</v>
      </c>
      <c r="N5" s="650"/>
      <c r="O5" s="645"/>
      <c r="P5" s="645"/>
      <c r="Q5" s="437" t="s">
        <v>94</v>
      </c>
      <c r="R5" s="288" t="s">
        <v>239</v>
      </c>
      <c r="S5" s="289" t="s">
        <v>588</v>
      </c>
      <c r="T5" s="153" t="s">
        <v>85</v>
      </c>
      <c r="U5" s="153" t="s">
        <v>87</v>
      </c>
      <c r="V5" s="640"/>
      <c r="W5" s="243"/>
    </row>
    <row r="6" spans="1:24" s="42" customFormat="1" ht="14.1" customHeight="1">
      <c r="A6" s="63" t="s">
        <v>155</v>
      </c>
      <c r="B6" s="336" t="s">
        <v>204</v>
      </c>
      <c r="C6" s="259">
        <v>116288.86382955464</v>
      </c>
      <c r="D6" s="259">
        <v>975.48086033037703</v>
      </c>
      <c r="E6" s="259">
        <v>24.51913966962303</v>
      </c>
      <c r="F6" s="259">
        <v>74875.625674531839</v>
      </c>
      <c r="G6" s="259">
        <v>0</v>
      </c>
      <c r="H6" s="259">
        <v>3835.8706434393112</v>
      </c>
      <c r="I6" s="259">
        <v>47515.80997284771</v>
      </c>
      <c r="J6" s="259">
        <v>0</v>
      </c>
      <c r="K6" s="259">
        <v>21121.286321100855</v>
      </c>
      <c r="L6" s="259">
        <v>0</v>
      </c>
      <c r="M6" s="259">
        <v>2402.6587371439714</v>
      </c>
      <c r="N6" s="259">
        <v>14993.276331393063</v>
      </c>
      <c r="O6" s="259">
        <v>20172.110526981989</v>
      </c>
      <c r="P6" s="259">
        <v>0</v>
      </c>
      <c r="Q6" s="259">
        <v>4447.877511830713</v>
      </c>
      <c r="R6" s="259">
        <v>0</v>
      </c>
      <c r="S6" s="259">
        <v>2298.4712918307127</v>
      </c>
      <c r="T6" s="259">
        <v>2149.4062199999998</v>
      </c>
      <c r="U6" s="259">
        <v>0</v>
      </c>
      <c r="V6" s="259">
        <v>799.9737848170397</v>
      </c>
      <c r="W6" s="167"/>
      <c r="X6" s="169"/>
    </row>
    <row r="7" spans="1:24" s="42" customFormat="1" ht="14.1" customHeight="1">
      <c r="A7" s="125" t="s">
        <v>105</v>
      </c>
      <c r="B7" s="337" t="s">
        <v>258</v>
      </c>
      <c r="C7" s="259">
        <v>107964.10725382573</v>
      </c>
      <c r="D7" s="259">
        <v>975.48086033037703</v>
      </c>
      <c r="E7" s="259">
        <v>24.51913966962303</v>
      </c>
      <c r="F7" s="259">
        <v>67571.077878823708</v>
      </c>
      <c r="G7" s="259">
        <v>0</v>
      </c>
      <c r="H7" s="259">
        <v>707.60691875815348</v>
      </c>
      <c r="I7" s="259">
        <v>43339.748727972154</v>
      </c>
      <c r="J7" s="259">
        <v>0</v>
      </c>
      <c r="K7" s="259">
        <v>21121.286321100855</v>
      </c>
      <c r="L7" s="259">
        <v>0</v>
      </c>
      <c r="M7" s="259">
        <v>2402.4359109925376</v>
      </c>
      <c r="N7" s="259">
        <v>14992.994551281057</v>
      </c>
      <c r="O7" s="259">
        <v>19252.014261001648</v>
      </c>
      <c r="P7" s="259">
        <v>0</v>
      </c>
      <c r="Q7" s="259">
        <v>4348.0467779022911</v>
      </c>
      <c r="R7" s="259">
        <v>0</v>
      </c>
      <c r="S7" s="259">
        <v>2198.6405579022917</v>
      </c>
      <c r="T7" s="259">
        <v>2149.4062199999998</v>
      </c>
      <c r="U7" s="259">
        <v>0</v>
      </c>
      <c r="V7" s="259">
        <v>799.9737848170397</v>
      </c>
      <c r="W7" s="167"/>
      <c r="X7" s="169"/>
    </row>
    <row r="8" spans="1:24" s="42" customFormat="1" ht="14.1" customHeight="1">
      <c r="A8" s="125" t="s">
        <v>106</v>
      </c>
      <c r="B8" s="337" t="s">
        <v>205</v>
      </c>
      <c r="C8" s="259">
        <v>6583.4575835499036</v>
      </c>
      <c r="D8" s="259">
        <v>0</v>
      </c>
      <c r="E8" s="259">
        <v>0</v>
      </c>
      <c r="F8" s="259">
        <v>6024.5393999033095</v>
      </c>
      <c r="G8" s="259">
        <v>0</v>
      </c>
      <c r="H8" s="259">
        <v>3123.4218547675559</v>
      </c>
      <c r="I8" s="259">
        <v>2900.9051664794988</v>
      </c>
      <c r="J8" s="259">
        <v>0</v>
      </c>
      <c r="K8" s="259">
        <v>0</v>
      </c>
      <c r="L8" s="259">
        <v>0</v>
      </c>
      <c r="M8" s="259">
        <v>0.21237865625501001</v>
      </c>
      <c r="N8" s="259">
        <v>0.28178011200537229</v>
      </c>
      <c r="O8" s="259">
        <v>460.04813299016934</v>
      </c>
      <c r="P8" s="259">
        <v>0</v>
      </c>
      <c r="Q8" s="259">
        <v>98.588270544418734</v>
      </c>
      <c r="R8" s="259">
        <v>0</v>
      </c>
      <c r="S8" s="259">
        <v>98.588270544418734</v>
      </c>
      <c r="T8" s="259">
        <v>0</v>
      </c>
      <c r="U8" s="259">
        <v>0</v>
      </c>
      <c r="V8" s="259">
        <v>0</v>
      </c>
      <c r="W8" s="167"/>
      <c r="X8" s="169"/>
    </row>
    <row r="9" spans="1:24" s="42" customFormat="1" ht="14.1" customHeight="1">
      <c r="A9" s="125" t="s">
        <v>156</v>
      </c>
      <c r="B9" s="337" t="s">
        <v>157</v>
      </c>
      <c r="C9" s="259">
        <v>1741.3128537242951</v>
      </c>
      <c r="D9" s="259">
        <v>0</v>
      </c>
      <c r="E9" s="259">
        <v>0</v>
      </c>
      <c r="F9" s="259">
        <v>1280.0083958048369</v>
      </c>
      <c r="G9" s="259">
        <v>0</v>
      </c>
      <c r="H9" s="259">
        <v>4.8418699136018803</v>
      </c>
      <c r="I9" s="259">
        <v>1275.1560783960565</v>
      </c>
      <c r="J9" s="259">
        <v>0</v>
      </c>
      <c r="K9" s="259">
        <v>0</v>
      </c>
      <c r="L9" s="259">
        <v>0</v>
      </c>
      <c r="M9" s="259">
        <v>1.0447495178488315E-2</v>
      </c>
      <c r="N9" s="259">
        <v>1.3861545286524422E-2</v>
      </c>
      <c r="O9" s="259">
        <v>460.04813299016934</v>
      </c>
      <c r="P9" s="259">
        <v>0</v>
      </c>
      <c r="Q9" s="259">
        <v>1.2424633840023449</v>
      </c>
      <c r="R9" s="259">
        <v>0</v>
      </c>
      <c r="S9" s="259">
        <v>1.2424633840023449</v>
      </c>
      <c r="T9" s="259">
        <v>0</v>
      </c>
      <c r="U9" s="259">
        <v>0</v>
      </c>
      <c r="V9" s="259">
        <v>0</v>
      </c>
      <c r="W9" s="167"/>
      <c r="X9" s="169"/>
    </row>
    <row r="10" spans="1:24" s="42" customFormat="1" ht="14.1" customHeight="1">
      <c r="A10" s="63" t="s">
        <v>158</v>
      </c>
      <c r="B10" s="336" t="s">
        <v>201</v>
      </c>
      <c r="C10" s="259">
        <v>75530.965855646456</v>
      </c>
      <c r="D10" s="259">
        <v>2746.2690000000002</v>
      </c>
      <c r="E10" s="259">
        <v>2720.5789999999997</v>
      </c>
      <c r="F10" s="259">
        <v>7766.9625988407224</v>
      </c>
      <c r="G10" s="259">
        <v>0</v>
      </c>
      <c r="H10" s="259">
        <v>252.76945216248382</v>
      </c>
      <c r="I10" s="259">
        <v>3255.9978299670229</v>
      </c>
      <c r="J10" s="259">
        <v>0</v>
      </c>
      <c r="K10" s="259">
        <v>2166</v>
      </c>
      <c r="L10" s="259">
        <v>564.96</v>
      </c>
      <c r="M10" s="259">
        <v>1527.2353167112155</v>
      </c>
      <c r="N10" s="259">
        <v>19667.723516226506</v>
      </c>
      <c r="O10" s="259">
        <v>40344.814649170919</v>
      </c>
      <c r="P10" s="259">
        <v>0</v>
      </c>
      <c r="Q10" s="259">
        <v>427.81109140830381</v>
      </c>
      <c r="R10" s="259">
        <v>0</v>
      </c>
      <c r="S10" s="259">
        <v>198.81109140830381</v>
      </c>
      <c r="T10" s="259">
        <v>0</v>
      </c>
      <c r="U10" s="259">
        <v>229</v>
      </c>
      <c r="V10" s="259">
        <v>1856.806</v>
      </c>
      <c r="W10" s="167"/>
      <c r="X10" s="169"/>
    </row>
    <row r="11" spans="1:24" s="42" customFormat="1" ht="14.1" customHeight="1">
      <c r="A11" s="125" t="s">
        <v>107</v>
      </c>
      <c r="B11" s="337" t="s">
        <v>206</v>
      </c>
      <c r="C11" s="259">
        <v>37063.444711303164</v>
      </c>
      <c r="D11" s="259">
        <v>1400.835</v>
      </c>
      <c r="E11" s="259">
        <v>750.38900000000001</v>
      </c>
      <c r="F11" s="259">
        <v>1259.5371371042577</v>
      </c>
      <c r="G11" s="259">
        <v>0</v>
      </c>
      <c r="H11" s="259">
        <v>71.067104414584648</v>
      </c>
      <c r="I11" s="259">
        <v>773.31671628792083</v>
      </c>
      <c r="J11" s="259">
        <v>0</v>
      </c>
      <c r="K11" s="259">
        <v>287</v>
      </c>
      <c r="L11" s="259">
        <v>13</v>
      </c>
      <c r="M11" s="259">
        <v>115.15331640175216</v>
      </c>
      <c r="N11" s="259">
        <v>548.20341739428898</v>
      </c>
      <c r="O11" s="259">
        <v>31032</v>
      </c>
      <c r="P11" s="259">
        <v>0</v>
      </c>
      <c r="Q11" s="259">
        <v>252.49315680461675</v>
      </c>
      <c r="R11" s="259">
        <v>0</v>
      </c>
      <c r="S11" s="259">
        <v>23.493156804616735</v>
      </c>
      <c r="T11" s="259">
        <v>0</v>
      </c>
      <c r="U11" s="259">
        <v>229</v>
      </c>
      <c r="V11" s="259">
        <v>1819.9870000000001</v>
      </c>
      <c r="W11" s="167"/>
      <c r="X11" s="169"/>
    </row>
    <row r="12" spans="1:24" s="42" customFormat="1" ht="14.1" customHeight="1">
      <c r="A12" s="125" t="s">
        <v>159</v>
      </c>
      <c r="B12" s="337" t="s">
        <v>259</v>
      </c>
      <c r="C12" s="259">
        <v>17123.854079880253</v>
      </c>
      <c r="D12" s="259">
        <v>0</v>
      </c>
      <c r="E12" s="259">
        <v>0</v>
      </c>
      <c r="F12" s="259">
        <v>607.44580059050691</v>
      </c>
      <c r="G12" s="259">
        <v>0</v>
      </c>
      <c r="H12" s="259">
        <v>58.737504189931038</v>
      </c>
      <c r="I12" s="259">
        <v>510.58157905176284</v>
      </c>
      <c r="J12" s="259">
        <v>0</v>
      </c>
      <c r="K12" s="259">
        <v>38</v>
      </c>
      <c r="L12" s="259">
        <v>0</v>
      </c>
      <c r="M12" s="259">
        <v>0.12671734881302696</v>
      </c>
      <c r="N12" s="259">
        <v>14238.168126257935</v>
      </c>
      <c r="O12" s="259">
        <v>2246.4</v>
      </c>
      <c r="P12" s="259">
        <v>0</v>
      </c>
      <c r="Q12" s="259">
        <v>28.840153031811067</v>
      </c>
      <c r="R12" s="259">
        <v>0</v>
      </c>
      <c r="S12" s="259">
        <v>28.840153031811067</v>
      </c>
      <c r="T12" s="259">
        <v>0</v>
      </c>
      <c r="U12" s="259">
        <v>0</v>
      </c>
      <c r="V12" s="259">
        <v>3</v>
      </c>
      <c r="W12" s="167"/>
      <c r="X12" s="169"/>
    </row>
    <row r="13" spans="1:24" s="42" customFormat="1" ht="14.1" customHeight="1">
      <c r="A13" s="125" t="s">
        <v>160</v>
      </c>
      <c r="B13" s="337" t="s">
        <v>260</v>
      </c>
      <c r="C13" s="259">
        <v>21343.667064463039</v>
      </c>
      <c r="D13" s="259">
        <v>1345.434</v>
      </c>
      <c r="E13" s="259">
        <v>1970.1899999999998</v>
      </c>
      <c r="F13" s="259">
        <v>5899.9796611459587</v>
      </c>
      <c r="G13" s="259">
        <v>0</v>
      </c>
      <c r="H13" s="259">
        <v>122.96484355796812</v>
      </c>
      <c r="I13" s="259">
        <v>1972.0995346273394</v>
      </c>
      <c r="J13" s="259">
        <v>0</v>
      </c>
      <c r="K13" s="259">
        <v>1841</v>
      </c>
      <c r="L13" s="259">
        <v>551.96</v>
      </c>
      <c r="M13" s="259">
        <v>1411.9552829606505</v>
      </c>
      <c r="N13" s="259">
        <v>4881.3519725742844</v>
      </c>
      <c r="O13" s="259">
        <v>7066.4146491709216</v>
      </c>
      <c r="P13" s="259">
        <v>0</v>
      </c>
      <c r="Q13" s="259">
        <v>146.47778157187599</v>
      </c>
      <c r="R13" s="259">
        <v>0</v>
      </c>
      <c r="S13" s="259">
        <v>146.47778157187599</v>
      </c>
      <c r="T13" s="259">
        <v>0</v>
      </c>
      <c r="U13" s="259">
        <v>0</v>
      </c>
      <c r="V13" s="259">
        <v>33.819000000000003</v>
      </c>
      <c r="W13" s="167"/>
      <c r="X13" s="169"/>
    </row>
    <row r="14" spans="1:24" s="42" customFormat="1" ht="14.1" customHeight="1">
      <c r="A14" s="63" t="s">
        <v>161</v>
      </c>
      <c r="B14" s="336" t="s">
        <v>102</v>
      </c>
      <c r="C14" s="259">
        <v>10227782.067383904</v>
      </c>
      <c r="D14" s="259">
        <v>776205.3673463834</v>
      </c>
      <c r="E14" s="259">
        <v>185638.3178054656</v>
      </c>
      <c r="F14" s="259">
        <v>6963554.0345173292</v>
      </c>
      <c r="G14" s="259">
        <v>4919545</v>
      </c>
      <c r="H14" s="259">
        <v>147758.14252330965</v>
      </c>
      <c r="I14" s="259">
        <v>53978.159312838667</v>
      </c>
      <c r="J14" s="259">
        <v>454</v>
      </c>
      <c r="K14" s="259">
        <v>185928.59734284962</v>
      </c>
      <c r="L14" s="259">
        <v>333586.43999999994</v>
      </c>
      <c r="M14" s="259">
        <v>1322303.6953383316</v>
      </c>
      <c r="N14" s="259">
        <v>1052891.6896993958</v>
      </c>
      <c r="O14" s="259">
        <v>852093.25104428292</v>
      </c>
      <c r="P14" s="259">
        <v>0</v>
      </c>
      <c r="Q14" s="259">
        <v>279995.3179836903</v>
      </c>
      <c r="R14" s="259">
        <v>0</v>
      </c>
      <c r="S14" s="259">
        <v>172659.92948366035</v>
      </c>
      <c r="T14" s="259">
        <v>5.0000000299058618</v>
      </c>
      <c r="U14" s="259">
        <v>107330.3885</v>
      </c>
      <c r="V14" s="259">
        <v>117404.08898735662</v>
      </c>
      <c r="W14" s="167"/>
      <c r="X14" s="169"/>
    </row>
    <row r="15" spans="1:24" s="42" customFormat="1" ht="14.1" customHeight="1">
      <c r="A15" s="125" t="s">
        <v>162</v>
      </c>
      <c r="B15" s="337" t="s">
        <v>261</v>
      </c>
      <c r="C15" s="259">
        <v>224376.89033994777</v>
      </c>
      <c r="D15" s="259">
        <v>3383.0012196523912</v>
      </c>
      <c r="E15" s="259">
        <v>5698.8640000000005</v>
      </c>
      <c r="F15" s="259">
        <v>37893.321235702111</v>
      </c>
      <c r="G15" s="259">
        <v>0</v>
      </c>
      <c r="H15" s="259">
        <v>1376.0484611309485</v>
      </c>
      <c r="I15" s="259">
        <v>5357.4510520791782</v>
      </c>
      <c r="J15" s="259">
        <v>0</v>
      </c>
      <c r="K15" s="259">
        <v>20619.593805650202</v>
      </c>
      <c r="L15" s="259">
        <v>9162.6</v>
      </c>
      <c r="M15" s="259">
        <v>1377.6279168417825</v>
      </c>
      <c r="N15" s="259">
        <v>101168.12485432735</v>
      </c>
      <c r="O15" s="259">
        <v>66551.396430530353</v>
      </c>
      <c r="P15" s="259">
        <v>0</v>
      </c>
      <c r="Q15" s="259">
        <v>3377.9985997355643</v>
      </c>
      <c r="R15" s="259">
        <v>0</v>
      </c>
      <c r="S15" s="259">
        <v>1917.5365997355646</v>
      </c>
      <c r="T15" s="259">
        <v>0</v>
      </c>
      <c r="U15" s="259">
        <v>1460.462</v>
      </c>
      <c r="V15" s="259">
        <v>6304.1840000000002</v>
      </c>
      <c r="W15" s="167"/>
      <c r="X15" s="169"/>
    </row>
    <row r="16" spans="1:24" s="42" customFormat="1" ht="14.1" customHeight="1">
      <c r="A16" s="63" t="s">
        <v>163</v>
      </c>
      <c r="B16" s="337" t="s">
        <v>262</v>
      </c>
      <c r="C16" s="259">
        <v>33637.16170740212</v>
      </c>
      <c r="D16" s="259">
        <v>771.86150000000009</v>
      </c>
      <c r="E16" s="259">
        <v>0</v>
      </c>
      <c r="F16" s="259">
        <v>4765.8139042298608</v>
      </c>
      <c r="G16" s="259">
        <v>0</v>
      </c>
      <c r="H16" s="259">
        <v>235.66196860033799</v>
      </c>
      <c r="I16" s="259">
        <v>904.53234620921535</v>
      </c>
      <c r="J16" s="259">
        <v>0</v>
      </c>
      <c r="K16" s="259">
        <v>3008.1109602533716</v>
      </c>
      <c r="L16" s="259">
        <v>489</v>
      </c>
      <c r="M16" s="259">
        <v>128.50862916693583</v>
      </c>
      <c r="N16" s="259">
        <v>14048.204164986799</v>
      </c>
      <c r="O16" s="259">
        <v>12920.749448656175</v>
      </c>
      <c r="P16" s="259">
        <v>0</v>
      </c>
      <c r="Q16" s="259">
        <v>116.51081411694491</v>
      </c>
      <c r="R16" s="259">
        <v>0</v>
      </c>
      <c r="S16" s="259">
        <v>115.47849538703905</v>
      </c>
      <c r="T16" s="259">
        <v>1.0323187299058614</v>
      </c>
      <c r="U16" s="259">
        <v>0</v>
      </c>
      <c r="V16" s="259">
        <v>1014.0218754123429</v>
      </c>
      <c r="W16" s="167"/>
      <c r="X16" s="169"/>
    </row>
    <row r="17" spans="1:24" s="42" customFormat="1" ht="14.1" customHeight="1">
      <c r="A17" s="63">
        <v>16</v>
      </c>
      <c r="B17" s="337" t="s">
        <v>207</v>
      </c>
      <c r="C17" s="259">
        <v>60969.75995235741</v>
      </c>
      <c r="D17" s="259">
        <v>15.018917581619101</v>
      </c>
      <c r="E17" s="259">
        <v>269.16250708685925</v>
      </c>
      <c r="F17" s="259">
        <v>6193.3397148064359</v>
      </c>
      <c r="G17" s="259">
        <v>0</v>
      </c>
      <c r="H17" s="259">
        <v>204.81788998506761</v>
      </c>
      <c r="I17" s="259">
        <v>814.28329839658841</v>
      </c>
      <c r="J17" s="259">
        <v>0</v>
      </c>
      <c r="K17" s="259">
        <v>4016.058475712427</v>
      </c>
      <c r="L17" s="259">
        <v>970</v>
      </c>
      <c r="M17" s="259">
        <v>188.18005071235271</v>
      </c>
      <c r="N17" s="259">
        <v>9404.0506764709644</v>
      </c>
      <c r="O17" s="259">
        <v>15923.190148719044</v>
      </c>
      <c r="P17" s="259">
        <v>0</v>
      </c>
      <c r="Q17" s="259">
        <v>27657.583384969934</v>
      </c>
      <c r="R17" s="259">
        <v>0</v>
      </c>
      <c r="S17" s="259">
        <v>27485.259384969937</v>
      </c>
      <c r="T17" s="259">
        <v>0.69750000000000001</v>
      </c>
      <c r="U17" s="259">
        <v>171.62649999999999</v>
      </c>
      <c r="V17" s="259">
        <v>1507.4146027225556</v>
      </c>
      <c r="W17" s="167"/>
      <c r="X17" s="169"/>
    </row>
    <row r="18" spans="1:24" s="42" customFormat="1" ht="14.1" customHeight="1">
      <c r="A18" s="63">
        <v>17</v>
      </c>
      <c r="B18" s="337" t="s">
        <v>208</v>
      </c>
      <c r="C18" s="259">
        <v>303912.96330308868</v>
      </c>
      <c r="D18" s="259">
        <v>13671.469537389106</v>
      </c>
      <c r="E18" s="259">
        <v>3405.7888299952647</v>
      </c>
      <c r="F18" s="259">
        <v>6978.2159602061183</v>
      </c>
      <c r="G18" s="259">
        <v>0</v>
      </c>
      <c r="H18" s="259">
        <v>281.89077716755935</v>
      </c>
      <c r="I18" s="259">
        <v>1136.1348987778269</v>
      </c>
      <c r="J18" s="259">
        <v>0</v>
      </c>
      <c r="K18" s="259">
        <v>2625.5818810088454</v>
      </c>
      <c r="L18" s="259">
        <v>2478</v>
      </c>
      <c r="M18" s="259">
        <v>456.6084032518861</v>
      </c>
      <c r="N18" s="259">
        <v>83692.810453785467</v>
      </c>
      <c r="O18" s="259">
        <v>78635.608370954811</v>
      </c>
      <c r="P18" s="259">
        <v>0</v>
      </c>
      <c r="Q18" s="259">
        <v>107652.87247844769</v>
      </c>
      <c r="R18" s="259">
        <v>0</v>
      </c>
      <c r="S18" s="259">
        <v>27914.919478447689</v>
      </c>
      <c r="T18" s="259">
        <v>0</v>
      </c>
      <c r="U18" s="259">
        <v>79737.953000000009</v>
      </c>
      <c r="V18" s="259">
        <v>9876.1976723102125</v>
      </c>
      <c r="W18" s="167"/>
      <c r="X18" s="169"/>
    </row>
    <row r="19" spans="1:24" s="42" customFormat="1" ht="14.1" customHeight="1">
      <c r="A19" s="63">
        <v>18</v>
      </c>
      <c r="B19" s="337" t="s">
        <v>263</v>
      </c>
      <c r="C19" s="259">
        <v>33443.475460069189</v>
      </c>
      <c r="D19" s="259">
        <v>13.178629070802726</v>
      </c>
      <c r="E19" s="259">
        <v>0.33125062723601656</v>
      </c>
      <c r="F19" s="259">
        <v>2914.2945021340638</v>
      </c>
      <c r="G19" s="259">
        <v>0</v>
      </c>
      <c r="H19" s="259">
        <v>218.93922363333314</v>
      </c>
      <c r="I19" s="259">
        <v>845.74825761377144</v>
      </c>
      <c r="J19" s="259">
        <v>0</v>
      </c>
      <c r="K19" s="259">
        <v>1763.1344847224639</v>
      </c>
      <c r="L19" s="259">
        <v>0</v>
      </c>
      <c r="M19" s="259">
        <v>86.472536164495182</v>
      </c>
      <c r="N19" s="259">
        <v>11656.084896748409</v>
      </c>
      <c r="O19" s="259">
        <v>16425.362831269147</v>
      </c>
      <c r="P19" s="259">
        <v>0</v>
      </c>
      <c r="Q19" s="259">
        <v>174.44338711739599</v>
      </c>
      <c r="R19" s="259">
        <v>0</v>
      </c>
      <c r="S19" s="259">
        <v>173.79538711739599</v>
      </c>
      <c r="T19" s="259">
        <v>0.64799999999999991</v>
      </c>
      <c r="U19" s="259">
        <v>0</v>
      </c>
      <c r="V19" s="259">
        <v>2259.7799631021303</v>
      </c>
      <c r="W19" s="167"/>
      <c r="X19" s="169"/>
    </row>
    <row r="20" spans="1:24" s="42" customFormat="1" ht="14.1" customHeight="1">
      <c r="A20" s="63">
        <v>19</v>
      </c>
      <c r="B20" s="337" t="s">
        <v>264</v>
      </c>
      <c r="C20" s="259">
        <v>6396817.0171737811</v>
      </c>
      <c r="D20" s="259">
        <v>311109.08223188401</v>
      </c>
      <c r="E20" s="259">
        <v>122603.09299999999</v>
      </c>
      <c r="F20" s="259">
        <v>5894349.9705654308</v>
      </c>
      <c r="G20" s="259">
        <v>4919545</v>
      </c>
      <c r="H20" s="259">
        <v>135190.47742114868</v>
      </c>
      <c r="I20" s="259">
        <v>2620.4215996254056</v>
      </c>
      <c r="J20" s="259">
        <v>454</v>
      </c>
      <c r="K20" s="259">
        <v>59055</v>
      </c>
      <c r="L20" s="259">
        <v>114370</v>
      </c>
      <c r="M20" s="259">
        <v>663115.07154465606</v>
      </c>
      <c r="N20" s="259">
        <v>39886.335705827325</v>
      </c>
      <c r="O20" s="259">
        <v>26006.400000000001</v>
      </c>
      <c r="P20" s="259">
        <v>0</v>
      </c>
      <c r="Q20" s="259">
        <v>130.13567063821907</v>
      </c>
      <c r="R20" s="259">
        <v>0</v>
      </c>
      <c r="S20" s="259">
        <v>130.13567063821907</v>
      </c>
      <c r="T20" s="259">
        <v>0</v>
      </c>
      <c r="U20" s="259">
        <v>0</v>
      </c>
      <c r="V20" s="259">
        <v>2732</v>
      </c>
      <c r="W20" s="167"/>
      <c r="X20" s="169"/>
    </row>
    <row r="21" spans="1:24" s="42" customFormat="1" ht="14.1" customHeight="1">
      <c r="A21" s="125" t="s">
        <v>164</v>
      </c>
      <c r="B21" s="338" t="s">
        <v>209</v>
      </c>
      <c r="C21" s="259">
        <v>346182.89233742416</v>
      </c>
      <c r="D21" s="259">
        <v>298267.516</v>
      </c>
      <c r="E21" s="259">
        <v>0</v>
      </c>
      <c r="F21" s="259">
        <v>22404.350029466248</v>
      </c>
      <c r="G21" s="259">
        <v>0</v>
      </c>
      <c r="H21" s="259">
        <v>3.1916183682027377</v>
      </c>
      <c r="I21" s="259">
        <v>13.151522638809578</v>
      </c>
      <c r="J21" s="259">
        <v>0</v>
      </c>
      <c r="K21" s="259">
        <v>0</v>
      </c>
      <c r="L21" s="259">
        <v>0</v>
      </c>
      <c r="M21" s="259">
        <v>22388.006888459237</v>
      </c>
      <c r="N21" s="259">
        <v>24369.025139481575</v>
      </c>
      <c r="O21" s="259">
        <v>1141.2</v>
      </c>
      <c r="P21" s="259">
        <v>0</v>
      </c>
      <c r="Q21" s="259">
        <v>0.80116847628699561</v>
      </c>
      <c r="R21" s="259">
        <v>0</v>
      </c>
      <c r="S21" s="259">
        <v>0.80116847628699561</v>
      </c>
      <c r="T21" s="259">
        <v>0</v>
      </c>
      <c r="U21" s="259">
        <v>0</v>
      </c>
      <c r="V21" s="259">
        <v>0</v>
      </c>
      <c r="W21" s="167"/>
      <c r="X21" s="169"/>
    </row>
    <row r="22" spans="1:24" s="42" customFormat="1" ht="14.1" customHeight="1">
      <c r="A22" s="125" t="s">
        <v>165</v>
      </c>
      <c r="B22" s="338" t="s">
        <v>210</v>
      </c>
      <c r="C22" s="259">
        <v>6050634.1248363564</v>
      </c>
      <c r="D22" s="259">
        <v>12841.566231884057</v>
      </c>
      <c r="E22" s="259">
        <v>122603.09299999999</v>
      </c>
      <c r="F22" s="259">
        <v>5871945.6205359641</v>
      </c>
      <c r="G22" s="259">
        <v>4919545</v>
      </c>
      <c r="H22" s="259">
        <v>135187.28580278048</v>
      </c>
      <c r="I22" s="259">
        <v>2607.270076986596</v>
      </c>
      <c r="J22" s="259">
        <v>454</v>
      </c>
      <c r="K22" s="259">
        <v>59055</v>
      </c>
      <c r="L22" s="259">
        <v>114370</v>
      </c>
      <c r="M22" s="259">
        <v>640727.06465619686</v>
      </c>
      <c r="N22" s="259">
        <v>15517.310566345752</v>
      </c>
      <c r="O22" s="259">
        <v>24865.200000000001</v>
      </c>
      <c r="P22" s="259">
        <v>0</v>
      </c>
      <c r="Q22" s="259">
        <v>129.33450216193208</v>
      </c>
      <c r="R22" s="259">
        <v>0</v>
      </c>
      <c r="S22" s="259">
        <v>129.33450216193208</v>
      </c>
      <c r="T22" s="259">
        <v>0</v>
      </c>
      <c r="U22" s="259">
        <v>0</v>
      </c>
      <c r="V22" s="259">
        <v>2732</v>
      </c>
      <c r="W22" s="167"/>
      <c r="X22" s="169"/>
    </row>
    <row r="23" spans="1:24" s="42" customFormat="1" ht="14.1" customHeight="1">
      <c r="A23" s="63">
        <v>20</v>
      </c>
      <c r="B23" s="337" t="s">
        <v>265</v>
      </c>
      <c r="C23" s="259">
        <v>1441702.9208400056</v>
      </c>
      <c r="D23" s="259">
        <v>3916.2345</v>
      </c>
      <c r="E23" s="259">
        <v>10263.482827924869</v>
      </c>
      <c r="F23" s="259">
        <v>827099.23162202304</v>
      </c>
      <c r="G23" s="259">
        <v>0</v>
      </c>
      <c r="H23" s="259">
        <v>993.75766375376782</v>
      </c>
      <c r="I23" s="259">
        <v>4075.4851271413095</v>
      </c>
      <c r="J23" s="259">
        <v>0</v>
      </c>
      <c r="K23" s="259">
        <v>42051</v>
      </c>
      <c r="L23" s="259">
        <v>160661</v>
      </c>
      <c r="M23" s="259">
        <v>619317.98883112799</v>
      </c>
      <c r="N23" s="259">
        <v>318087.71409491741</v>
      </c>
      <c r="O23" s="259">
        <v>154444.18348073142</v>
      </c>
      <c r="P23" s="259">
        <v>0</v>
      </c>
      <c r="Q23" s="259">
        <v>95379.763524408889</v>
      </c>
      <c r="R23" s="259">
        <v>0</v>
      </c>
      <c r="S23" s="259">
        <v>82120.117524408895</v>
      </c>
      <c r="T23" s="259">
        <v>0</v>
      </c>
      <c r="U23" s="259">
        <v>13259.646000000001</v>
      </c>
      <c r="V23" s="259">
        <v>32512.310790000003</v>
      </c>
      <c r="W23" s="167"/>
      <c r="X23" s="169"/>
    </row>
    <row r="24" spans="1:24" s="42" customFormat="1" ht="14.1" customHeight="1">
      <c r="A24" s="63">
        <v>21</v>
      </c>
      <c r="B24" s="337" t="s">
        <v>266</v>
      </c>
      <c r="C24" s="259">
        <v>70927.101394594371</v>
      </c>
      <c r="D24" s="259">
        <v>171.88350000000003</v>
      </c>
      <c r="E24" s="259">
        <v>278.29217207513102</v>
      </c>
      <c r="F24" s="259">
        <v>20982.586558453822</v>
      </c>
      <c r="G24" s="259">
        <v>0</v>
      </c>
      <c r="H24" s="259">
        <v>240.78075003656406</v>
      </c>
      <c r="I24" s="259">
        <v>946.1682779258615</v>
      </c>
      <c r="J24" s="259">
        <v>0</v>
      </c>
      <c r="K24" s="259">
        <v>3495</v>
      </c>
      <c r="L24" s="259">
        <v>7638</v>
      </c>
      <c r="M24" s="259">
        <v>8662.6375304913963</v>
      </c>
      <c r="N24" s="259">
        <v>8111.8151048129057</v>
      </c>
      <c r="O24" s="259">
        <v>24817.143197133315</v>
      </c>
      <c r="P24" s="259">
        <v>0</v>
      </c>
      <c r="Q24" s="259">
        <v>2018.7096521191916</v>
      </c>
      <c r="R24" s="259">
        <v>0</v>
      </c>
      <c r="S24" s="259">
        <v>519.17415211919217</v>
      </c>
      <c r="T24" s="259">
        <v>0</v>
      </c>
      <c r="U24" s="259">
        <v>1499.5354999999995</v>
      </c>
      <c r="V24" s="259">
        <v>14546.671209999999</v>
      </c>
      <c r="W24" s="167"/>
      <c r="X24" s="169"/>
    </row>
    <row r="25" spans="1:24" s="60" customFormat="1" ht="14.1" customHeight="1">
      <c r="A25" s="63">
        <v>22</v>
      </c>
      <c r="B25" s="337" t="s">
        <v>211</v>
      </c>
      <c r="C25" s="259">
        <v>88572.888664246202</v>
      </c>
      <c r="D25" s="259">
        <v>32</v>
      </c>
      <c r="E25" s="259">
        <v>87.896000000000001</v>
      </c>
      <c r="F25" s="259">
        <v>9376.7773577864773</v>
      </c>
      <c r="G25" s="259">
        <v>0</v>
      </c>
      <c r="H25" s="259">
        <v>539.75532973288</v>
      </c>
      <c r="I25" s="259">
        <v>2099.6724867003331</v>
      </c>
      <c r="J25" s="259">
        <v>0</v>
      </c>
      <c r="K25" s="259">
        <v>5421.8045893410945</v>
      </c>
      <c r="L25" s="259">
        <v>314</v>
      </c>
      <c r="M25" s="259">
        <v>1001.5449520121688</v>
      </c>
      <c r="N25" s="259">
        <v>21617.636701758678</v>
      </c>
      <c r="O25" s="259">
        <v>50599.6</v>
      </c>
      <c r="P25" s="259">
        <v>0</v>
      </c>
      <c r="Q25" s="259">
        <v>2732.9542092887095</v>
      </c>
      <c r="R25" s="259">
        <v>0</v>
      </c>
      <c r="S25" s="259">
        <v>1914.8822092887096</v>
      </c>
      <c r="T25" s="259">
        <v>0</v>
      </c>
      <c r="U25" s="259">
        <v>818.072</v>
      </c>
      <c r="V25" s="259">
        <v>4126.0243954123425</v>
      </c>
      <c r="W25" s="167"/>
      <c r="X25" s="183"/>
    </row>
    <row r="26" spans="1:24" s="60" customFormat="1" ht="14.1" customHeight="1">
      <c r="A26" s="63">
        <v>23</v>
      </c>
      <c r="B26" s="337" t="s">
        <v>267</v>
      </c>
      <c r="C26" s="259">
        <v>254600.87028409605</v>
      </c>
      <c r="D26" s="259">
        <v>13620.141</v>
      </c>
      <c r="E26" s="259">
        <v>41070.062000000005</v>
      </c>
      <c r="F26" s="259">
        <v>33867.256248826896</v>
      </c>
      <c r="G26" s="259">
        <v>0</v>
      </c>
      <c r="H26" s="259">
        <v>328.77762241015023</v>
      </c>
      <c r="I26" s="259">
        <v>1479.8114401390985</v>
      </c>
      <c r="J26" s="259">
        <v>0</v>
      </c>
      <c r="K26" s="259">
        <v>8908.14360978277</v>
      </c>
      <c r="L26" s="259">
        <v>11369.84</v>
      </c>
      <c r="M26" s="259">
        <v>11780.683576494877</v>
      </c>
      <c r="N26" s="259">
        <v>86614.930100197933</v>
      </c>
      <c r="O26" s="259">
        <v>45571.676384962659</v>
      </c>
      <c r="P26" s="259">
        <v>0</v>
      </c>
      <c r="Q26" s="259">
        <v>33238.076550108555</v>
      </c>
      <c r="R26" s="259">
        <v>0</v>
      </c>
      <c r="S26" s="259">
        <v>23103.922050108551</v>
      </c>
      <c r="T26" s="259">
        <v>0</v>
      </c>
      <c r="U26" s="259">
        <v>10134.154500000001</v>
      </c>
      <c r="V26" s="259">
        <v>618.72799999999995</v>
      </c>
      <c r="W26" s="167"/>
      <c r="X26" s="183"/>
    </row>
    <row r="27" spans="1:24" s="60" customFormat="1" ht="14.1" customHeight="1">
      <c r="A27" s="140" t="s">
        <v>59</v>
      </c>
      <c r="B27" s="338" t="s">
        <v>212</v>
      </c>
      <c r="C27" s="259">
        <v>88039.010625646493</v>
      </c>
      <c r="D27" s="259">
        <v>0</v>
      </c>
      <c r="E27" s="259">
        <v>484.96800000000002</v>
      </c>
      <c r="F27" s="259">
        <v>9303.1525307165721</v>
      </c>
      <c r="G27" s="259">
        <v>0</v>
      </c>
      <c r="H27" s="259">
        <v>75.88144723165091</v>
      </c>
      <c r="I27" s="259">
        <v>318.90330888834148</v>
      </c>
      <c r="J27" s="259">
        <v>0</v>
      </c>
      <c r="K27" s="259">
        <v>630</v>
      </c>
      <c r="L27" s="259">
        <v>5948.92</v>
      </c>
      <c r="M27" s="259">
        <v>2329.4477745965796</v>
      </c>
      <c r="N27" s="259">
        <v>59695.217293135676</v>
      </c>
      <c r="O27" s="259">
        <v>17687.608370954815</v>
      </c>
      <c r="P27" s="259">
        <v>0</v>
      </c>
      <c r="Q27" s="259">
        <v>710.96243083942488</v>
      </c>
      <c r="R27" s="259">
        <v>0</v>
      </c>
      <c r="S27" s="259">
        <v>709.01543083942488</v>
      </c>
      <c r="T27" s="259">
        <v>0</v>
      </c>
      <c r="U27" s="259">
        <v>1.9470000000000027</v>
      </c>
      <c r="V27" s="259">
        <v>157.102</v>
      </c>
      <c r="W27" s="167"/>
      <c r="X27" s="183"/>
    </row>
    <row r="28" spans="1:24" s="60" customFormat="1" ht="14.1" customHeight="1">
      <c r="A28" s="125" t="s">
        <v>166</v>
      </c>
      <c r="B28" s="338" t="s">
        <v>268</v>
      </c>
      <c r="C28" s="259">
        <v>166561.85965844954</v>
      </c>
      <c r="D28" s="259">
        <v>13620.141</v>
      </c>
      <c r="E28" s="259">
        <v>40585.094000000005</v>
      </c>
      <c r="F28" s="259">
        <v>24564.103718110324</v>
      </c>
      <c r="G28" s="259">
        <v>0</v>
      </c>
      <c r="H28" s="259">
        <v>252.89617517849931</v>
      </c>
      <c r="I28" s="259">
        <v>1160.9081312507572</v>
      </c>
      <c r="J28" s="259">
        <v>0</v>
      </c>
      <c r="K28" s="259">
        <v>8278.14360978277</v>
      </c>
      <c r="L28" s="259">
        <v>5420.92</v>
      </c>
      <c r="M28" s="259">
        <v>9451.2358018982977</v>
      </c>
      <c r="N28" s="259">
        <v>26919.71280706226</v>
      </c>
      <c r="O28" s="259">
        <v>27884.068014007848</v>
      </c>
      <c r="P28" s="259">
        <v>0</v>
      </c>
      <c r="Q28" s="259">
        <v>32527.114119269128</v>
      </c>
      <c r="R28" s="259">
        <v>0</v>
      </c>
      <c r="S28" s="259">
        <v>22394.906619269128</v>
      </c>
      <c r="T28" s="259">
        <v>0</v>
      </c>
      <c r="U28" s="259">
        <v>10132.2075</v>
      </c>
      <c r="V28" s="259">
        <v>461.62599999999998</v>
      </c>
      <c r="W28" s="167"/>
      <c r="X28" s="183"/>
    </row>
    <row r="29" spans="1:24" s="60" customFormat="1" ht="14.1" customHeight="1">
      <c r="A29" s="63">
        <v>24</v>
      </c>
      <c r="B29" s="337" t="s">
        <v>213</v>
      </c>
      <c r="C29" s="259">
        <v>863879.43886445684</v>
      </c>
      <c r="D29" s="259">
        <v>427453.3022916278</v>
      </c>
      <c r="E29" s="259">
        <v>1958.0927205229859</v>
      </c>
      <c r="F29" s="259">
        <v>39999.933568783599</v>
      </c>
      <c r="G29" s="259">
        <v>0</v>
      </c>
      <c r="H29" s="259">
        <v>740.71959148524377</v>
      </c>
      <c r="I29" s="259">
        <v>2929.0548533695605</v>
      </c>
      <c r="J29" s="259">
        <v>0</v>
      </c>
      <c r="K29" s="259">
        <v>3368.0304347974152</v>
      </c>
      <c r="L29" s="259">
        <v>25654</v>
      </c>
      <c r="M29" s="259">
        <v>7308.1286891313757</v>
      </c>
      <c r="N29" s="259">
        <v>229160.67852374338</v>
      </c>
      <c r="O29" s="259">
        <v>163556.7318501886</v>
      </c>
      <c r="P29" s="259">
        <v>0</v>
      </c>
      <c r="Q29" s="259">
        <v>696.80110497001976</v>
      </c>
      <c r="R29" s="259">
        <v>0</v>
      </c>
      <c r="S29" s="259">
        <v>497.38810497001953</v>
      </c>
      <c r="T29" s="259">
        <v>0</v>
      </c>
      <c r="U29" s="259">
        <v>199.41300000000021</v>
      </c>
      <c r="V29" s="259">
        <v>1053.8988046204258</v>
      </c>
      <c r="W29" s="167"/>
      <c r="X29" s="183"/>
    </row>
    <row r="30" spans="1:24" s="60" customFormat="1" ht="14.1" customHeight="1">
      <c r="A30" s="125" t="s">
        <v>167</v>
      </c>
      <c r="B30" s="338" t="s">
        <v>269</v>
      </c>
      <c r="C30" s="259">
        <v>724715.7502036487</v>
      </c>
      <c r="D30" s="259">
        <v>416031.40854049887</v>
      </c>
      <c r="E30" s="259">
        <v>1264.1959811585284</v>
      </c>
      <c r="F30" s="259">
        <v>32608.628243001087</v>
      </c>
      <c r="G30" s="259">
        <v>0</v>
      </c>
      <c r="H30" s="259">
        <v>415.64935892850275</v>
      </c>
      <c r="I30" s="259">
        <v>1646.0513571909678</v>
      </c>
      <c r="J30" s="259">
        <v>0</v>
      </c>
      <c r="K30" s="259">
        <v>927.03043479741473</v>
      </c>
      <c r="L30" s="259">
        <v>24541</v>
      </c>
      <c r="M30" s="259">
        <v>5078.8970920841994</v>
      </c>
      <c r="N30" s="259">
        <v>192853.74118664485</v>
      </c>
      <c r="O30" s="259">
        <v>81354.303598216109</v>
      </c>
      <c r="P30" s="259">
        <v>0</v>
      </c>
      <c r="Q30" s="259">
        <v>266.54752181901779</v>
      </c>
      <c r="R30" s="259">
        <v>0</v>
      </c>
      <c r="S30" s="259">
        <v>244.47952181901755</v>
      </c>
      <c r="T30" s="259">
        <v>0</v>
      </c>
      <c r="U30" s="259">
        <v>22.068000000000211</v>
      </c>
      <c r="V30" s="259">
        <v>336.92513231021297</v>
      </c>
      <c r="W30" s="167"/>
      <c r="X30" s="183"/>
    </row>
    <row r="31" spans="1:24" s="60" customFormat="1" ht="14.1" customHeight="1">
      <c r="A31" s="125" t="s">
        <v>114</v>
      </c>
      <c r="B31" s="338" t="s">
        <v>270</v>
      </c>
      <c r="C31" s="259">
        <v>93920.114063241956</v>
      </c>
      <c r="D31" s="259">
        <v>3125.9438299999993</v>
      </c>
      <c r="E31" s="259">
        <v>595.80899999999997</v>
      </c>
      <c r="F31" s="259">
        <v>5554.0620499077095</v>
      </c>
      <c r="G31" s="259">
        <v>0</v>
      </c>
      <c r="H31" s="259">
        <v>224.45513643620234</v>
      </c>
      <c r="I31" s="259">
        <v>890.59247357256186</v>
      </c>
      <c r="J31" s="259">
        <v>0</v>
      </c>
      <c r="K31" s="259">
        <v>1408</v>
      </c>
      <c r="L31" s="259">
        <v>1069</v>
      </c>
      <c r="M31" s="259">
        <v>1962.0144398989451</v>
      </c>
      <c r="N31" s="259">
        <v>24492.647922774064</v>
      </c>
      <c r="O31" s="259">
        <v>59334.241346495095</v>
      </c>
      <c r="P31" s="259">
        <v>0</v>
      </c>
      <c r="Q31" s="259">
        <v>407.46118406507298</v>
      </c>
      <c r="R31" s="259">
        <v>0</v>
      </c>
      <c r="S31" s="259">
        <v>230.11618406507299</v>
      </c>
      <c r="T31" s="259">
        <v>0</v>
      </c>
      <c r="U31" s="259">
        <v>177.345</v>
      </c>
      <c r="V31" s="259">
        <v>409.94872999999984</v>
      </c>
      <c r="W31" s="167"/>
      <c r="X31" s="183"/>
    </row>
    <row r="32" spans="1:24" s="60" customFormat="1" ht="14.1" customHeight="1">
      <c r="A32" s="125" t="s">
        <v>168</v>
      </c>
      <c r="B32" s="338" t="s">
        <v>214</v>
      </c>
      <c r="C32" s="259">
        <v>45243.574597566236</v>
      </c>
      <c r="D32" s="259">
        <v>8295.9499211289494</v>
      </c>
      <c r="E32" s="259">
        <v>98.087739364457519</v>
      </c>
      <c r="F32" s="259">
        <v>1837.2432758748009</v>
      </c>
      <c r="G32" s="259">
        <v>0</v>
      </c>
      <c r="H32" s="259">
        <v>100.61509612053864</v>
      </c>
      <c r="I32" s="259">
        <v>392.41102260603071</v>
      </c>
      <c r="J32" s="259">
        <v>0</v>
      </c>
      <c r="K32" s="259">
        <v>1033.0000000000002</v>
      </c>
      <c r="L32" s="259">
        <v>44</v>
      </c>
      <c r="M32" s="259">
        <v>267.21715714823142</v>
      </c>
      <c r="N32" s="259">
        <v>11814.289414324479</v>
      </c>
      <c r="O32" s="259">
        <v>22868.186905477403</v>
      </c>
      <c r="P32" s="259">
        <v>0</v>
      </c>
      <c r="Q32" s="259">
        <v>22.79239908592897</v>
      </c>
      <c r="R32" s="259">
        <v>0</v>
      </c>
      <c r="S32" s="259">
        <v>22.79239908592897</v>
      </c>
      <c r="T32" s="259">
        <v>0</v>
      </c>
      <c r="U32" s="259">
        <v>0</v>
      </c>
      <c r="V32" s="259">
        <v>307.02494231021302</v>
      </c>
      <c r="W32" s="167"/>
      <c r="X32" s="183"/>
    </row>
    <row r="33" spans="1:24" s="60" customFormat="1" ht="14.1" customHeight="1">
      <c r="A33" s="63">
        <v>25</v>
      </c>
      <c r="B33" s="337" t="s">
        <v>215</v>
      </c>
      <c r="C33" s="259">
        <v>106268.17151049736</v>
      </c>
      <c r="D33" s="259">
        <v>333.90253527042074</v>
      </c>
      <c r="E33" s="259">
        <v>1.2860856351651093</v>
      </c>
      <c r="F33" s="259">
        <v>16974.035726029459</v>
      </c>
      <c r="G33" s="259">
        <v>0</v>
      </c>
      <c r="H33" s="259">
        <v>942.04429701571746</v>
      </c>
      <c r="I33" s="259">
        <v>4184.6465299806068</v>
      </c>
      <c r="J33" s="259">
        <v>0</v>
      </c>
      <c r="K33" s="259">
        <v>9749.0117341469177</v>
      </c>
      <c r="L33" s="259">
        <v>73</v>
      </c>
      <c r="M33" s="259">
        <v>2025.3331648862161</v>
      </c>
      <c r="N33" s="259">
        <v>35994.789453913814</v>
      </c>
      <c r="O33" s="259">
        <v>42938.921227740604</v>
      </c>
      <c r="P33" s="259">
        <v>0</v>
      </c>
      <c r="Q33" s="259">
        <v>418.24404949938946</v>
      </c>
      <c r="R33" s="259">
        <v>0</v>
      </c>
      <c r="S33" s="259">
        <v>381.32504949938948</v>
      </c>
      <c r="T33" s="259">
        <v>0</v>
      </c>
      <c r="U33" s="259">
        <v>36.919000000000004</v>
      </c>
      <c r="V33" s="259">
        <v>9606.9924324085205</v>
      </c>
      <c r="W33" s="167"/>
      <c r="X33" s="183"/>
    </row>
    <row r="34" spans="1:24" s="60" customFormat="1" ht="14.1" customHeight="1">
      <c r="A34" s="63">
        <v>26</v>
      </c>
      <c r="B34" s="337" t="s">
        <v>271</v>
      </c>
      <c r="C34" s="259">
        <v>28959.583311309278</v>
      </c>
      <c r="D34" s="259">
        <v>27.40206084384543</v>
      </c>
      <c r="E34" s="259">
        <v>0.68876282907099073</v>
      </c>
      <c r="F34" s="259">
        <v>5438.910209327435</v>
      </c>
      <c r="G34" s="259">
        <v>0</v>
      </c>
      <c r="H34" s="259">
        <v>525.57131487861261</v>
      </c>
      <c r="I34" s="259">
        <v>2227.9240052041582</v>
      </c>
      <c r="J34" s="259">
        <v>0</v>
      </c>
      <c r="K34" s="259">
        <v>2671.2805623332442</v>
      </c>
      <c r="L34" s="259">
        <v>0</v>
      </c>
      <c r="M34" s="259">
        <v>14.134326911419777</v>
      </c>
      <c r="N34" s="259">
        <v>4949.8611858487993</v>
      </c>
      <c r="O34" s="259">
        <v>15834.566114278099</v>
      </c>
      <c r="P34" s="259">
        <v>0</v>
      </c>
      <c r="Q34" s="259">
        <v>167.7381423573448</v>
      </c>
      <c r="R34" s="259">
        <v>0</v>
      </c>
      <c r="S34" s="259">
        <v>166.7586423573448</v>
      </c>
      <c r="T34" s="259">
        <v>0.97949999999999993</v>
      </c>
      <c r="U34" s="259">
        <v>0</v>
      </c>
      <c r="V34" s="259">
        <v>2540.4168358246852</v>
      </c>
      <c r="W34" s="167"/>
      <c r="X34" s="183"/>
    </row>
    <row r="35" spans="1:24" s="60" customFormat="1" ht="14.1" customHeight="1">
      <c r="A35" s="63">
        <v>27</v>
      </c>
      <c r="B35" s="337" t="s">
        <v>216</v>
      </c>
      <c r="C35" s="259">
        <v>41316.882247077119</v>
      </c>
      <c r="D35" s="259">
        <v>355.63073911187996</v>
      </c>
      <c r="E35" s="259">
        <v>0.22174205571891464</v>
      </c>
      <c r="F35" s="259">
        <v>7713.3820938117815</v>
      </c>
      <c r="G35" s="259">
        <v>0</v>
      </c>
      <c r="H35" s="259">
        <v>897.38259359398387</v>
      </c>
      <c r="I35" s="259">
        <v>3756.9905183369583</v>
      </c>
      <c r="J35" s="259">
        <v>0</v>
      </c>
      <c r="K35" s="259">
        <v>2977.0722290145918</v>
      </c>
      <c r="L35" s="259">
        <v>54</v>
      </c>
      <c r="M35" s="259">
        <v>27.9367528662472</v>
      </c>
      <c r="N35" s="259">
        <v>10197.048884392081</v>
      </c>
      <c r="O35" s="259">
        <v>20371.104241756359</v>
      </c>
      <c r="P35" s="259">
        <v>0</v>
      </c>
      <c r="Q35" s="259">
        <v>232.35008977780996</v>
      </c>
      <c r="R35" s="259">
        <v>0</v>
      </c>
      <c r="S35" s="259">
        <v>231.19865847780994</v>
      </c>
      <c r="T35" s="259">
        <v>1.1514313</v>
      </c>
      <c r="U35" s="259">
        <v>0</v>
      </c>
      <c r="V35" s="259">
        <v>2447.1444561714907</v>
      </c>
      <c r="W35" s="167"/>
      <c r="X35" s="183"/>
    </row>
    <row r="36" spans="1:24" s="60" customFormat="1" ht="14.1" customHeight="1">
      <c r="A36" s="63">
        <v>28</v>
      </c>
      <c r="B36" s="337" t="s">
        <v>217</v>
      </c>
      <c r="C36" s="259">
        <v>90085.555451338165</v>
      </c>
      <c r="D36" s="259">
        <v>223.82475063337188</v>
      </c>
      <c r="E36" s="259">
        <v>0.58502107500296363</v>
      </c>
      <c r="F36" s="259">
        <v>19229.438139939728</v>
      </c>
      <c r="G36" s="259">
        <v>0</v>
      </c>
      <c r="H36" s="259">
        <v>1648.1521478104621</v>
      </c>
      <c r="I36" s="259">
        <v>7133.3902277521775</v>
      </c>
      <c r="J36" s="259">
        <v>0</v>
      </c>
      <c r="K36" s="259">
        <v>9752.3386686065969</v>
      </c>
      <c r="L36" s="259">
        <v>189</v>
      </c>
      <c r="M36" s="259">
        <v>506.55709577049129</v>
      </c>
      <c r="N36" s="259">
        <v>29899.7555509269</v>
      </c>
      <c r="O36" s="259">
        <v>35482.629008590833</v>
      </c>
      <c r="P36" s="259">
        <v>0</v>
      </c>
      <c r="Q36" s="259">
        <v>548.42687858849172</v>
      </c>
      <c r="R36" s="259">
        <v>0</v>
      </c>
      <c r="S36" s="259">
        <v>546.04637858849173</v>
      </c>
      <c r="T36" s="259">
        <v>0</v>
      </c>
      <c r="U36" s="259">
        <v>2.3805000000000001</v>
      </c>
      <c r="V36" s="259">
        <v>4700.896101583834</v>
      </c>
      <c r="W36" s="167"/>
      <c r="X36" s="183"/>
    </row>
    <row r="37" spans="1:24" s="60" customFormat="1" ht="14.1" customHeight="1">
      <c r="A37" s="63">
        <v>29</v>
      </c>
      <c r="B37" s="337" t="s">
        <v>218</v>
      </c>
      <c r="C37" s="259">
        <v>130771.00327580687</v>
      </c>
      <c r="D37" s="259">
        <v>1090.8880710259075</v>
      </c>
      <c r="E37" s="259">
        <v>5.4998125819822621E-2</v>
      </c>
      <c r="F37" s="259">
        <v>18214.73043231661</v>
      </c>
      <c r="G37" s="259">
        <v>0</v>
      </c>
      <c r="H37" s="259">
        <v>2396.2223619918896</v>
      </c>
      <c r="I37" s="259">
        <v>9412.2338179669914</v>
      </c>
      <c r="J37" s="259">
        <v>0</v>
      </c>
      <c r="K37" s="259">
        <v>2855.2628884483597</v>
      </c>
      <c r="L37" s="259">
        <v>116</v>
      </c>
      <c r="M37" s="259">
        <v>3435.0113639093697</v>
      </c>
      <c r="N37" s="259">
        <v>36542.280435363456</v>
      </c>
      <c r="O37" s="259">
        <v>58859.991758388249</v>
      </c>
      <c r="P37" s="259">
        <v>0</v>
      </c>
      <c r="Q37" s="259">
        <v>1074.6809059664042</v>
      </c>
      <c r="R37" s="259">
        <v>0</v>
      </c>
      <c r="S37" s="259">
        <v>1064.6624059664043</v>
      </c>
      <c r="T37" s="259">
        <v>0</v>
      </c>
      <c r="U37" s="259">
        <v>10.018500000000001</v>
      </c>
      <c r="V37" s="259">
        <v>14988.376674620427</v>
      </c>
      <c r="W37" s="167"/>
      <c r="X37" s="183"/>
    </row>
    <row r="38" spans="1:24" s="60" customFormat="1" ht="14.1" customHeight="1">
      <c r="A38" s="63">
        <v>30</v>
      </c>
      <c r="B38" s="337" t="s">
        <v>272</v>
      </c>
      <c r="C38" s="259">
        <v>20292.046922036039</v>
      </c>
      <c r="D38" s="259">
        <v>0.26750635574992931</v>
      </c>
      <c r="E38" s="259">
        <v>6.7238896895659896E-3</v>
      </c>
      <c r="F38" s="259">
        <v>2269.4223417450266</v>
      </c>
      <c r="G38" s="259">
        <v>0</v>
      </c>
      <c r="H38" s="259">
        <v>300.10711815174147</v>
      </c>
      <c r="I38" s="259">
        <v>1274.8145296950372</v>
      </c>
      <c r="J38" s="259">
        <v>0</v>
      </c>
      <c r="K38" s="259">
        <v>674.8529781181619</v>
      </c>
      <c r="L38" s="259">
        <v>0</v>
      </c>
      <c r="M38" s="259">
        <v>19.647715780085875</v>
      </c>
      <c r="N38" s="259">
        <v>6199.4452580577426</v>
      </c>
      <c r="O38" s="259">
        <v>6471.0083426034216</v>
      </c>
      <c r="P38" s="259">
        <v>0</v>
      </c>
      <c r="Q38" s="259">
        <v>74.223079384405651</v>
      </c>
      <c r="R38" s="259">
        <v>0</v>
      </c>
      <c r="S38" s="259">
        <v>74.223079384405651</v>
      </c>
      <c r="T38" s="259">
        <v>0</v>
      </c>
      <c r="U38" s="259">
        <v>0</v>
      </c>
      <c r="V38" s="259">
        <v>5277.6736700000001</v>
      </c>
      <c r="W38" s="167"/>
      <c r="X38" s="183"/>
    </row>
    <row r="39" spans="1:24" s="60" customFormat="1" ht="14.1" customHeight="1">
      <c r="A39" s="63" t="s">
        <v>169</v>
      </c>
      <c r="B39" s="337" t="s">
        <v>273</v>
      </c>
      <c r="C39" s="259">
        <v>26027.052598611419</v>
      </c>
      <c r="D39" s="259">
        <v>16.18134547201748</v>
      </c>
      <c r="E39" s="259">
        <v>0.40672522220112661</v>
      </c>
      <c r="F39" s="259">
        <v>4586.944578153697</v>
      </c>
      <c r="G39" s="259">
        <v>0</v>
      </c>
      <c r="H39" s="259">
        <v>292.27698270066685</v>
      </c>
      <c r="I39" s="259">
        <v>1218.7941035939946</v>
      </c>
      <c r="J39" s="259">
        <v>0</v>
      </c>
      <c r="K39" s="259">
        <v>2863.2426803916733</v>
      </c>
      <c r="L39" s="259">
        <v>48</v>
      </c>
      <c r="M39" s="259">
        <v>164.63081146736204</v>
      </c>
      <c r="N39" s="259">
        <v>5587.9639418747602</v>
      </c>
      <c r="O39" s="259">
        <v>10346.335273304503</v>
      </c>
      <c r="P39" s="259">
        <v>0</v>
      </c>
      <c r="Q39" s="259">
        <v>4212.0972614165721</v>
      </c>
      <c r="R39" s="259">
        <v>0</v>
      </c>
      <c r="S39" s="259">
        <v>4211.3980114165724</v>
      </c>
      <c r="T39" s="259">
        <v>0.49125000000000002</v>
      </c>
      <c r="U39" s="259">
        <v>0.20799999999999999</v>
      </c>
      <c r="V39" s="259">
        <v>1277.123473167668</v>
      </c>
      <c r="W39" s="167"/>
      <c r="X39" s="183"/>
    </row>
    <row r="40" spans="1:24" s="60" customFormat="1" ht="14.1" customHeight="1">
      <c r="A40" s="63">
        <v>33</v>
      </c>
      <c r="B40" s="337" t="s">
        <v>170</v>
      </c>
      <c r="C40" s="259">
        <v>11221.284083183824</v>
      </c>
      <c r="D40" s="259">
        <v>9.7010464460536475E-2</v>
      </c>
      <c r="E40" s="259">
        <v>2.4384006127165874E-3</v>
      </c>
      <c r="F40" s="259">
        <v>4706.429757623242</v>
      </c>
      <c r="G40" s="259">
        <v>0</v>
      </c>
      <c r="H40" s="259">
        <v>404.75900808206137</v>
      </c>
      <c r="I40" s="259">
        <v>1560.6019423306016</v>
      </c>
      <c r="J40" s="259">
        <v>0</v>
      </c>
      <c r="K40" s="259">
        <v>54.077360521477651</v>
      </c>
      <c r="L40" s="259">
        <v>0</v>
      </c>
      <c r="M40" s="259">
        <v>2686.9914466891014</v>
      </c>
      <c r="N40" s="259">
        <v>72.159711441459365</v>
      </c>
      <c r="O40" s="259">
        <v>6336.6529344753408</v>
      </c>
      <c r="P40" s="259">
        <v>0</v>
      </c>
      <c r="Q40" s="259">
        <v>91.708200778708999</v>
      </c>
      <c r="R40" s="259">
        <v>0</v>
      </c>
      <c r="S40" s="259">
        <v>91.708200778708999</v>
      </c>
      <c r="T40" s="259">
        <v>0</v>
      </c>
      <c r="U40" s="259">
        <v>0</v>
      </c>
      <c r="V40" s="259">
        <v>14.234030000000001</v>
      </c>
      <c r="W40" s="167"/>
      <c r="X40" s="183"/>
    </row>
    <row r="41" spans="1:24" s="60" customFormat="1" ht="14.1" customHeight="1">
      <c r="A41" s="63" t="s">
        <v>171</v>
      </c>
      <c r="B41" s="336" t="s">
        <v>172</v>
      </c>
      <c r="C41" s="259">
        <v>6260229.2070562039</v>
      </c>
      <c r="D41" s="259">
        <v>1306392.0630000001</v>
      </c>
      <c r="E41" s="259">
        <v>1501031.27676</v>
      </c>
      <c r="F41" s="259">
        <v>116923.562407355</v>
      </c>
      <c r="G41" s="259">
        <v>0</v>
      </c>
      <c r="H41" s="259">
        <v>650.80466272623914</v>
      </c>
      <c r="I41" s="259">
        <v>3653.3551610711429</v>
      </c>
      <c r="J41" s="259">
        <v>0</v>
      </c>
      <c r="K41" s="259">
        <v>20232</v>
      </c>
      <c r="L41" s="259">
        <v>37003</v>
      </c>
      <c r="M41" s="259">
        <v>55384.402583557618</v>
      </c>
      <c r="N41" s="259">
        <v>858858.04392352584</v>
      </c>
      <c r="O41" s="259">
        <v>180895.04770262857</v>
      </c>
      <c r="P41" s="259">
        <v>1778594</v>
      </c>
      <c r="Q41" s="259">
        <v>502916.21326269483</v>
      </c>
      <c r="R41" s="259">
        <v>173131.2</v>
      </c>
      <c r="S41" s="259">
        <v>224757.16728459479</v>
      </c>
      <c r="T41" s="259">
        <v>1341.5294781</v>
      </c>
      <c r="U41" s="259">
        <v>103686.31650000002</v>
      </c>
      <c r="V41" s="259">
        <v>14619</v>
      </c>
      <c r="W41" s="167"/>
      <c r="X41" s="183"/>
    </row>
    <row r="42" spans="1:24" s="60" customFormat="1" ht="14.1" customHeight="1">
      <c r="A42" s="63" t="s">
        <v>173</v>
      </c>
      <c r="B42" s="338" t="s">
        <v>274</v>
      </c>
      <c r="C42" s="259">
        <v>6233361.7306442391</v>
      </c>
      <c r="D42" s="259">
        <v>1306392.0629999998</v>
      </c>
      <c r="E42" s="259">
        <v>1501031.27676</v>
      </c>
      <c r="F42" s="259">
        <v>116269.88734905647</v>
      </c>
      <c r="G42" s="259">
        <v>0</v>
      </c>
      <c r="H42" s="259">
        <v>545.79724483311054</v>
      </c>
      <c r="I42" s="259">
        <v>3104.9138368844228</v>
      </c>
      <c r="J42" s="259">
        <v>0</v>
      </c>
      <c r="K42" s="259">
        <v>20232</v>
      </c>
      <c r="L42" s="259">
        <v>37003</v>
      </c>
      <c r="M42" s="259">
        <v>55384.176267338938</v>
      </c>
      <c r="N42" s="259">
        <v>851587.72617965413</v>
      </c>
      <c r="O42" s="259">
        <v>174704.4</v>
      </c>
      <c r="P42" s="259">
        <v>1778594</v>
      </c>
      <c r="Q42" s="259">
        <v>499765.37735552836</v>
      </c>
      <c r="R42" s="259">
        <v>173131.2</v>
      </c>
      <c r="S42" s="259">
        <v>221606.33137742832</v>
      </c>
      <c r="T42" s="259">
        <v>1341.5294781</v>
      </c>
      <c r="U42" s="259">
        <v>103686.31650000002</v>
      </c>
      <c r="V42" s="259">
        <v>5017</v>
      </c>
      <c r="W42" s="167"/>
      <c r="X42" s="183"/>
    </row>
    <row r="43" spans="1:24" s="60" customFormat="1" ht="14.1" customHeight="1">
      <c r="A43" s="63" t="s">
        <v>174</v>
      </c>
      <c r="B43" s="338" t="s">
        <v>175</v>
      </c>
      <c r="C43" s="259">
        <v>26867.476411965305</v>
      </c>
      <c r="D43" s="259">
        <v>0</v>
      </c>
      <c r="E43" s="259">
        <v>0</v>
      </c>
      <c r="F43" s="259">
        <v>653.67505829852462</v>
      </c>
      <c r="G43" s="259">
        <v>0</v>
      </c>
      <c r="H43" s="259">
        <v>105.00741789312859</v>
      </c>
      <c r="I43" s="259">
        <v>548.44132418672007</v>
      </c>
      <c r="J43" s="259">
        <v>0</v>
      </c>
      <c r="K43" s="259">
        <v>0</v>
      </c>
      <c r="L43" s="259">
        <v>0</v>
      </c>
      <c r="M43" s="259">
        <v>0.22631621867590887</v>
      </c>
      <c r="N43" s="259">
        <v>7270.3177438717103</v>
      </c>
      <c r="O43" s="259">
        <v>6190.6477026285829</v>
      </c>
      <c r="P43" s="259">
        <v>0</v>
      </c>
      <c r="Q43" s="259">
        <v>3150.8359071664877</v>
      </c>
      <c r="R43" s="259">
        <v>0</v>
      </c>
      <c r="S43" s="259">
        <v>3150.8359071664877</v>
      </c>
      <c r="T43" s="259">
        <v>0</v>
      </c>
      <c r="U43" s="259">
        <v>0</v>
      </c>
      <c r="V43" s="259">
        <v>9602</v>
      </c>
      <c r="W43" s="167"/>
      <c r="X43" s="183"/>
    </row>
    <row r="44" spans="1:24" s="60" customFormat="1" ht="14.1" customHeight="1">
      <c r="A44" s="63" t="s">
        <v>176</v>
      </c>
      <c r="B44" s="336" t="s">
        <v>275</v>
      </c>
      <c r="C44" s="259">
        <v>121762.17884024161</v>
      </c>
      <c r="D44" s="259">
        <v>142.70564999999999</v>
      </c>
      <c r="E44" s="259">
        <v>0</v>
      </c>
      <c r="F44" s="259">
        <v>71675.308709801931</v>
      </c>
      <c r="G44" s="259">
        <v>0</v>
      </c>
      <c r="H44" s="259">
        <v>3515.1894351316223</v>
      </c>
      <c r="I44" s="259">
        <v>66091.786024307919</v>
      </c>
      <c r="J44" s="259">
        <v>0</v>
      </c>
      <c r="K44" s="259">
        <v>1516.4283355354089</v>
      </c>
      <c r="L44" s="259">
        <v>284.32</v>
      </c>
      <c r="M44" s="259">
        <v>267.58491482698304</v>
      </c>
      <c r="N44" s="259">
        <v>1055.0945868199556</v>
      </c>
      <c r="O44" s="259">
        <v>43730.148567570992</v>
      </c>
      <c r="P44" s="259">
        <v>0</v>
      </c>
      <c r="Q44" s="259">
        <v>4962.709934464915</v>
      </c>
      <c r="R44" s="259">
        <v>0</v>
      </c>
      <c r="S44" s="259">
        <v>4962.709934464915</v>
      </c>
      <c r="T44" s="259">
        <v>0</v>
      </c>
      <c r="U44" s="259">
        <v>0</v>
      </c>
      <c r="V44" s="259">
        <v>196.21139158383394</v>
      </c>
      <c r="W44" s="167"/>
      <c r="X44" s="183"/>
    </row>
    <row r="45" spans="1:24" s="60" customFormat="1" ht="14.1" customHeight="1">
      <c r="A45" s="63">
        <v>36</v>
      </c>
      <c r="B45" s="337" t="s">
        <v>178</v>
      </c>
      <c r="C45" s="259">
        <v>27888.549312677642</v>
      </c>
      <c r="D45" s="259">
        <v>0</v>
      </c>
      <c r="E45" s="259">
        <v>0</v>
      </c>
      <c r="F45" s="259">
        <v>607.35916733268152</v>
      </c>
      <c r="G45" s="259">
        <v>0</v>
      </c>
      <c r="H45" s="259">
        <v>89.167888227041729</v>
      </c>
      <c r="I45" s="259">
        <v>517.99912007627552</v>
      </c>
      <c r="J45" s="259">
        <v>0</v>
      </c>
      <c r="K45" s="259">
        <v>0</v>
      </c>
      <c r="L45" s="259">
        <v>0</v>
      </c>
      <c r="M45" s="259">
        <v>0.19215902936418672</v>
      </c>
      <c r="N45" s="259">
        <v>10.255600179723389</v>
      </c>
      <c r="O45" s="259">
        <v>27252.851356482857</v>
      </c>
      <c r="P45" s="259">
        <v>0</v>
      </c>
      <c r="Q45" s="259">
        <v>18.083188682380488</v>
      </c>
      <c r="R45" s="259">
        <v>0</v>
      </c>
      <c r="S45" s="259">
        <v>18.083188682380488</v>
      </c>
      <c r="T45" s="259">
        <v>0</v>
      </c>
      <c r="U45" s="259">
        <v>0</v>
      </c>
      <c r="V45" s="259">
        <v>0</v>
      </c>
      <c r="W45" s="167"/>
      <c r="X45" s="183"/>
    </row>
    <row r="46" spans="1:24" s="60" customFormat="1" ht="14.1" customHeight="1">
      <c r="A46" s="63" t="s">
        <v>179</v>
      </c>
      <c r="B46" s="337" t="s">
        <v>276</v>
      </c>
      <c r="C46" s="259">
        <v>93873.629527564</v>
      </c>
      <c r="D46" s="259">
        <v>142.70564999999999</v>
      </c>
      <c r="E46" s="259">
        <v>0</v>
      </c>
      <c r="F46" s="259">
        <v>71067.949542469258</v>
      </c>
      <c r="G46" s="259">
        <v>0</v>
      </c>
      <c r="H46" s="259">
        <v>3426.0215469045806</v>
      </c>
      <c r="I46" s="259">
        <v>65573.786904231645</v>
      </c>
      <c r="J46" s="259">
        <v>0</v>
      </c>
      <c r="K46" s="259">
        <v>1516.4283355354089</v>
      </c>
      <c r="L46" s="259">
        <v>284.32</v>
      </c>
      <c r="M46" s="259">
        <v>267.39275579761886</v>
      </c>
      <c r="N46" s="259">
        <v>1044.8389866402322</v>
      </c>
      <c r="O46" s="259">
        <v>16477.297211088146</v>
      </c>
      <c r="P46" s="259">
        <v>0</v>
      </c>
      <c r="Q46" s="259">
        <v>4944.6267457825343</v>
      </c>
      <c r="R46" s="259">
        <v>0</v>
      </c>
      <c r="S46" s="259">
        <v>4944.6267457825343</v>
      </c>
      <c r="T46" s="259">
        <v>0</v>
      </c>
      <c r="U46" s="259">
        <v>0</v>
      </c>
      <c r="V46" s="259">
        <v>196.21139158383394</v>
      </c>
      <c r="W46" s="167"/>
      <c r="X46" s="183"/>
    </row>
    <row r="47" spans="1:24" s="60" customFormat="1" ht="14.1" customHeight="1">
      <c r="A47" s="63">
        <v>37</v>
      </c>
      <c r="B47" s="338" t="s">
        <v>180</v>
      </c>
      <c r="C47" s="259">
        <v>20524.315061208836</v>
      </c>
      <c r="D47" s="259">
        <v>0</v>
      </c>
      <c r="E47" s="259">
        <v>0</v>
      </c>
      <c r="F47" s="259">
        <v>5955.9587334987373</v>
      </c>
      <c r="G47" s="259">
        <v>0</v>
      </c>
      <c r="H47" s="259">
        <v>947.07805809660977</v>
      </c>
      <c r="I47" s="259">
        <v>5006.8369239542208</v>
      </c>
      <c r="J47" s="259">
        <v>0</v>
      </c>
      <c r="K47" s="259">
        <v>0</v>
      </c>
      <c r="L47" s="259">
        <v>0</v>
      </c>
      <c r="M47" s="259">
        <v>2.0437514479074497</v>
      </c>
      <c r="N47" s="259">
        <v>12.712259093973916</v>
      </c>
      <c r="O47" s="259">
        <v>14241.490029956547</v>
      </c>
      <c r="P47" s="259">
        <v>0</v>
      </c>
      <c r="Q47" s="259">
        <v>314.15403865957779</v>
      </c>
      <c r="R47" s="259">
        <v>0</v>
      </c>
      <c r="S47" s="259">
        <v>314.15403865957779</v>
      </c>
      <c r="T47" s="259">
        <v>0</v>
      </c>
      <c r="U47" s="259">
        <v>0</v>
      </c>
      <c r="V47" s="259">
        <v>0</v>
      </c>
      <c r="W47" s="167"/>
      <c r="X47" s="183"/>
    </row>
    <row r="48" spans="1:24" s="60" customFormat="1" ht="14.1" customHeight="1">
      <c r="A48" s="63" t="s">
        <v>181</v>
      </c>
      <c r="B48" s="339" t="s">
        <v>277</v>
      </c>
      <c r="C48" s="259">
        <v>73349.31446635515</v>
      </c>
      <c r="D48" s="259">
        <v>142.70564999999999</v>
      </c>
      <c r="E48" s="259">
        <v>0</v>
      </c>
      <c r="F48" s="259">
        <v>65111.990808970506</v>
      </c>
      <c r="G48" s="259">
        <v>0</v>
      </c>
      <c r="H48" s="259">
        <v>2478.9434888079709</v>
      </c>
      <c r="I48" s="259">
        <v>60566.949980277415</v>
      </c>
      <c r="J48" s="259">
        <v>0</v>
      </c>
      <c r="K48" s="259">
        <v>1516.4283355354089</v>
      </c>
      <c r="L48" s="259">
        <v>284.32</v>
      </c>
      <c r="M48" s="259">
        <v>265.34900434971138</v>
      </c>
      <c r="N48" s="259">
        <v>1032.1267275462583</v>
      </c>
      <c r="O48" s="259">
        <v>2235.8071811315981</v>
      </c>
      <c r="P48" s="259">
        <v>0</v>
      </c>
      <c r="Q48" s="259">
        <v>4630.4727071229563</v>
      </c>
      <c r="R48" s="259">
        <v>0</v>
      </c>
      <c r="S48" s="259">
        <v>4630.4727071229563</v>
      </c>
      <c r="T48" s="259">
        <v>0</v>
      </c>
      <c r="U48" s="259">
        <v>0</v>
      </c>
      <c r="V48" s="259">
        <v>196.21139158383394</v>
      </c>
      <c r="W48" s="167"/>
      <c r="X48" s="183"/>
    </row>
    <row r="49" spans="1:24" s="60" customFormat="1" ht="14.1" customHeight="1">
      <c r="A49" s="63" t="s">
        <v>182</v>
      </c>
      <c r="B49" s="336" t="s">
        <v>219</v>
      </c>
      <c r="C49" s="259">
        <v>250047.4030453781</v>
      </c>
      <c r="D49" s="259">
        <v>261.76770172476625</v>
      </c>
      <c r="E49" s="259">
        <v>6.5796461013207388</v>
      </c>
      <c r="F49" s="259">
        <v>219368.4550755574</v>
      </c>
      <c r="G49" s="259">
        <v>0</v>
      </c>
      <c r="H49" s="259">
        <v>8172.1827716994194</v>
      </c>
      <c r="I49" s="259">
        <v>82080.848566189787</v>
      </c>
      <c r="J49" s="259">
        <v>0</v>
      </c>
      <c r="K49" s="259">
        <v>21102.969409493871</v>
      </c>
      <c r="L49" s="259">
        <v>0</v>
      </c>
      <c r="M49" s="259">
        <v>108012.45432817431</v>
      </c>
      <c r="N49" s="259">
        <v>13812.077989581037</v>
      </c>
      <c r="O49" s="259">
        <v>11211.172980043038</v>
      </c>
      <c r="P49" s="259">
        <v>0</v>
      </c>
      <c r="Q49" s="259">
        <v>3737.4037211853783</v>
      </c>
      <c r="R49" s="259">
        <v>0</v>
      </c>
      <c r="S49" s="259">
        <v>3737.4037211853783</v>
      </c>
      <c r="T49" s="259">
        <v>0</v>
      </c>
      <c r="U49" s="259">
        <v>0</v>
      </c>
      <c r="V49" s="259">
        <v>1649.9459311851447</v>
      </c>
      <c r="W49" s="167"/>
      <c r="X49" s="183"/>
    </row>
    <row r="50" spans="1:24" s="60" customFormat="1" ht="14.1" customHeight="1">
      <c r="A50" s="63" t="s">
        <v>183</v>
      </c>
      <c r="B50" s="337" t="s">
        <v>184</v>
      </c>
      <c r="C50" s="259">
        <v>173297.52179366542</v>
      </c>
      <c r="D50" s="259">
        <v>118.01360552758213</v>
      </c>
      <c r="E50" s="259">
        <v>2.9663237840121002</v>
      </c>
      <c r="F50" s="259">
        <v>159162.48169863195</v>
      </c>
      <c r="G50" s="259">
        <v>0</v>
      </c>
      <c r="H50" s="259">
        <v>4308.1294758849363</v>
      </c>
      <c r="I50" s="259">
        <v>40152.61088273034</v>
      </c>
      <c r="J50" s="259">
        <v>0</v>
      </c>
      <c r="K50" s="259">
        <v>9517.6221831733419</v>
      </c>
      <c r="L50" s="259">
        <v>0</v>
      </c>
      <c r="M50" s="259">
        <v>105184.11915684334</v>
      </c>
      <c r="N50" s="259">
        <v>6236.6323791606465</v>
      </c>
      <c r="O50" s="259">
        <v>5050.5284165225103</v>
      </c>
      <c r="P50" s="259">
        <v>0</v>
      </c>
      <c r="Q50" s="259">
        <v>1986.9236190829417</v>
      </c>
      <c r="R50" s="259">
        <v>0</v>
      </c>
      <c r="S50" s="259">
        <v>1986.9236190829417</v>
      </c>
      <c r="T50" s="259">
        <v>0</v>
      </c>
      <c r="U50" s="259">
        <v>0</v>
      </c>
      <c r="V50" s="259">
        <v>739.9757509557619</v>
      </c>
      <c r="W50" s="167"/>
      <c r="X50" s="183"/>
    </row>
    <row r="51" spans="1:24" s="60" customFormat="1" ht="14.1" customHeight="1">
      <c r="A51" s="63">
        <v>43</v>
      </c>
      <c r="B51" s="337" t="s">
        <v>278</v>
      </c>
      <c r="C51" s="259">
        <v>76749.881251712664</v>
      </c>
      <c r="D51" s="259">
        <v>143.75409619718408</v>
      </c>
      <c r="E51" s="259">
        <v>3.6133223173086382</v>
      </c>
      <c r="F51" s="259">
        <v>60205.973376925431</v>
      </c>
      <c r="G51" s="259">
        <v>0</v>
      </c>
      <c r="H51" s="259">
        <v>3864.0532958144836</v>
      </c>
      <c r="I51" s="259">
        <v>41928.237683459447</v>
      </c>
      <c r="J51" s="259">
        <v>0</v>
      </c>
      <c r="K51" s="259">
        <v>11585.347226320529</v>
      </c>
      <c r="L51" s="259">
        <v>0</v>
      </c>
      <c r="M51" s="259">
        <v>2828.3351713309776</v>
      </c>
      <c r="N51" s="259">
        <v>7575.44561042039</v>
      </c>
      <c r="O51" s="259">
        <v>6160.6445635205282</v>
      </c>
      <c r="P51" s="259">
        <v>0</v>
      </c>
      <c r="Q51" s="259">
        <v>1750.4801021024368</v>
      </c>
      <c r="R51" s="259">
        <v>0</v>
      </c>
      <c r="S51" s="259">
        <v>1750.4801021024368</v>
      </c>
      <c r="T51" s="259">
        <v>0</v>
      </c>
      <c r="U51" s="259">
        <v>0</v>
      </c>
      <c r="V51" s="259">
        <v>909.97018022938266</v>
      </c>
      <c r="W51" s="167"/>
      <c r="X51" s="183"/>
    </row>
    <row r="52" spans="1:24" s="60" customFormat="1" ht="14.1" customHeight="1">
      <c r="A52" s="63" t="s">
        <v>185</v>
      </c>
      <c r="B52" s="336" t="s">
        <v>279</v>
      </c>
      <c r="C52" s="259">
        <v>438567.73459331319</v>
      </c>
      <c r="D52" s="259">
        <v>2078.4487699093734</v>
      </c>
      <c r="E52" s="259">
        <v>52.242722290116809</v>
      </c>
      <c r="F52" s="259">
        <v>221416.47633828947</v>
      </c>
      <c r="G52" s="259">
        <v>0</v>
      </c>
      <c r="H52" s="259">
        <v>17897.845468701162</v>
      </c>
      <c r="I52" s="259">
        <v>116524.57928709232</v>
      </c>
      <c r="J52" s="259">
        <v>0</v>
      </c>
      <c r="K52" s="259">
        <v>64637.34311430472</v>
      </c>
      <c r="L52" s="259">
        <v>0</v>
      </c>
      <c r="M52" s="259">
        <v>22356.708468191297</v>
      </c>
      <c r="N52" s="259">
        <v>84046.663080311875</v>
      </c>
      <c r="O52" s="259">
        <v>106131.10407155819</v>
      </c>
      <c r="P52" s="259">
        <v>0</v>
      </c>
      <c r="Q52" s="259">
        <v>7563.3658589061206</v>
      </c>
      <c r="R52" s="259">
        <v>0</v>
      </c>
      <c r="S52" s="259">
        <v>7563.3658589061206</v>
      </c>
      <c r="T52" s="259">
        <v>0</v>
      </c>
      <c r="U52" s="259">
        <v>0</v>
      </c>
      <c r="V52" s="259">
        <v>17279.433752048059</v>
      </c>
      <c r="W52" s="167"/>
      <c r="X52" s="183"/>
    </row>
    <row r="53" spans="1:24" s="60" customFormat="1" ht="14.1" customHeight="1">
      <c r="A53" s="63">
        <v>45</v>
      </c>
      <c r="B53" s="337" t="s">
        <v>280</v>
      </c>
      <c r="C53" s="259">
        <v>61288.232215301505</v>
      </c>
      <c r="D53" s="259">
        <v>146.40753014754665</v>
      </c>
      <c r="E53" s="259">
        <v>3.6800175445333161</v>
      </c>
      <c r="F53" s="259">
        <v>38516.033791589885</v>
      </c>
      <c r="G53" s="259">
        <v>0</v>
      </c>
      <c r="H53" s="259">
        <v>972.49773743785602</v>
      </c>
      <c r="I53" s="259">
        <v>9131.3601644886185</v>
      </c>
      <c r="J53" s="259">
        <v>0</v>
      </c>
      <c r="K53" s="259">
        <v>9199.0407043789455</v>
      </c>
      <c r="L53" s="259">
        <v>0</v>
      </c>
      <c r="M53" s="259">
        <v>19213.135185284464</v>
      </c>
      <c r="N53" s="259">
        <v>9933.4255143526116</v>
      </c>
      <c r="O53" s="259">
        <v>9841.0296274418815</v>
      </c>
      <c r="P53" s="259">
        <v>0</v>
      </c>
      <c r="Q53" s="259">
        <v>617.72880904755289</v>
      </c>
      <c r="R53" s="259">
        <v>0</v>
      </c>
      <c r="S53" s="259">
        <v>617.72880904755289</v>
      </c>
      <c r="T53" s="259">
        <v>0</v>
      </c>
      <c r="U53" s="259">
        <v>0</v>
      </c>
      <c r="V53" s="259">
        <v>2229.9269251774981</v>
      </c>
      <c r="W53" s="167"/>
      <c r="X53" s="183"/>
    </row>
    <row r="54" spans="1:24" s="60" customFormat="1" ht="14.1" customHeight="1">
      <c r="A54" s="63">
        <v>46</v>
      </c>
      <c r="B54" s="337" t="s">
        <v>220</v>
      </c>
      <c r="C54" s="259">
        <v>142781.55772369329</v>
      </c>
      <c r="D54" s="259">
        <v>137.39220445400656</v>
      </c>
      <c r="E54" s="259">
        <v>3.4534133754139082</v>
      </c>
      <c r="F54" s="259">
        <v>82498.527154532669</v>
      </c>
      <c r="G54" s="259">
        <v>0</v>
      </c>
      <c r="H54" s="259">
        <v>4549.5189927402798</v>
      </c>
      <c r="I54" s="259">
        <v>64447.896735105955</v>
      </c>
      <c r="J54" s="259">
        <v>0</v>
      </c>
      <c r="K54" s="259">
        <v>13491.296637432377</v>
      </c>
      <c r="L54" s="259">
        <v>0</v>
      </c>
      <c r="M54" s="259">
        <v>9.8147892540574659</v>
      </c>
      <c r="N54" s="259">
        <v>21324.401049367199</v>
      </c>
      <c r="O54" s="259">
        <v>29573.094114172407</v>
      </c>
      <c r="P54" s="259">
        <v>0</v>
      </c>
      <c r="Q54" s="259">
        <v>4914.8316774693576</v>
      </c>
      <c r="R54" s="259">
        <v>0</v>
      </c>
      <c r="S54" s="259">
        <v>4914.8316774693576</v>
      </c>
      <c r="T54" s="259">
        <v>0</v>
      </c>
      <c r="U54" s="259">
        <v>0</v>
      </c>
      <c r="V54" s="259">
        <v>4329.8581103222277</v>
      </c>
      <c r="W54" s="167"/>
      <c r="X54" s="183"/>
    </row>
    <row r="55" spans="1:24" s="60" customFormat="1" ht="14.1" customHeight="1">
      <c r="A55" s="63">
        <v>47</v>
      </c>
      <c r="B55" s="337" t="s">
        <v>221</v>
      </c>
      <c r="C55" s="259">
        <v>234497.94465431845</v>
      </c>
      <c r="D55" s="259">
        <v>1794.6490353078202</v>
      </c>
      <c r="E55" s="259">
        <v>45.109291370169586</v>
      </c>
      <c r="F55" s="259">
        <v>100401.91539216695</v>
      </c>
      <c r="G55" s="259">
        <v>0</v>
      </c>
      <c r="H55" s="259">
        <v>12375.828738523027</v>
      </c>
      <c r="I55" s="259">
        <v>42945.322387497748</v>
      </c>
      <c r="J55" s="259">
        <v>0</v>
      </c>
      <c r="K55" s="259">
        <v>41947.005772493401</v>
      </c>
      <c r="L55" s="259">
        <v>0</v>
      </c>
      <c r="M55" s="259">
        <v>3133.7584936527728</v>
      </c>
      <c r="N55" s="259">
        <v>52788.836516592055</v>
      </c>
      <c r="O55" s="259">
        <v>66716.980329943894</v>
      </c>
      <c r="P55" s="259">
        <v>0</v>
      </c>
      <c r="Q55" s="259">
        <v>2030.8053723892099</v>
      </c>
      <c r="R55" s="259">
        <v>0</v>
      </c>
      <c r="S55" s="259">
        <v>2030.8053723892099</v>
      </c>
      <c r="T55" s="259">
        <v>0</v>
      </c>
      <c r="U55" s="259">
        <v>0</v>
      </c>
      <c r="V55" s="259">
        <v>10719.648716548332</v>
      </c>
      <c r="W55" s="167"/>
      <c r="X55" s="183"/>
    </row>
    <row r="56" spans="1:24" s="60" customFormat="1" ht="14.1" customHeight="1">
      <c r="A56" s="63" t="s">
        <v>186</v>
      </c>
      <c r="B56" s="336" t="s">
        <v>222</v>
      </c>
      <c r="C56" s="259">
        <v>1124765.2099163171</v>
      </c>
      <c r="D56" s="259">
        <v>0</v>
      </c>
      <c r="E56" s="259">
        <v>0</v>
      </c>
      <c r="F56" s="259">
        <v>983970.85540530342</v>
      </c>
      <c r="G56" s="259">
        <v>0</v>
      </c>
      <c r="H56" s="259">
        <v>5788.2865051247763</v>
      </c>
      <c r="I56" s="259">
        <v>355104.99970241624</v>
      </c>
      <c r="J56" s="259">
        <v>376354.96702189097</v>
      </c>
      <c r="K56" s="259">
        <v>8045.1952712636066</v>
      </c>
      <c r="L56" s="259">
        <v>229003.83916041756</v>
      </c>
      <c r="M56" s="259">
        <v>9673.5677441901662</v>
      </c>
      <c r="N56" s="259">
        <v>32255.836280069663</v>
      </c>
      <c r="O56" s="259">
        <v>77331.989148137218</v>
      </c>
      <c r="P56" s="259">
        <v>0</v>
      </c>
      <c r="Q56" s="259">
        <v>23946.76698559229</v>
      </c>
      <c r="R56" s="259">
        <v>0</v>
      </c>
      <c r="S56" s="259">
        <v>23946.76698559229</v>
      </c>
      <c r="T56" s="259">
        <v>0</v>
      </c>
      <c r="U56" s="259">
        <v>0</v>
      </c>
      <c r="V56" s="259">
        <v>7259.7620972146369</v>
      </c>
      <c r="W56" s="167"/>
      <c r="X56" s="183"/>
    </row>
    <row r="57" spans="1:24" s="60" customFormat="1" ht="14.1" customHeight="1">
      <c r="A57" s="63" t="s">
        <v>188</v>
      </c>
      <c r="B57" s="337" t="s">
        <v>281</v>
      </c>
      <c r="C57" s="259">
        <v>67969.546941399632</v>
      </c>
      <c r="D57" s="259">
        <v>0</v>
      </c>
      <c r="E57" s="259">
        <v>0</v>
      </c>
      <c r="F57" s="259">
        <v>21388.169639346215</v>
      </c>
      <c r="G57" s="259">
        <v>0</v>
      </c>
      <c r="H57" s="259">
        <v>31.160635450538376</v>
      </c>
      <c r="I57" s="259">
        <v>19361.978095116847</v>
      </c>
      <c r="J57" s="259">
        <v>0</v>
      </c>
      <c r="K57" s="259">
        <v>394.04386295367914</v>
      </c>
      <c r="L57" s="259">
        <v>0</v>
      </c>
      <c r="M57" s="259">
        <v>1600.9870458251489</v>
      </c>
      <c r="N57" s="259">
        <v>360.11250839602803</v>
      </c>
      <c r="O57" s="259">
        <v>45045.42810851863</v>
      </c>
      <c r="P57" s="259">
        <v>0</v>
      </c>
      <c r="Q57" s="259">
        <v>1035.8412727957721</v>
      </c>
      <c r="R57" s="259">
        <v>0</v>
      </c>
      <c r="S57" s="259">
        <v>1035.8412727957721</v>
      </c>
      <c r="T57" s="259">
        <v>0</v>
      </c>
      <c r="U57" s="259">
        <v>0</v>
      </c>
      <c r="V57" s="259">
        <v>139.99541234298195</v>
      </c>
      <c r="W57" s="167"/>
      <c r="X57" s="183"/>
    </row>
    <row r="58" spans="1:24" s="60" customFormat="1" ht="14.1" customHeight="1">
      <c r="A58" s="63" t="s">
        <v>189</v>
      </c>
      <c r="B58" s="337" t="s">
        <v>282</v>
      </c>
      <c r="C58" s="259">
        <v>201979.4598961517</v>
      </c>
      <c r="D58" s="259">
        <v>0</v>
      </c>
      <c r="E58" s="259">
        <v>0</v>
      </c>
      <c r="F58" s="259">
        <v>150817.68449868006</v>
      </c>
      <c r="G58" s="259">
        <v>0</v>
      </c>
      <c r="H58" s="259">
        <v>2308.1254765507306</v>
      </c>
      <c r="I58" s="259">
        <v>143528.61654296375</v>
      </c>
      <c r="J58" s="259">
        <v>0</v>
      </c>
      <c r="K58" s="259">
        <v>173.21346378756277</v>
      </c>
      <c r="L58" s="259">
        <v>0</v>
      </c>
      <c r="M58" s="259">
        <v>4807.7290153780104</v>
      </c>
      <c r="N58" s="259">
        <v>25837.481562063207</v>
      </c>
      <c r="O58" s="259">
        <v>15674.823020125734</v>
      </c>
      <c r="P58" s="259">
        <v>0</v>
      </c>
      <c r="Q58" s="259">
        <v>9649.4708152827061</v>
      </c>
      <c r="R58" s="259">
        <v>0</v>
      </c>
      <c r="S58" s="259">
        <v>9649.4708152827061</v>
      </c>
      <c r="T58" s="259">
        <v>0</v>
      </c>
      <c r="U58" s="259">
        <v>0</v>
      </c>
      <c r="V58" s="259">
        <v>0</v>
      </c>
      <c r="W58" s="167"/>
      <c r="X58" s="183"/>
    </row>
    <row r="59" spans="1:24" s="60" customFormat="1" ht="14.1" customHeight="1">
      <c r="A59" s="63">
        <v>50</v>
      </c>
      <c r="B59" s="337" t="s">
        <v>283</v>
      </c>
      <c r="C59" s="259">
        <v>245850.96722957207</v>
      </c>
      <c r="D59" s="259">
        <v>0</v>
      </c>
      <c r="E59" s="259">
        <v>0</v>
      </c>
      <c r="F59" s="259">
        <v>245054.09072950121</v>
      </c>
      <c r="G59" s="259">
        <v>0</v>
      </c>
      <c r="H59" s="259">
        <v>68.672932625856006</v>
      </c>
      <c r="I59" s="259">
        <v>14323.415676045117</v>
      </c>
      <c r="J59" s="259">
        <v>0</v>
      </c>
      <c r="K59" s="259">
        <v>0</v>
      </c>
      <c r="L59" s="259">
        <v>229003.83916041756</v>
      </c>
      <c r="M59" s="259">
        <v>1658.1629604126711</v>
      </c>
      <c r="N59" s="259">
        <v>0.19662191748298638</v>
      </c>
      <c r="O59" s="259">
        <v>0</v>
      </c>
      <c r="P59" s="259">
        <v>0</v>
      </c>
      <c r="Q59" s="259">
        <v>796.67987815335971</v>
      </c>
      <c r="R59" s="259">
        <v>0</v>
      </c>
      <c r="S59" s="259">
        <v>796.67987815335971</v>
      </c>
      <c r="T59" s="259">
        <v>0</v>
      </c>
      <c r="U59" s="259">
        <v>0</v>
      </c>
      <c r="V59" s="259">
        <v>0</v>
      </c>
      <c r="W59" s="167"/>
      <c r="X59" s="183"/>
    </row>
    <row r="60" spans="1:24" s="60" customFormat="1" ht="14.1" customHeight="1">
      <c r="A60" s="63">
        <v>51</v>
      </c>
      <c r="B60" s="337" t="s">
        <v>284</v>
      </c>
      <c r="C60" s="259">
        <v>378626.00218502694</v>
      </c>
      <c r="D60" s="259">
        <v>0</v>
      </c>
      <c r="E60" s="259">
        <v>0</v>
      </c>
      <c r="F60" s="259">
        <v>378520.05495099362</v>
      </c>
      <c r="G60" s="259">
        <v>0</v>
      </c>
      <c r="H60" s="259">
        <v>796.56420259240576</v>
      </c>
      <c r="I60" s="259">
        <v>1342.6855564896398</v>
      </c>
      <c r="J60" s="259">
        <v>376354.96702189097</v>
      </c>
      <c r="K60" s="259">
        <v>25.625470598219415</v>
      </c>
      <c r="L60" s="259">
        <v>0</v>
      </c>
      <c r="M60" s="259">
        <v>0.21269942236219971</v>
      </c>
      <c r="N60" s="259">
        <v>20.283499895425553</v>
      </c>
      <c r="O60" s="259">
        <v>0</v>
      </c>
      <c r="P60" s="259">
        <v>0</v>
      </c>
      <c r="Q60" s="259">
        <v>85.663734137923939</v>
      </c>
      <c r="R60" s="259">
        <v>0</v>
      </c>
      <c r="S60" s="259">
        <v>85.663734137923939</v>
      </c>
      <c r="T60" s="259">
        <v>0</v>
      </c>
      <c r="U60" s="259">
        <v>0</v>
      </c>
      <c r="V60" s="259">
        <v>0</v>
      </c>
      <c r="W60" s="167"/>
      <c r="X60" s="183"/>
    </row>
    <row r="61" spans="1:24" s="60" customFormat="1" ht="14.1" customHeight="1">
      <c r="A61" s="63">
        <v>52</v>
      </c>
      <c r="B61" s="337" t="s">
        <v>223</v>
      </c>
      <c r="C61" s="259">
        <v>187481.48307391017</v>
      </c>
      <c r="D61" s="259">
        <v>0</v>
      </c>
      <c r="E61" s="259">
        <v>0</v>
      </c>
      <c r="F61" s="259">
        <v>151248.39320568743</v>
      </c>
      <c r="G61" s="259">
        <v>0</v>
      </c>
      <c r="H61" s="259">
        <v>1119.5874727953103</v>
      </c>
      <c r="I61" s="259">
        <v>142881.46550678037</v>
      </c>
      <c r="J61" s="259">
        <v>0</v>
      </c>
      <c r="K61" s="259">
        <v>5644.0083149604179</v>
      </c>
      <c r="L61" s="259">
        <v>0</v>
      </c>
      <c r="M61" s="259">
        <v>1603.3319111513122</v>
      </c>
      <c r="N61" s="259">
        <v>4373.4831192342399</v>
      </c>
      <c r="O61" s="259">
        <v>14971.566414919203</v>
      </c>
      <c r="P61" s="259">
        <v>0</v>
      </c>
      <c r="Q61" s="259">
        <v>10408.252677051269</v>
      </c>
      <c r="R61" s="259">
        <v>0</v>
      </c>
      <c r="S61" s="259">
        <v>10408.252677051269</v>
      </c>
      <c r="T61" s="259">
        <v>0</v>
      </c>
      <c r="U61" s="259">
        <v>0</v>
      </c>
      <c r="V61" s="259">
        <v>6479.7876570180233</v>
      </c>
      <c r="W61" s="167"/>
      <c r="X61" s="183"/>
    </row>
    <row r="62" spans="1:24" s="60" customFormat="1" ht="14.1" customHeight="1">
      <c r="A62" s="63">
        <v>53</v>
      </c>
      <c r="B62" s="337" t="s">
        <v>190</v>
      </c>
      <c r="C62" s="259">
        <v>42857.750590256663</v>
      </c>
      <c r="D62" s="259">
        <v>0</v>
      </c>
      <c r="E62" s="259">
        <v>0</v>
      </c>
      <c r="F62" s="259">
        <v>36942.46238109484</v>
      </c>
      <c r="G62" s="259">
        <v>0</v>
      </c>
      <c r="H62" s="259">
        <v>1464.1757851099358</v>
      </c>
      <c r="I62" s="259">
        <v>33666.838325020508</v>
      </c>
      <c r="J62" s="259">
        <v>0</v>
      </c>
      <c r="K62" s="259">
        <v>1808.3041589637264</v>
      </c>
      <c r="L62" s="259">
        <v>0</v>
      </c>
      <c r="M62" s="259">
        <v>3.1441120006610008</v>
      </c>
      <c r="N62" s="259">
        <v>1664.2789685632833</v>
      </c>
      <c r="O62" s="259">
        <v>1640.1716045736471</v>
      </c>
      <c r="P62" s="259">
        <v>0</v>
      </c>
      <c r="Q62" s="259">
        <v>1970.8586081712606</v>
      </c>
      <c r="R62" s="259">
        <v>0</v>
      </c>
      <c r="S62" s="259">
        <v>1970.8586081712606</v>
      </c>
      <c r="T62" s="259">
        <v>0</v>
      </c>
      <c r="U62" s="259">
        <v>0</v>
      </c>
      <c r="V62" s="259">
        <v>639.97902785363181</v>
      </c>
      <c r="W62" s="167"/>
      <c r="X62" s="183"/>
    </row>
    <row r="63" spans="1:24" s="60" customFormat="1" ht="14.1" customHeight="1">
      <c r="A63" s="63" t="s">
        <v>191</v>
      </c>
      <c r="B63" s="336" t="s">
        <v>192</v>
      </c>
      <c r="C63" s="259">
        <v>120733.51516517953</v>
      </c>
      <c r="D63" s="259">
        <v>456.69303733587753</v>
      </c>
      <c r="E63" s="259">
        <v>11.479179985951021</v>
      </c>
      <c r="F63" s="259">
        <v>36705.667295753272</v>
      </c>
      <c r="G63" s="259">
        <v>0</v>
      </c>
      <c r="H63" s="259">
        <v>1429.569000436496</v>
      </c>
      <c r="I63" s="259">
        <v>2308.2064666337665</v>
      </c>
      <c r="J63" s="259">
        <v>0</v>
      </c>
      <c r="K63" s="259">
        <v>29010.366439270005</v>
      </c>
      <c r="L63" s="259">
        <v>0</v>
      </c>
      <c r="M63" s="259">
        <v>3957.525389413006</v>
      </c>
      <c r="N63" s="259">
        <v>28415.932044760197</v>
      </c>
      <c r="O63" s="259">
        <v>39344.116417028832</v>
      </c>
      <c r="P63" s="259">
        <v>0</v>
      </c>
      <c r="Q63" s="259">
        <v>100.14166328097866</v>
      </c>
      <c r="R63" s="259">
        <v>0</v>
      </c>
      <c r="S63" s="259">
        <v>100.14166328097866</v>
      </c>
      <c r="T63" s="259">
        <v>0</v>
      </c>
      <c r="U63" s="259">
        <v>0</v>
      </c>
      <c r="V63" s="259">
        <v>15699.485527034405</v>
      </c>
      <c r="W63" s="167"/>
      <c r="X63" s="183"/>
    </row>
    <row r="64" spans="1:24" s="60" customFormat="1" ht="14.1" customHeight="1">
      <c r="A64" s="63" t="s">
        <v>72</v>
      </c>
      <c r="B64" s="336" t="s">
        <v>224</v>
      </c>
      <c r="C64" s="259">
        <v>101530.40945608489</v>
      </c>
      <c r="D64" s="259">
        <v>0</v>
      </c>
      <c r="E64" s="259">
        <v>0</v>
      </c>
      <c r="F64" s="259">
        <v>50882.825139404718</v>
      </c>
      <c r="G64" s="259">
        <v>0</v>
      </c>
      <c r="H64" s="259">
        <v>4375.4509747146358</v>
      </c>
      <c r="I64" s="259">
        <v>32690.288700655103</v>
      </c>
      <c r="J64" s="259">
        <v>0</v>
      </c>
      <c r="K64" s="259">
        <v>13806.643124662103</v>
      </c>
      <c r="L64" s="259">
        <v>0</v>
      </c>
      <c r="M64" s="259">
        <v>10.442339372874279</v>
      </c>
      <c r="N64" s="259">
        <v>13398.074836174212</v>
      </c>
      <c r="O64" s="259">
        <v>30017.443687840059</v>
      </c>
      <c r="P64" s="259">
        <v>0</v>
      </c>
      <c r="Q64" s="259">
        <v>2077.9851699679211</v>
      </c>
      <c r="R64" s="259">
        <v>0</v>
      </c>
      <c r="S64" s="259">
        <v>2077.9851699679211</v>
      </c>
      <c r="T64" s="259">
        <v>0</v>
      </c>
      <c r="U64" s="259">
        <v>0</v>
      </c>
      <c r="V64" s="259">
        <v>5154.0806226979785</v>
      </c>
      <c r="W64" s="167"/>
      <c r="X64" s="183"/>
    </row>
    <row r="65" spans="1:24" s="60" customFormat="1" ht="14.1" customHeight="1">
      <c r="A65" s="63" t="s">
        <v>73</v>
      </c>
      <c r="B65" s="336" t="s">
        <v>132</v>
      </c>
      <c r="C65" s="259">
        <v>48719.828680994848</v>
      </c>
      <c r="D65" s="259">
        <v>0</v>
      </c>
      <c r="E65" s="259">
        <v>0</v>
      </c>
      <c r="F65" s="259">
        <v>17073.325010374516</v>
      </c>
      <c r="G65" s="259">
        <v>0</v>
      </c>
      <c r="H65" s="259">
        <v>1229.4302184084595</v>
      </c>
      <c r="I65" s="259">
        <v>2141.5186344251051</v>
      </c>
      <c r="J65" s="259">
        <v>0</v>
      </c>
      <c r="K65" s="259">
        <v>13699.721909589764</v>
      </c>
      <c r="L65" s="259">
        <v>0</v>
      </c>
      <c r="M65" s="259">
        <v>2.65424795118787</v>
      </c>
      <c r="N65" s="259">
        <v>13874.419133073408</v>
      </c>
      <c r="O65" s="259">
        <v>12371.294358887813</v>
      </c>
      <c r="P65" s="259">
        <v>0</v>
      </c>
      <c r="Q65" s="259">
        <v>130.96287117685901</v>
      </c>
      <c r="R65" s="259">
        <v>0</v>
      </c>
      <c r="S65" s="259">
        <v>130.96287117685901</v>
      </c>
      <c r="T65" s="259">
        <v>0</v>
      </c>
      <c r="U65" s="259">
        <v>0</v>
      </c>
      <c r="V65" s="259">
        <v>5269.8273074822491</v>
      </c>
      <c r="W65" s="167"/>
      <c r="X65" s="183"/>
    </row>
    <row r="66" spans="1:24" s="60" customFormat="1" ht="14.1" customHeight="1">
      <c r="A66" s="63" t="s">
        <v>74</v>
      </c>
      <c r="B66" s="336" t="s">
        <v>285</v>
      </c>
      <c r="C66" s="259">
        <v>34987.463077599219</v>
      </c>
      <c r="D66" s="259">
        <v>0</v>
      </c>
      <c r="E66" s="259">
        <v>0</v>
      </c>
      <c r="F66" s="259">
        <v>12605.605305977564</v>
      </c>
      <c r="G66" s="259">
        <v>0</v>
      </c>
      <c r="H66" s="259">
        <v>2574.0111649619439</v>
      </c>
      <c r="I66" s="259">
        <v>7332.7876351861887</v>
      </c>
      <c r="J66" s="259">
        <v>0</v>
      </c>
      <c r="K66" s="259">
        <v>2693.2505699528165</v>
      </c>
      <c r="L66" s="259">
        <v>0</v>
      </c>
      <c r="M66" s="259">
        <v>5.5559358766171751</v>
      </c>
      <c r="N66" s="259">
        <v>3097.571467389027</v>
      </c>
      <c r="O66" s="259">
        <v>17701.852073752169</v>
      </c>
      <c r="P66" s="259">
        <v>0</v>
      </c>
      <c r="Q66" s="259">
        <v>422.47224249575117</v>
      </c>
      <c r="R66" s="259">
        <v>0</v>
      </c>
      <c r="S66" s="259">
        <v>422.47224249575117</v>
      </c>
      <c r="T66" s="259">
        <v>0</v>
      </c>
      <c r="U66" s="259">
        <v>0</v>
      </c>
      <c r="V66" s="259">
        <v>1159.9619879847073</v>
      </c>
      <c r="W66" s="167"/>
      <c r="X66" s="183"/>
    </row>
    <row r="67" spans="1:24" s="60" customFormat="1" ht="14.1" customHeight="1">
      <c r="A67" s="63" t="s">
        <v>75</v>
      </c>
      <c r="B67" s="336" t="s">
        <v>286</v>
      </c>
      <c r="C67" s="259">
        <v>164739.6017715653</v>
      </c>
      <c r="D67" s="259">
        <v>0</v>
      </c>
      <c r="E67" s="259">
        <v>0</v>
      </c>
      <c r="F67" s="259">
        <v>93261.063072689052</v>
      </c>
      <c r="G67" s="259">
        <v>0</v>
      </c>
      <c r="H67" s="259">
        <v>22283.668871704933</v>
      </c>
      <c r="I67" s="259">
        <v>51250.977855544923</v>
      </c>
      <c r="J67" s="259">
        <v>0</v>
      </c>
      <c r="K67" s="259">
        <v>18263.468244461135</v>
      </c>
      <c r="L67" s="259">
        <v>2.5600000000000005</v>
      </c>
      <c r="M67" s="259">
        <v>1460.3881009780607</v>
      </c>
      <c r="N67" s="259">
        <v>17614.938069492531</v>
      </c>
      <c r="O67" s="259">
        <v>42994.167765255115</v>
      </c>
      <c r="P67" s="259">
        <v>0</v>
      </c>
      <c r="Q67" s="259">
        <v>2509.7068127905222</v>
      </c>
      <c r="R67" s="259">
        <v>0</v>
      </c>
      <c r="S67" s="259">
        <v>2509.7068127905222</v>
      </c>
      <c r="T67" s="259">
        <v>0</v>
      </c>
      <c r="U67" s="259">
        <v>0</v>
      </c>
      <c r="V67" s="259">
        <v>8359.7260513380661</v>
      </c>
      <c r="W67" s="167"/>
      <c r="X67" s="183"/>
    </row>
    <row r="68" spans="1:24" s="60" customFormat="1" ht="14.1" customHeight="1">
      <c r="A68" s="63" t="s">
        <v>76</v>
      </c>
      <c r="B68" s="336" t="s">
        <v>287</v>
      </c>
      <c r="C68" s="259">
        <v>22575.264193887084</v>
      </c>
      <c r="D68" s="259">
        <v>0</v>
      </c>
      <c r="E68" s="259">
        <v>0</v>
      </c>
      <c r="F68" s="259">
        <v>12079.239133632938</v>
      </c>
      <c r="G68" s="259">
        <v>0</v>
      </c>
      <c r="H68" s="259">
        <v>1311.2449244669713</v>
      </c>
      <c r="I68" s="259">
        <v>6362.8086353120998</v>
      </c>
      <c r="J68" s="259">
        <v>0</v>
      </c>
      <c r="K68" s="259">
        <v>4402.355962527321</v>
      </c>
      <c r="L68" s="259">
        <v>0</v>
      </c>
      <c r="M68" s="259">
        <v>2.8296113265451091</v>
      </c>
      <c r="N68" s="259">
        <v>4994.0771785990992</v>
      </c>
      <c r="O68" s="259">
        <v>3540.3704147504332</v>
      </c>
      <c r="P68" s="259">
        <v>0</v>
      </c>
      <c r="Q68" s="259">
        <v>401.62858651138657</v>
      </c>
      <c r="R68" s="259">
        <v>0</v>
      </c>
      <c r="S68" s="259">
        <v>401.62858651138657</v>
      </c>
      <c r="T68" s="259">
        <v>0</v>
      </c>
      <c r="U68" s="259">
        <v>0</v>
      </c>
      <c r="V68" s="259">
        <v>1559.9488803932275</v>
      </c>
      <c r="W68" s="167"/>
      <c r="X68" s="183"/>
    </row>
    <row r="69" spans="1:24" s="60" customFormat="1" ht="14.1" customHeight="1">
      <c r="A69" s="63" t="s">
        <v>77</v>
      </c>
      <c r="B69" s="336" t="s">
        <v>288</v>
      </c>
      <c r="C69" s="259">
        <v>169840.12363678316</v>
      </c>
      <c r="D69" s="259">
        <v>1454.2650095820345</v>
      </c>
      <c r="E69" s="259">
        <v>1455.0585894517817</v>
      </c>
      <c r="F69" s="259">
        <v>83068.032422818244</v>
      </c>
      <c r="G69" s="259">
        <v>0</v>
      </c>
      <c r="H69" s="259">
        <v>10228.406420327599</v>
      </c>
      <c r="I69" s="259">
        <v>32404.770288169391</v>
      </c>
      <c r="J69" s="259">
        <v>1252</v>
      </c>
      <c r="K69" s="259">
        <v>35773.285658277062</v>
      </c>
      <c r="L69" s="259">
        <v>12.799999999999997</v>
      </c>
      <c r="M69" s="259">
        <v>3396.7700560441854</v>
      </c>
      <c r="N69" s="259">
        <v>39402.168162238231</v>
      </c>
      <c r="O69" s="259">
        <v>30223.162128180251</v>
      </c>
      <c r="P69" s="259">
        <v>0</v>
      </c>
      <c r="Q69" s="259">
        <v>1477.855456680827</v>
      </c>
      <c r="R69" s="259">
        <v>0</v>
      </c>
      <c r="S69" s="259">
        <v>991.56445668082699</v>
      </c>
      <c r="T69" s="259">
        <v>486.291</v>
      </c>
      <c r="U69" s="259">
        <v>0</v>
      </c>
      <c r="V69" s="259">
        <v>12759.581867831785</v>
      </c>
      <c r="W69" s="167"/>
      <c r="X69" s="183"/>
    </row>
    <row r="70" spans="1:24" s="60" customFormat="1" ht="14.1" customHeight="1">
      <c r="A70" s="63" t="s">
        <v>193</v>
      </c>
      <c r="B70" s="336" t="s">
        <v>226</v>
      </c>
      <c r="C70" s="259">
        <v>129808.14355341572</v>
      </c>
      <c r="D70" s="259">
        <v>216.7441458912611</v>
      </c>
      <c r="E70" s="259">
        <v>5.4479592596835786</v>
      </c>
      <c r="F70" s="259">
        <v>23719.167198972205</v>
      </c>
      <c r="G70" s="259">
        <v>0</v>
      </c>
      <c r="H70" s="259">
        <v>268.23045655526983</v>
      </c>
      <c r="I70" s="259">
        <v>1426.5784772572076</v>
      </c>
      <c r="J70" s="259">
        <v>0</v>
      </c>
      <c r="K70" s="259">
        <v>22013.219501049563</v>
      </c>
      <c r="L70" s="259">
        <v>10.560000000000002</v>
      </c>
      <c r="M70" s="259">
        <v>0.57876411016270479</v>
      </c>
      <c r="N70" s="259">
        <v>53584.23504691197</v>
      </c>
      <c r="O70" s="259">
        <v>12348.25531900072</v>
      </c>
      <c r="P70" s="259">
        <v>0</v>
      </c>
      <c r="Q70" s="259">
        <v>395.58956879768402</v>
      </c>
      <c r="R70" s="259">
        <v>0</v>
      </c>
      <c r="S70" s="259">
        <v>79.500418797683977</v>
      </c>
      <c r="T70" s="259">
        <v>316.08915000000002</v>
      </c>
      <c r="U70" s="259">
        <v>0</v>
      </c>
      <c r="V70" s="259">
        <v>39538.704314582188</v>
      </c>
      <c r="W70" s="167"/>
      <c r="X70" s="183"/>
    </row>
    <row r="71" spans="1:24" s="60" customFormat="1" ht="14.1" customHeight="1">
      <c r="A71" s="63" t="s">
        <v>194</v>
      </c>
      <c r="B71" s="336" t="s">
        <v>289</v>
      </c>
      <c r="C71" s="259">
        <v>176733.05485597672</v>
      </c>
      <c r="D71" s="259">
        <v>1248.6933208271064</v>
      </c>
      <c r="E71" s="259">
        <v>31.386454807033179</v>
      </c>
      <c r="F71" s="259">
        <v>34679.183239968879</v>
      </c>
      <c r="G71" s="259">
        <v>0</v>
      </c>
      <c r="H71" s="259">
        <v>2468.366431900522</v>
      </c>
      <c r="I71" s="259">
        <v>4664.8391854616711</v>
      </c>
      <c r="J71" s="259">
        <v>0</v>
      </c>
      <c r="K71" s="259">
        <v>27535.529802777928</v>
      </c>
      <c r="L71" s="259">
        <v>5.120000000000001</v>
      </c>
      <c r="M71" s="259">
        <v>5.3278198287554464</v>
      </c>
      <c r="N71" s="259">
        <v>59030.88802860977</v>
      </c>
      <c r="O71" s="259">
        <v>37080.351049913748</v>
      </c>
      <c r="P71" s="259">
        <v>0</v>
      </c>
      <c r="Q71" s="259">
        <v>733.99230308444885</v>
      </c>
      <c r="R71" s="259">
        <v>0</v>
      </c>
      <c r="S71" s="259">
        <v>199.07220308444894</v>
      </c>
      <c r="T71" s="259">
        <v>534.92009999999993</v>
      </c>
      <c r="U71" s="259">
        <v>0</v>
      </c>
      <c r="V71" s="259">
        <v>43928.5604587657</v>
      </c>
      <c r="W71" s="167"/>
      <c r="X71" s="183"/>
    </row>
    <row r="72" spans="1:24" s="99" customFormat="1" ht="14.1" customHeight="1">
      <c r="A72" s="579" t="s">
        <v>195</v>
      </c>
      <c r="B72" s="336" t="s">
        <v>227</v>
      </c>
      <c r="C72" s="261">
        <v>165348.91857616627</v>
      </c>
      <c r="D72" s="261">
        <v>142.92580955224432</v>
      </c>
      <c r="E72" s="261">
        <v>3.5925029688624939</v>
      </c>
      <c r="F72" s="261">
        <v>70722.102512309531</v>
      </c>
      <c r="G72" s="261">
        <v>0</v>
      </c>
      <c r="H72" s="261">
        <v>4747.3021027966279</v>
      </c>
      <c r="I72" s="261">
        <v>42069.315316326698</v>
      </c>
      <c r="J72" s="261">
        <v>0</v>
      </c>
      <c r="K72" s="261">
        <v>23893.00070745913</v>
      </c>
      <c r="L72" s="261">
        <v>2.2400000000000002</v>
      </c>
      <c r="M72" s="261">
        <v>10.244385727068661</v>
      </c>
      <c r="N72" s="261">
        <v>38806.102158124122</v>
      </c>
      <c r="O72" s="261">
        <v>31613.307573520109</v>
      </c>
      <c r="P72" s="261">
        <v>0</v>
      </c>
      <c r="Q72" s="261">
        <v>2731.5869820071007</v>
      </c>
      <c r="R72" s="261">
        <v>0</v>
      </c>
      <c r="S72" s="261">
        <v>2201.0921301071007</v>
      </c>
      <c r="T72" s="261">
        <v>530.49485190000007</v>
      </c>
      <c r="U72" s="261">
        <v>0</v>
      </c>
      <c r="V72" s="261">
        <v>21329.301037684323</v>
      </c>
      <c r="W72" s="168"/>
      <c r="X72" s="184"/>
    </row>
    <row r="73" spans="1:24" s="60" customFormat="1" ht="15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67"/>
      <c r="X73" s="183"/>
    </row>
    <row r="74" spans="1:24" s="99" customFormat="1" ht="15" customHeight="1">
      <c r="A74" s="53"/>
      <c r="B74" s="102" t="s">
        <v>91</v>
      </c>
      <c r="C74" s="261">
        <v>19749989.953488208</v>
      </c>
      <c r="D74" s="261">
        <v>2092321.4236515362</v>
      </c>
      <c r="E74" s="261">
        <v>1690980.47976</v>
      </c>
      <c r="F74" s="261">
        <v>9094347.4910589103</v>
      </c>
      <c r="G74" s="261">
        <v>4919545</v>
      </c>
      <c r="H74" s="261">
        <v>238786.77202856806</v>
      </c>
      <c r="I74" s="261">
        <v>910857.62705170282</v>
      </c>
      <c r="J74" s="261">
        <v>378060.96702189097</v>
      </c>
      <c r="K74" s="261">
        <v>515840.6617145749</v>
      </c>
      <c r="L74" s="261">
        <v>600475.83916041767</v>
      </c>
      <c r="M74" s="261">
        <v>1530780.6240817555</v>
      </c>
      <c r="N74" s="261">
        <v>2349798.8115326958</v>
      </c>
      <c r="O74" s="261">
        <v>1589143.9594785033</v>
      </c>
      <c r="P74" s="261">
        <v>1778594</v>
      </c>
      <c r="Q74" s="261">
        <v>838979.38800656633</v>
      </c>
      <c r="R74" s="261">
        <v>173131.2</v>
      </c>
      <c r="S74" s="261">
        <v>449238.7522065363</v>
      </c>
      <c r="T74" s="261">
        <v>5363.7308000299063</v>
      </c>
      <c r="U74" s="261">
        <v>211245.70500000002</v>
      </c>
      <c r="V74" s="261">
        <v>315824.40000000002</v>
      </c>
      <c r="W74" s="168"/>
      <c r="X74" s="184"/>
    </row>
    <row r="75" spans="1:24" s="60" customFormat="1" ht="15" customHeight="1">
      <c r="A75" s="42"/>
      <c r="B75" s="133" t="s">
        <v>56</v>
      </c>
      <c r="C75" s="259">
        <v>3948145.0150797851</v>
      </c>
      <c r="D75" s="259">
        <v>15407.450999999999</v>
      </c>
      <c r="E75" s="259">
        <v>16997.740000000002</v>
      </c>
      <c r="F75" s="259">
        <v>2043895.4102383181</v>
      </c>
      <c r="G75" s="259">
        <v>0</v>
      </c>
      <c r="H75" s="259">
        <v>1005799.7071817719</v>
      </c>
      <c r="I75" s="259">
        <v>379876.89389287669</v>
      </c>
      <c r="J75" s="259">
        <v>0</v>
      </c>
      <c r="K75" s="259">
        <v>629439.3382854251</v>
      </c>
      <c r="L75" s="259">
        <v>0</v>
      </c>
      <c r="M75" s="259">
        <v>28779.470878244334</v>
      </c>
      <c r="N75" s="259">
        <v>987822.1718120951</v>
      </c>
      <c r="O75" s="259">
        <v>508680</v>
      </c>
      <c r="P75" s="259">
        <v>0</v>
      </c>
      <c r="Q75" s="259">
        <v>221675.24202937161</v>
      </c>
      <c r="R75" s="259">
        <v>0</v>
      </c>
      <c r="S75" s="259">
        <v>210488.40202937162</v>
      </c>
      <c r="T75" s="259">
        <v>11186.84</v>
      </c>
      <c r="U75" s="259">
        <v>0</v>
      </c>
      <c r="V75" s="259">
        <v>153667</v>
      </c>
      <c r="W75" s="167"/>
      <c r="X75" s="183"/>
    </row>
    <row r="76" spans="1:24" s="99" customFormat="1" ht="15" customHeight="1">
      <c r="A76" s="52"/>
      <c r="B76" s="102" t="s">
        <v>389</v>
      </c>
      <c r="C76" s="261">
        <v>23698134.96856799</v>
      </c>
      <c r="D76" s="261">
        <v>2107728.8746515363</v>
      </c>
      <c r="E76" s="261">
        <v>1707978.21976</v>
      </c>
      <c r="F76" s="261">
        <v>11138242.901297228</v>
      </c>
      <c r="G76" s="261">
        <v>4919545</v>
      </c>
      <c r="H76" s="261">
        <v>1244586.47921034</v>
      </c>
      <c r="I76" s="261">
        <v>1290734.5209445795</v>
      </c>
      <c r="J76" s="261">
        <v>378060.96702189097</v>
      </c>
      <c r="K76" s="261">
        <v>1145280</v>
      </c>
      <c r="L76" s="261">
        <v>600475.83916041767</v>
      </c>
      <c r="M76" s="261">
        <v>1559560.0949599999</v>
      </c>
      <c r="N76" s="261">
        <v>3337620.983344791</v>
      </c>
      <c r="O76" s="261">
        <v>2097823.9594785031</v>
      </c>
      <c r="P76" s="261">
        <v>1778594</v>
      </c>
      <c r="Q76" s="261">
        <v>1060654.630035938</v>
      </c>
      <c r="R76" s="261">
        <v>173131.2</v>
      </c>
      <c r="S76" s="261">
        <v>659727.15423590795</v>
      </c>
      <c r="T76" s="261">
        <v>16550.570800029906</v>
      </c>
      <c r="U76" s="261">
        <v>211245.70500000002</v>
      </c>
      <c r="V76" s="261">
        <v>469491.4</v>
      </c>
      <c r="W76" s="167"/>
      <c r="X76" s="184"/>
    </row>
    <row r="77" spans="1:24" s="60" customFormat="1" ht="15" customHeight="1">
      <c r="A77" s="100" t="s">
        <v>78</v>
      </c>
      <c r="B77" s="142" t="s">
        <v>65</v>
      </c>
      <c r="C77" s="259">
        <v>175774.45158057308</v>
      </c>
      <c r="D77" s="259">
        <v>0</v>
      </c>
      <c r="E77" s="259">
        <v>0</v>
      </c>
      <c r="F77" s="259"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29720.787097160275</v>
      </c>
      <c r="O77" s="259">
        <v>105732</v>
      </c>
      <c r="P77" s="259">
        <v>0</v>
      </c>
      <c r="Q77" s="259">
        <v>1266.6644834127976</v>
      </c>
      <c r="R77" s="259">
        <v>0</v>
      </c>
      <c r="S77" s="259">
        <v>1266.6644834127976</v>
      </c>
      <c r="T77" s="259">
        <v>0</v>
      </c>
      <c r="U77" s="259">
        <v>0</v>
      </c>
      <c r="V77" s="259">
        <v>39055</v>
      </c>
      <c r="W77" s="167"/>
      <c r="X77" s="183"/>
    </row>
    <row r="78" spans="1:24" s="60" customFormat="1" ht="15" customHeight="1">
      <c r="A78" s="100" t="s">
        <v>78</v>
      </c>
      <c r="B78" s="142" t="s">
        <v>66</v>
      </c>
      <c r="C78" s="259">
        <v>36667.129537102497</v>
      </c>
      <c r="D78" s="259">
        <v>24273.362000000001</v>
      </c>
      <c r="E78" s="259">
        <v>610.04500000000007</v>
      </c>
      <c r="F78" s="259">
        <v>75087</v>
      </c>
      <c r="G78" s="259">
        <v>27464</v>
      </c>
      <c r="H78" s="259">
        <v>2027</v>
      </c>
      <c r="I78" s="259">
        <v>-12489</v>
      </c>
      <c r="J78" s="259">
        <v>6204</v>
      </c>
      <c r="K78" s="259">
        <v>42842</v>
      </c>
      <c r="L78" s="259">
        <v>10925</v>
      </c>
      <c r="M78" s="259">
        <v>-1886</v>
      </c>
      <c r="N78" s="259">
        <v>-63303.277462897509</v>
      </c>
      <c r="O78" s="259">
        <v>0</v>
      </c>
      <c r="P78" s="259">
        <v>0</v>
      </c>
      <c r="Q78" s="259"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67"/>
      <c r="X78" s="183"/>
    </row>
    <row r="79" spans="1:24" s="60" customFormat="1" ht="15" customHeight="1">
      <c r="A79" s="100" t="s">
        <v>78</v>
      </c>
      <c r="B79" s="270" t="s">
        <v>453</v>
      </c>
      <c r="C79" s="259">
        <v>2369076.1423136569</v>
      </c>
      <c r="D79" s="259">
        <v>58932.119999999995</v>
      </c>
      <c r="E79" s="259">
        <v>16226.142</v>
      </c>
      <c r="F79" s="259">
        <v>1359024.1409171838</v>
      </c>
      <c r="G79" s="259">
        <v>30190</v>
      </c>
      <c r="H79" s="259">
        <v>259306.4623395878</v>
      </c>
      <c r="I79" s="259">
        <v>452715.89555308252</v>
      </c>
      <c r="J79" s="259">
        <v>79212.870902681607</v>
      </c>
      <c r="K79" s="259">
        <v>47421</v>
      </c>
      <c r="L79" s="259">
        <v>309018.91212183191</v>
      </c>
      <c r="M79" s="259">
        <v>181159</v>
      </c>
      <c r="N79" s="259">
        <v>711716.33939647302</v>
      </c>
      <c r="O79" s="259">
        <v>222926.4</v>
      </c>
      <c r="P79" s="259">
        <v>0</v>
      </c>
      <c r="Q79" s="259">
        <v>0</v>
      </c>
      <c r="R79" s="259">
        <v>0</v>
      </c>
      <c r="S79" s="259">
        <v>0</v>
      </c>
      <c r="T79" s="259">
        <v>0</v>
      </c>
      <c r="U79" s="259">
        <v>0</v>
      </c>
      <c r="V79" s="259">
        <v>251</v>
      </c>
      <c r="W79" s="167"/>
      <c r="X79" s="183"/>
    </row>
    <row r="80" spans="1:24" s="60" customFormat="1" ht="15" customHeight="1">
      <c r="A80" s="100" t="s">
        <v>78</v>
      </c>
      <c r="B80" s="142" t="s">
        <v>67</v>
      </c>
      <c r="C80" s="259">
        <v>99326.733840819928</v>
      </c>
      <c r="D80" s="259">
        <v>-30977.824431883739</v>
      </c>
      <c r="E80" s="259">
        <v>204.64324000007264</v>
      </c>
      <c r="F80" s="259">
        <v>0</v>
      </c>
      <c r="G80" s="259">
        <v>0</v>
      </c>
      <c r="H80" s="259">
        <v>0</v>
      </c>
      <c r="I80" s="259">
        <v>0</v>
      </c>
      <c r="J80" s="259">
        <v>0</v>
      </c>
      <c r="K80" s="259">
        <v>0</v>
      </c>
      <c r="L80" s="259">
        <v>0</v>
      </c>
      <c r="M80" s="259">
        <v>0</v>
      </c>
      <c r="N80" s="259">
        <v>130099.54083270364</v>
      </c>
      <c r="O80" s="259">
        <v>0</v>
      </c>
      <c r="P80" s="259">
        <v>0</v>
      </c>
      <c r="Q80" s="259">
        <v>0.53299999998125713</v>
      </c>
      <c r="R80" s="259">
        <v>0</v>
      </c>
      <c r="S80" s="259">
        <v>1.4551915228366852E-11</v>
      </c>
      <c r="T80" s="259">
        <v>0</v>
      </c>
      <c r="U80" s="259">
        <v>0.53299999996670522</v>
      </c>
      <c r="V80" s="259">
        <v>-0.15880000003380701</v>
      </c>
      <c r="W80" s="167"/>
      <c r="X80" s="183"/>
    </row>
    <row r="81" spans="1:25" s="60" customFormat="1" ht="15" customHeight="1">
      <c r="A81" s="100" t="s">
        <v>78</v>
      </c>
      <c r="B81" s="270" t="s">
        <v>589</v>
      </c>
      <c r="C81" s="259">
        <v>155602.82270436978</v>
      </c>
      <c r="D81" s="259">
        <v>0.1097803474790453</v>
      </c>
      <c r="E81" s="259">
        <v>0.25299999979324639</v>
      </c>
      <c r="F81" s="259">
        <v>155602.41681562603</v>
      </c>
      <c r="G81" s="259">
        <v>0</v>
      </c>
      <c r="H81" s="259">
        <v>6.2656030058860779E-4</v>
      </c>
      <c r="I81" s="259">
        <v>1.0260364506393671E-3</v>
      </c>
      <c r="J81" s="259">
        <v>155602.41516302928</v>
      </c>
      <c r="K81" s="259">
        <v>0</v>
      </c>
      <c r="L81" s="259">
        <v>0</v>
      </c>
      <c r="M81" s="259">
        <v>0</v>
      </c>
      <c r="N81" s="259">
        <v>-0.4071255659655435</v>
      </c>
      <c r="O81" s="259">
        <v>0.44052149634808302</v>
      </c>
      <c r="P81" s="259">
        <v>0</v>
      </c>
      <c r="Q81" s="259">
        <v>9.7124660933332052E-3</v>
      </c>
      <c r="R81" s="259">
        <v>0</v>
      </c>
      <c r="S81" s="259">
        <v>0.35971249599970179</v>
      </c>
      <c r="T81" s="259">
        <v>-0.35000002990636858</v>
      </c>
      <c r="U81" s="259">
        <v>0</v>
      </c>
      <c r="V81" s="259">
        <v>0</v>
      </c>
      <c r="W81" s="167"/>
      <c r="X81" s="183"/>
    </row>
    <row r="82" spans="1:25" s="60" customFormat="1" ht="15" customHeight="1">
      <c r="A82" s="101" t="s">
        <v>79</v>
      </c>
      <c r="B82" s="102" t="s">
        <v>198</v>
      </c>
      <c r="C82" s="261">
        <v>26534582.248544522</v>
      </c>
      <c r="D82" s="261">
        <v>2159956.6420000005</v>
      </c>
      <c r="E82" s="261">
        <v>1725019.3029999998</v>
      </c>
      <c r="F82" s="261">
        <v>12727956.459030038</v>
      </c>
      <c r="G82" s="261">
        <v>4977199</v>
      </c>
      <c r="H82" s="261">
        <v>1505919.942176488</v>
      </c>
      <c r="I82" s="261">
        <v>1730961.4175236984</v>
      </c>
      <c r="J82" s="261">
        <v>619080.25308760186</v>
      </c>
      <c r="K82" s="261">
        <v>1235543</v>
      </c>
      <c r="L82" s="261">
        <v>920419.75128224958</v>
      </c>
      <c r="M82" s="261">
        <v>1738833.0949599999</v>
      </c>
      <c r="N82" s="261">
        <v>4145853.9660826642</v>
      </c>
      <c r="O82" s="261">
        <v>2426482.7999999993</v>
      </c>
      <c r="P82" s="261">
        <v>1778594</v>
      </c>
      <c r="Q82" s="261">
        <v>1061921.837231817</v>
      </c>
      <c r="R82" s="261">
        <v>173131.2</v>
      </c>
      <c r="S82" s="261">
        <v>660994.17843181675</v>
      </c>
      <c r="T82" s="261">
        <v>16550.220799999999</v>
      </c>
      <c r="U82" s="261">
        <v>211246.23799999998</v>
      </c>
      <c r="V82" s="261">
        <v>508797.24119999999</v>
      </c>
      <c r="W82" s="168"/>
      <c r="X82" s="183"/>
    </row>
    <row r="83" spans="1:25" s="60" customFormat="1" ht="15" customHeight="1">
      <c r="B83" s="270" t="s">
        <v>248</v>
      </c>
      <c r="C83" s="259">
        <v>13057974.248817397</v>
      </c>
      <c r="D83" s="259">
        <v>1024833.339</v>
      </c>
      <c r="E83" s="259">
        <v>1723085.014</v>
      </c>
      <c r="F83" s="259">
        <v>5670333</v>
      </c>
      <c r="G83" s="259">
        <v>153451</v>
      </c>
      <c r="H83" s="259">
        <v>1372363</v>
      </c>
      <c r="I83" s="259">
        <v>1465910</v>
      </c>
      <c r="J83" s="259">
        <v>181983</v>
      </c>
      <c r="K83" s="259">
        <v>775882</v>
      </c>
      <c r="L83" s="259">
        <v>553330</v>
      </c>
      <c r="M83" s="259">
        <v>1167414</v>
      </c>
      <c r="N83" s="259">
        <v>834937.41738557967</v>
      </c>
      <c r="O83" s="259">
        <v>2234066.4</v>
      </c>
      <c r="P83" s="259">
        <v>0</v>
      </c>
      <c r="Q83" s="259">
        <v>1061921.8372318167</v>
      </c>
      <c r="R83" s="259">
        <v>173131.2</v>
      </c>
      <c r="S83" s="259">
        <v>660994.17843181675</v>
      </c>
      <c r="T83" s="259">
        <v>16550.220799999999</v>
      </c>
      <c r="U83" s="259">
        <v>211246.23799999998</v>
      </c>
      <c r="V83" s="259">
        <v>508797.24119999999</v>
      </c>
      <c r="W83" s="167"/>
      <c r="X83" s="183"/>
    </row>
    <row r="84" spans="1:25" s="60" customFormat="1" ht="15" customHeight="1">
      <c r="A84" s="100"/>
      <c r="B84" s="142" t="s">
        <v>454</v>
      </c>
      <c r="C84" s="259">
        <v>13476608.013588669</v>
      </c>
      <c r="D84" s="259">
        <v>1135123.3030000001</v>
      </c>
      <c r="E84" s="259">
        <v>1934.289</v>
      </c>
      <c r="F84" s="259">
        <v>7057623.4590300377</v>
      </c>
      <c r="G84" s="259">
        <v>4823748</v>
      </c>
      <c r="H84" s="259">
        <v>133556.942176488</v>
      </c>
      <c r="I84" s="259">
        <v>265051.4175236983</v>
      </c>
      <c r="J84" s="259">
        <v>437097.25308760186</v>
      </c>
      <c r="K84" s="259">
        <v>459661</v>
      </c>
      <c r="L84" s="259">
        <v>367089.75128224946</v>
      </c>
      <c r="M84" s="259">
        <v>571419.09496000002</v>
      </c>
      <c r="N84" s="259">
        <v>3310916.5625586309</v>
      </c>
      <c r="O84" s="259">
        <v>192416.4</v>
      </c>
      <c r="P84" s="259">
        <v>1778594</v>
      </c>
      <c r="Q84" s="259">
        <v>0</v>
      </c>
      <c r="R84" s="259">
        <v>0</v>
      </c>
      <c r="S84" s="259">
        <v>0</v>
      </c>
      <c r="T84" s="259">
        <v>0</v>
      </c>
      <c r="U84" s="259">
        <v>0</v>
      </c>
      <c r="V84" s="259">
        <v>0</v>
      </c>
      <c r="W84" s="167"/>
      <c r="X84" s="183"/>
    </row>
    <row r="85" spans="1:25" ht="15" customHeight="1">
      <c r="A85" s="576" t="s">
        <v>557</v>
      </c>
      <c r="C85" s="259"/>
      <c r="D85" s="259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167"/>
      <c r="X85" s="182"/>
    </row>
    <row r="86" spans="1:25" s="112" customFormat="1" ht="15" customHeight="1">
      <c r="A86" s="112" t="s">
        <v>587</v>
      </c>
      <c r="B86" s="297"/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201"/>
      <c r="X86" s="185"/>
    </row>
    <row r="87" spans="1:25" ht="15" customHeight="1">
      <c r="A87" s="112" t="s">
        <v>660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82"/>
    </row>
    <row r="88" spans="1:25" ht="15.95" customHeight="1">
      <c r="A88" s="626" t="s">
        <v>561</v>
      </c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</row>
    <row r="89" spans="1:25" s="112" customFormat="1" ht="11.25" customHeight="1">
      <c r="A89" s="167"/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167"/>
    </row>
    <row r="90" spans="1:25" s="112" customFormat="1" ht="11.25" customHeight="1">
      <c r="A90" s="167"/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</row>
    <row r="91" spans="1:25" ht="15" customHeight="1">
      <c r="A91" s="167"/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</row>
    <row r="92" spans="1:25" ht="14.25" customHeight="1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</row>
    <row r="93" spans="1:25" ht="15.75" customHeight="1">
      <c r="A93" s="167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</row>
    <row r="94" spans="1:25" ht="15.95" customHeight="1">
      <c r="A94" s="167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</row>
    <row r="95" spans="1:25" ht="15.95" customHeight="1">
      <c r="A95" s="167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</row>
    <row r="96" spans="1:25" ht="15.95" customHeight="1">
      <c r="A96" s="167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</row>
    <row r="97" spans="1:25" ht="15.95" customHeight="1">
      <c r="A97" s="167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</row>
    <row r="98" spans="1:25" ht="15.95" customHeight="1">
      <c r="A98" s="167"/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  <c r="Y98" s="167"/>
    </row>
    <row r="99" spans="1:25" ht="15.95" customHeight="1">
      <c r="A99" s="167"/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  <c r="Y99" s="167"/>
    </row>
  </sheetData>
  <mergeCells count="11">
    <mergeCell ref="Q4:U4"/>
    <mergeCell ref="O4:O5"/>
    <mergeCell ref="P4:P5"/>
    <mergeCell ref="V4:V5"/>
    <mergeCell ref="N4:N5"/>
    <mergeCell ref="F4:M4"/>
    <mergeCell ref="A4:A5"/>
    <mergeCell ref="B4:B5"/>
    <mergeCell ref="C4:C5"/>
    <mergeCell ref="D4:D5"/>
    <mergeCell ref="E4:E5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24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7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16" width="10.7109375" style="5" customWidth="1"/>
    <col min="17" max="17" width="11.7109375" style="5" customWidth="1"/>
    <col min="18" max="20" width="10.7109375" style="5" customWidth="1"/>
    <col min="21" max="21" width="10.7109375" style="1" customWidth="1"/>
    <col min="22" max="22" width="10.7109375" style="5" customWidth="1"/>
    <col min="23" max="23" width="11.5703125" style="7" bestFit="1" customWidth="1"/>
    <col min="24" max="16384" width="11.42578125" style="5"/>
  </cols>
  <sheetData>
    <row r="1" spans="1:23" s="196" customFormat="1" ht="20.100000000000001" customHeight="1">
      <c r="A1" s="488" t="s">
        <v>670</v>
      </c>
      <c r="B1" s="197"/>
      <c r="C1" s="197"/>
      <c r="D1" s="197"/>
      <c r="J1" s="263"/>
      <c r="M1" s="197"/>
      <c r="N1" s="197"/>
      <c r="Q1" s="197"/>
      <c r="U1" s="189"/>
      <c r="W1" s="198"/>
    </row>
    <row r="2" spans="1:23" s="193" customFormat="1" ht="20.100000000000001" customHeight="1">
      <c r="A2" s="441" t="s">
        <v>130</v>
      </c>
      <c r="B2" s="199"/>
      <c r="D2" s="653"/>
      <c r="E2" s="654"/>
      <c r="F2" s="654"/>
      <c r="G2" s="654"/>
      <c r="H2" s="654"/>
      <c r="J2" s="433"/>
      <c r="K2" s="433"/>
      <c r="L2" s="149"/>
      <c r="M2" s="199"/>
      <c r="R2" s="194"/>
      <c r="S2" s="194"/>
      <c r="T2" s="194"/>
      <c r="U2" s="69"/>
      <c r="W2" s="195"/>
    </row>
    <row r="3" spans="1:23" ht="15" customHeight="1">
      <c r="A3" s="23"/>
      <c r="B3" s="59"/>
      <c r="C3" s="87"/>
      <c r="D3" s="220"/>
      <c r="E3" s="220"/>
      <c r="F3" s="220"/>
      <c r="G3" s="220"/>
      <c r="H3" s="220"/>
      <c r="I3" s="220"/>
      <c r="J3" s="9"/>
      <c r="K3" s="9"/>
      <c r="L3" s="9"/>
      <c r="M3" s="9"/>
      <c r="N3" s="9"/>
      <c r="O3" s="9"/>
      <c r="P3" s="7"/>
      <c r="Q3" s="7"/>
      <c r="R3" s="7"/>
      <c r="S3" s="7"/>
      <c r="V3" s="7"/>
    </row>
    <row r="4" spans="1:23" s="1" customFormat="1" ht="18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47" t="s">
        <v>196</v>
      </c>
      <c r="R4" s="647"/>
      <c r="S4" s="647"/>
      <c r="T4" s="647"/>
      <c r="U4" s="648"/>
      <c r="V4" s="639" t="s">
        <v>55</v>
      </c>
      <c r="W4" s="438"/>
    </row>
    <row r="5" spans="1:23" s="1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230</v>
      </c>
      <c r="L5" s="153" t="s">
        <v>97</v>
      </c>
      <c r="M5" s="153" t="s">
        <v>124</v>
      </c>
      <c r="N5" s="650"/>
      <c r="O5" s="645"/>
      <c r="P5" s="645"/>
      <c r="Q5" s="437" t="s">
        <v>94</v>
      </c>
      <c r="R5" s="288" t="s">
        <v>239</v>
      </c>
      <c r="S5" s="289" t="s">
        <v>588</v>
      </c>
      <c r="T5" s="153" t="s">
        <v>98</v>
      </c>
      <c r="U5" s="153" t="s">
        <v>86</v>
      </c>
      <c r="V5" s="640"/>
      <c r="W5" s="243"/>
    </row>
    <row r="6" spans="1:23" s="42" customFormat="1" ht="14.1" customHeight="1">
      <c r="A6" s="63" t="s">
        <v>155</v>
      </c>
      <c r="B6" s="336" t="s">
        <v>204</v>
      </c>
      <c r="C6" s="259">
        <v>134156.04643211287</v>
      </c>
      <c r="D6" s="259">
        <v>300</v>
      </c>
      <c r="E6" s="259">
        <v>0</v>
      </c>
      <c r="F6" s="259">
        <v>76539.374105175899</v>
      </c>
      <c r="G6" s="259">
        <v>0</v>
      </c>
      <c r="H6" s="259">
        <v>2002.8356795417235</v>
      </c>
      <c r="I6" s="259">
        <v>52144.445298407292</v>
      </c>
      <c r="J6" s="259">
        <v>0</v>
      </c>
      <c r="K6" s="259">
        <v>20289.701226572062</v>
      </c>
      <c r="L6" s="259">
        <v>0</v>
      </c>
      <c r="M6" s="259">
        <v>2102.391900654829</v>
      </c>
      <c r="N6" s="259">
        <v>9104.3008491178171</v>
      </c>
      <c r="O6" s="259">
        <v>18494.98833263796</v>
      </c>
      <c r="P6" s="259">
        <v>0</v>
      </c>
      <c r="Q6" s="259">
        <v>29119.180146901264</v>
      </c>
      <c r="R6" s="259">
        <v>0</v>
      </c>
      <c r="S6" s="259">
        <v>25933.686146901266</v>
      </c>
      <c r="T6" s="259">
        <v>3185.4940000000001</v>
      </c>
      <c r="U6" s="259">
        <v>0</v>
      </c>
      <c r="V6" s="259">
        <v>598.20299827992335</v>
      </c>
      <c r="W6" s="170"/>
    </row>
    <row r="7" spans="1:23" s="42" customFormat="1" ht="14.1" customHeight="1">
      <c r="A7" s="125" t="s">
        <v>105</v>
      </c>
      <c r="B7" s="337" t="s">
        <v>258</v>
      </c>
      <c r="C7" s="259">
        <v>127055.19296606164</v>
      </c>
      <c r="D7" s="259">
        <v>300</v>
      </c>
      <c r="E7" s="259">
        <v>0</v>
      </c>
      <c r="F7" s="259">
        <v>70804.34681045622</v>
      </c>
      <c r="G7" s="259">
        <v>0</v>
      </c>
      <c r="H7" s="259">
        <v>401.62951470682736</v>
      </c>
      <c r="I7" s="259">
        <v>48011.937834864686</v>
      </c>
      <c r="J7" s="259">
        <v>0</v>
      </c>
      <c r="K7" s="259">
        <v>20289.701226572062</v>
      </c>
      <c r="L7" s="259">
        <v>0</v>
      </c>
      <c r="M7" s="259">
        <v>2101.0782343126498</v>
      </c>
      <c r="N7" s="259">
        <v>9103.8294923066114</v>
      </c>
      <c r="O7" s="259">
        <v>17385.289032679681</v>
      </c>
      <c r="P7" s="259">
        <v>0</v>
      </c>
      <c r="Q7" s="259">
        <v>28863.524632339209</v>
      </c>
      <c r="R7" s="259">
        <v>0</v>
      </c>
      <c r="S7" s="259">
        <v>25678.030632339211</v>
      </c>
      <c r="T7" s="259">
        <v>3185.4940000000001</v>
      </c>
      <c r="U7" s="259">
        <v>0</v>
      </c>
      <c r="V7" s="259">
        <v>598.20299827992335</v>
      </c>
      <c r="W7" s="170"/>
    </row>
    <row r="8" spans="1:23" s="42" customFormat="1" ht="14.1" customHeight="1">
      <c r="A8" s="125" t="s">
        <v>106</v>
      </c>
      <c r="B8" s="337" t="s">
        <v>205</v>
      </c>
      <c r="C8" s="259">
        <v>5489.5006751383335</v>
      </c>
      <c r="D8" s="259">
        <v>0</v>
      </c>
      <c r="E8" s="259">
        <v>0</v>
      </c>
      <c r="F8" s="259">
        <v>4682.874155096315</v>
      </c>
      <c r="G8" s="259">
        <v>0</v>
      </c>
      <c r="H8" s="259">
        <v>1595.371969097497</v>
      </c>
      <c r="I8" s="259">
        <v>3086.3290085705644</v>
      </c>
      <c r="J8" s="259">
        <v>0</v>
      </c>
      <c r="K8" s="259">
        <v>0</v>
      </c>
      <c r="L8" s="259">
        <v>0</v>
      </c>
      <c r="M8" s="259">
        <v>1.1731774282534655</v>
      </c>
      <c r="N8" s="259">
        <v>0.4713568112049849</v>
      </c>
      <c r="O8" s="259">
        <v>554.84964997913858</v>
      </c>
      <c r="P8" s="259">
        <v>0</v>
      </c>
      <c r="Q8" s="259">
        <v>251.30551325167576</v>
      </c>
      <c r="R8" s="259">
        <v>0</v>
      </c>
      <c r="S8" s="259">
        <v>251.30551325167576</v>
      </c>
      <c r="T8" s="259">
        <v>0</v>
      </c>
      <c r="U8" s="259">
        <v>0</v>
      </c>
      <c r="V8" s="259">
        <v>0</v>
      </c>
      <c r="W8" s="170"/>
    </row>
    <row r="9" spans="1:23" s="42" customFormat="1" ht="14.1" customHeight="1">
      <c r="A9" s="125" t="s">
        <v>156</v>
      </c>
      <c r="B9" s="337" t="s">
        <v>157</v>
      </c>
      <c r="C9" s="259">
        <v>1611.4092362594074</v>
      </c>
      <c r="D9" s="259">
        <v>0</v>
      </c>
      <c r="E9" s="259">
        <v>0</v>
      </c>
      <c r="F9" s="259">
        <v>1052.1531396233624</v>
      </c>
      <c r="G9" s="259">
        <v>0</v>
      </c>
      <c r="H9" s="259">
        <v>5.8341957373990585</v>
      </c>
      <c r="I9" s="259">
        <v>1046.1784549720378</v>
      </c>
      <c r="J9" s="259">
        <v>0</v>
      </c>
      <c r="K9" s="259">
        <v>0</v>
      </c>
      <c r="L9" s="259">
        <v>0</v>
      </c>
      <c r="M9" s="259">
        <v>0.14048891392560101</v>
      </c>
      <c r="N9" s="259">
        <v>5.6445346528876394E-2</v>
      </c>
      <c r="O9" s="259">
        <v>554.84964997913858</v>
      </c>
      <c r="P9" s="259">
        <v>0</v>
      </c>
      <c r="Q9" s="259">
        <v>4.3500013103775679</v>
      </c>
      <c r="R9" s="259">
        <v>0</v>
      </c>
      <c r="S9" s="259">
        <v>4.3500013103775679</v>
      </c>
      <c r="T9" s="259">
        <v>0</v>
      </c>
      <c r="U9" s="259">
        <v>0</v>
      </c>
      <c r="V9" s="259">
        <v>0</v>
      </c>
      <c r="W9" s="170"/>
    </row>
    <row r="10" spans="1:23" s="42" customFormat="1" ht="14.1" customHeight="1">
      <c r="A10" s="63" t="s">
        <v>158</v>
      </c>
      <c r="B10" s="336" t="s">
        <v>201</v>
      </c>
      <c r="C10" s="259">
        <v>66748.120146573361</v>
      </c>
      <c r="D10" s="259">
        <v>1816</v>
      </c>
      <c r="E10" s="259">
        <v>2635</v>
      </c>
      <c r="F10" s="259">
        <v>5336.9382475353541</v>
      </c>
      <c r="G10" s="259">
        <v>0</v>
      </c>
      <c r="H10" s="259">
        <v>114.52789883980043</v>
      </c>
      <c r="I10" s="259">
        <v>2884.4007553881679</v>
      </c>
      <c r="J10" s="259">
        <v>0</v>
      </c>
      <c r="K10" s="259">
        <v>1223</v>
      </c>
      <c r="L10" s="259">
        <v>121.17500000000001</v>
      </c>
      <c r="M10" s="259">
        <v>993.83459330738651</v>
      </c>
      <c r="N10" s="259">
        <v>14808.349231471218</v>
      </c>
      <c r="O10" s="259">
        <v>34639.302459987121</v>
      </c>
      <c r="P10" s="259">
        <v>0</v>
      </c>
      <c r="Q10" s="259">
        <v>6548.4077499380528</v>
      </c>
      <c r="R10" s="259">
        <v>0</v>
      </c>
      <c r="S10" s="259">
        <v>864.40774993805314</v>
      </c>
      <c r="T10" s="259">
        <v>0</v>
      </c>
      <c r="U10" s="259">
        <v>5684</v>
      </c>
      <c r="V10" s="259">
        <v>964.12245764161526</v>
      </c>
      <c r="W10" s="170"/>
    </row>
    <row r="11" spans="1:23" s="42" customFormat="1" ht="14.1" customHeight="1">
      <c r="A11" s="125" t="s">
        <v>107</v>
      </c>
      <c r="B11" s="337" t="s">
        <v>206</v>
      </c>
      <c r="C11" s="259">
        <v>35063.547756687934</v>
      </c>
      <c r="D11" s="259">
        <v>1703</v>
      </c>
      <c r="E11" s="259">
        <v>425</v>
      </c>
      <c r="F11" s="259">
        <v>1377.9377736665444</v>
      </c>
      <c r="G11" s="259">
        <v>0</v>
      </c>
      <c r="H11" s="259">
        <v>33.444083592339467</v>
      </c>
      <c r="I11" s="259">
        <v>927.68768646526621</v>
      </c>
      <c r="J11" s="259">
        <v>0</v>
      </c>
      <c r="K11" s="259">
        <v>314</v>
      </c>
      <c r="L11" s="259">
        <v>21</v>
      </c>
      <c r="M11" s="259">
        <v>81.806003608938909</v>
      </c>
      <c r="N11" s="259">
        <v>210.32383447020007</v>
      </c>
      <c r="O11" s="259">
        <v>24718</v>
      </c>
      <c r="P11" s="259">
        <v>0</v>
      </c>
      <c r="Q11" s="259">
        <v>5749.2861485511885</v>
      </c>
      <c r="R11" s="259">
        <v>0</v>
      </c>
      <c r="S11" s="259">
        <v>65.286148551188091</v>
      </c>
      <c r="T11" s="259">
        <v>0</v>
      </c>
      <c r="U11" s="259">
        <v>5684</v>
      </c>
      <c r="V11" s="259">
        <v>880</v>
      </c>
      <c r="W11" s="170"/>
    </row>
    <row r="12" spans="1:23" s="42" customFormat="1" ht="14.1" customHeight="1">
      <c r="A12" s="125" t="s">
        <v>159</v>
      </c>
      <c r="B12" s="337" t="s">
        <v>259</v>
      </c>
      <c r="C12" s="259">
        <v>11338.772143134513</v>
      </c>
      <c r="D12" s="259">
        <v>0</v>
      </c>
      <c r="E12" s="259">
        <v>0</v>
      </c>
      <c r="F12" s="259">
        <v>622.48194620359698</v>
      </c>
      <c r="G12" s="259">
        <v>0</v>
      </c>
      <c r="H12" s="259">
        <v>25.117887317822593</v>
      </c>
      <c r="I12" s="259">
        <v>591.75871110321646</v>
      </c>
      <c r="J12" s="259">
        <v>0</v>
      </c>
      <c r="K12" s="259">
        <v>5</v>
      </c>
      <c r="L12" s="259">
        <v>0</v>
      </c>
      <c r="M12" s="259">
        <v>0.60534778255792632</v>
      </c>
      <c r="N12" s="259">
        <v>8457.2432153854861</v>
      </c>
      <c r="O12" s="259">
        <v>2185</v>
      </c>
      <c r="P12" s="259">
        <v>0</v>
      </c>
      <c r="Q12" s="259">
        <v>49.046981545429539</v>
      </c>
      <c r="R12" s="259">
        <v>0</v>
      </c>
      <c r="S12" s="259">
        <v>49.046981545429539</v>
      </c>
      <c r="T12" s="259">
        <v>0</v>
      </c>
      <c r="U12" s="259">
        <v>0</v>
      </c>
      <c r="V12" s="259">
        <v>25</v>
      </c>
      <c r="W12" s="170"/>
    </row>
    <row r="13" spans="1:23" s="42" customFormat="1" ht="14.1" customHeight="1">
      <c r="A13" s="125" t="s">
        <v>160</v>
      </c>
      <c r="B13" s="337" t="s">
        <v>260</v>
      </c>
      <c r="C13" s="259">
        <v>20345.800246750914</v>
      </c>
      <c r="D13" s="259">
        <v>113</v>
      </c>
      <c r="E13" s="259">
        <v>2210</v>
      </c>
      <c r="F13" s="259">
        <v>3336.5185276652137</v>
      </c>
      <c r="G13" s="259">
        <v>0</v>
      </c>
      <c r="H13" s="259">
        <v>55.965927929638376</v>
      </c>
      <c r="I13" s="259">
        <v>1364.9543578196854</v>
      </c>
      <c r="J13" s="259">
        <v>0</v>
      </c>
      <c r="K13" s="259">
        <v>904</v>
      </c>
      <c r="L13" s="259">
        <v>100.17500000000001</v>
      </c>
      <c r="M13" s="259">
        <v>911.42324191588966</v>
      </c>
      <c r="N13" s="259">
        <v>6140.782181615532</v>
      </c>
      <c r="O13" s="259">
        <v>7736.3024599871187</v>
      </c>
      <c r="P13" s="259">
        <v>0</v>
      </c>
      <c r="Q13" s="259">
        <v>750.07461984143549</v>
      </c>
      <c r="R13" s="259">
        <v>0</v>
      </c>
      <c r="S13" s="259">
        <v>750.07461984143549</v>
      </c>
      <c r="T13" s="259">
        <v>0</v>
      </c>
      <c r="U13" s="259">
        <v>0</v>
      </c>
      <c r="V13" s="259">
        <v>59.122457641615213</v>
      </c>
      <c r="W13" s="170"/>
    </row>
    <row r="14" spans="1:23" s="42" customFormat="1" ht="14.1" customHeight="1">
      <c r="A14" s="63" t="s">
        <v>161</v>
      </c>
      <c r="B14" s="336" t="s">
        <v>102</v>
      </c>
      <c r="C14" s="259">
        <v>9279213.4979442768</v>
      </c>
      <c r="D14" s="259">
        <v>803798</v>
      </c>
      <c r="E14" s="259">
        <v>216718.85</v>
      </c>
      <c r="F14" s="259">
        <v>5863567.2702839142</v>
      </c>
      <c r="G14" s="259">
        <v>4052556</v>
      </c>
      <c r="H14" s="259">
        <v>77641.197264299335</v>
      </c>
      <c r="I14" s="259">
        <v>59645.810359227624</v>
      </c>
      <c r="J14" s="259">
        <v>1</v>
      </c>
      <c r="K14" s="259">
        <v>168219.51345765326</v>
      </c>
      <c r="L14" s="259">
        <v>273339.94999999995</v>
      </c>
      <c r="M14" s="259">
        <v>1232163.7992027337</v>
      </c>
      <c r="N14" s="259">
        <v>1073152.7850304637</v>
      </c>
      <c r="O14" s="259">
        <v>821187.25878146093</v>
      </c>
      <c r="P14" s="259">
        <v>0</v>
      </c>
      <c r="Q14" s="259">
        <v>351045.42889783962</v>
      </c>
      <c r="R14" s="259">
        <v>0</v>
      </c>
      <c r="S14" s="259">
        <v>272126.42889785569</v>
      </c>
      <c r="T14" s="259">
        <v>3.9999999839246896</v>
      </c>
      <c r="U14" s="259">
        <v>78915</v>
      </c>
      <c r="V14" s="259">
        <v>149743.90495059735</v>
      </c>
      <c r="W14" s="170"/>
    </row>
    <row r="15" spans="1:23" s="42" customFormat="1" ht="14.1" customHeight="1">
      <c r="A15" s="125" t="s">
        <v>162</v>
      </c>
      <c r="B15" s="337" t="s">
        <v>261</v>
      </c>
      <c r="C15" s="259">
        <v>228235.50666530288</v>
      </c>
      <c r="D15" s="259">
        <v>3818</v>
      </c>
      <c r="E15" s="259">
        <v>4751</v>
      </c>
      <c r="F15" s="259">
        <v>27211.915955264514</v>
      </c>
      <c r="G15" s="259">
        <v>0</v>
      </c>
      <c r="H15" s="259">
        <v>914.12926161930307</v>
      </c>
      <c r="I15" s="259">
        <v>6043.8839889354695</v>
      </c>
      <c r="J15" s="259">
        <v>0</v>
      </c>
      <c r="K15" s="259">
        <v>15979.255553936788</v>
      </c>
      <c r="L15" s="259">
        <v>1879.625</v>
      </c>
      <c r="M15" s="259">
        <v>2395.0221507729557</v>
      </c>
      <c r="N15" s="259">
        <v>108010.70170624445</v>
      </c>
      <c r="O15" s="259">
        <v>67766.098135970315</v>
      </c>
      <c r="P15" s="259">
        <v>0</v>
      </c>
      <c r="Q15" s="259">
        <v>11073.313132542473</v>
      </c>
      <c r="R15" s="259">
        <v>0</v>
      </c>
      <c r="S15" s="259">
        <v>8017.313132542472</v>
      </c>
      <c r="T15" s="259">
        <v>0</v>
      </c>
      <c r="U15" s="259">
        <v>3056</v>
      </c>
      <c r="V15" s="259">
        <v>5604.4777352811334</v>
      </c>
      <c r="W15" s="170"/>
    </row>
    <row r="16" spans="1:23" s="42" customFormat="1" ht="14.1" customHeight="1">
      <c r="A16" s="63" t="s">
        <v>163</v>
      </c>
      <c r="B16" s="337" t="s">
        <v>262</v>
      </c>
      <c r="C16" s="259">
        <v>26181.562000407463</v>
      </c>
      <c r="D16" s="259">
        <v>495</v>
      </c>
      <c r="E16" s="259">
        <v>0</v>
      </c>
      <c r="F16" s="259">
        <v>2281.2875245752975</v>
      </c>
      <c r="G16" s="259">
        <v>0</v>
      </c>
      <c r="H16" s="259">
        <v>117.74746476233406</v>
      </c>
      <c r="I16" s="259">
        <v>777.69255801762881</v>
      </c>
      <c r="J16" s="259">
        <v>0</v>
      </c>
      <c r="K16" s="259">
        <v>1354</v>
      </c>
      <c r="L16" s="259">
        <v>0</v>
      </c>
      <c r="M16" s="259">
        <v>31.847501795334615</v>
      </c>
      <c r="N16" s="259">
        <v>11268.258872928085</v>
      </c>
      <c r="O16" s="259">
        <v>9404.6941418340812</v>
      </c>
      <c r="P16" s="259">
        <v>0</v>
      </c>
      <c r="Q16" s="259">
        <v>159.47069162516689</v>
      </c>
      <c r="R16" s="259">
        <v>0</v>
      </c>
      <c r="S16" s="259">
        <v>158.64523664124221</v>
      </c>
      <c r="T16" s="259">
        <v>0.82545498392468919</v>
      </c>
      <c r="U16" s="259">
        <v>0</v>
      </c>
      <c r="V16" s="259">
        <v>2572.8507694448322</v>
      </c>
      <c r="W16" s="170"/>
    </row>
    <row r="17" spans="1:23" s="42" customFormat="1" ht="14.1" customHeight="1">
      <c r="A17" s="63">
        <v>16</v>
      </c>
      <c r="B17" s="337" t="s">
        <v>207</v>
      </c>
      <c r="C17" s="259">
        <v>78225.740282200117</v>
      </c>
      <c r="D17" s="259">
        <v>0</v>
      </c>
      <c r="E17" s="259">
        <v>49</v>
      </c>
      <c r="F17" s="259">
        <v>4737.4928558834808</v>
      </c>
      <c r="G17" s="259">
        <v>0</v>
      </c>
      <c r="H17" s="259">
        <v>122.39147334736836</v>
      </c>
      <c r="I17" s="259">
        <v>803.54764365862809</v>
      </c>
      <c r="J17" s="259">
        <v>0</v>
      </c>
      <c r="K17" s="259">
        <v>2318.77958127287</v>
      </c>
      <c r="L17" s="259">
        <v>1382</v>
      </c>
      <c r="M17" s="259">
        <v>110.77415760461419</v>
      </c>
      <c r="N17" s="259">
        <v>7059.9462973099398</v>
      </c>
      <c r="O17" s="259">
        <v>16932.460452057345</v>
      </c>
      <c r="P17" s="259">
        <v>0</v>
      </c>
      <c r="Q17" s="259">
        <v>44993.829583230952</v>
      </c>
      <c r="R17" s="259">
        <v>0</v>
      </c>
      <c r="S17" s="259">
        <v>44777.951583230955</v>
      </c>
      <c r="T17" s="259">
        <v>0.55800000000000005</v>
      </c>
      <c r="U17" s="259">
        <v>215.32</v>
      </c>
      <c r="V17" s="259">
        <v>4453.0110937183917</v>
      </c>
      <c r="W17" s="170"/>
    </row>
    <row r="18" spans="1:23" s="42" customFormat="1" ht="14.1" customHeight="1">
      <c r="A18" s="63">
        <v>17</v>
      </c>
      <c r="B18" s="337" t="s">
        <v>208</v>
      </c>
      <c r="C18" s="259">
        <v>246144.57611533336</v>
      </c>
      <c r="D18" s="259">
        <v>12175</v>
      </c>
      <c r="E18" s="259">
        <v>4144</v>
      </c>
      <c r="F18" s="259">
        <v>5382.3045052292409</v>
      </c>
      <c r="G18" s="259">
        <v>0</v>
      </c>
      <c r="H18" s="259">
        <v>208.72814198676826</v>
      </c>
      <c r="I18" s="259">
        <v>1394.1343351230817</v>
      </c>
      <c r="J18" s="259">
        <v>0</v>
      </c>
      <c r="K18" s="259">
        <v>2657.3941121235721</v>
      </c>
      <c r="L18" s="259">
        <v>789</v>
      </c>
      <c r="M18" s="259">
        <v>333.04791599581893</v>
      </c>
      <c r="N18" s="259">
        <v>86759.132133050298</v>
      </c>
      <c r="O18" s="259">
        <v>75977.782796185114</v>
      </c>
      <c r="P18" s="259">
        <v>0</v>
      </c>
      <c r="Q18" s="259">
        <v>44747.14552275397</v>
      </c>
      <c r="R18" s="259">
        <v>0</v>
      </c>
      <c r="S18" s="259">
        <v>41439.14552275397</v>
      </c>
      <c r="T18" s="259">
        <v>0</v>
      </c>
      <c r="U18" s="259">
        <v>3308</v>
      </c>
      <c r="V18" s="259">
        <v>16959.211158114711</v>
      </c>
      <c r="W18" s="170"/>
    </row>
    <row r="19" spans="1:23" s="42" customFormat="1" ht="14.1" customHeight="1">
      <c r="A19" s="63">
        <v>18</v>
      </c>
      <c r="B19" s="337" t="s">
        <v>263</v>
      </c>
      <c r="C19" s="259">
        <v>23336.861907591021</v>
      </c>
      <c r="D19" s="259">
        <v>0</v>
      </c>
      <c r="E19" s="259">
        <v>0</v>
      </c>
      <c r="F19" s="259">
        <v>2081.9143116535192</v>
      </c>
      <c r="G19" s="259">
        <v>0</v>
      </c>
      <c r="H19" s="259">
        <v>126.70322758238972</v>
      </c>
      <c r="I19" s="259">
        <v>837.92452593995256</v>
      </c>
      <c r="J19" s="259">
        <v>0</v>
      </c>
      <c r="K19" s="259">
        <v>1070.2223266289791</v>
      </c>
      <c r="L19" s="259">
        <v>0</v>
      </c>
      <c r="M19" s="259">
        <v>47.064231502197956</v>
      </c>
      <c r="N19" s="259">
        <v>6865.8689235763222</v>
      </c>
      <c r="O19" s="259">
        <v>10728.982653773162</v>
      </c>
      <c r="P19" s="259">
        <v>0</v>
      </c>
      <c r="Q19" s="259">
        <v>2778.9079197130436</v>
      </c>
      <c r="R19" s="259">
        <v>0</v>
      </c>
      <c r="S19" s="259">
        <v>2778.3895197130437</v>
      </c>
      <c r="T19" s="259">
        <v>0.51839999999999997</v>
      </c>
      <c r="U19" s="259">
        <v>0</v>
      </c>
      <c r="V19" s="259">
        <v>881.18809887497218</v>
      </c>
      <c r="W19" s="170"/>
    </row>
    <row r="20" spans="1:23" s="42" customFormat="1" ht="14.1" customHeight="1">
      <c r="A20" s="63">
        <v>19</v>
      </c>
      <c r="B20" s="337" t="s">
        <v>264</v>
      </c>
      <c r="C20" s="259">
        <v>5418661.0368327405</v>
      </c>
      <c r="D20" s="259">
        <v>318463</v>
      </c>
      <c r="E20" s="259">
        <v>139202.85</v>
      </c>
      <c r="F20" s="259">
        <v>4878526.6664047986</v>
      </c>
      <c r="G20" s="259">
        <v>4052556</v>
      </c>
      <c r="H20" s="259">
        <v>69210.189657329058</v>
      </c>
      <c r="I20" s="259">
        <v>2231.7819092193222</v>
      </c>
      <c r="J20" s="259">
        <v>1</v>
      </c>
      <c r="K20" s="259">
        <v>46308</v>
      </c>
      <c r="L20" s="259">
        <v>85591</v>
      </c>
      <c r="M20" s="259">
        <v>622628.69483824994</v>
      </c>
      <c r="N20" s="259">
        <v>51973.170484652386</v>
      </c>
      <c r="O20" s="259">
        <v>22532</v>
      </c>
      <c r="P20" s="259">
        <v>0</v>
      </c>
      <c r="Q20" s="259">
        <v>5153.3499432893605</v>
      </c>
      <c r="R20" s="259">
        <v>0</v>
      </c>
      <c r="S20" s="259">
        <v>537.34994328936</v>
      </c>
      <c r="T20" s="259">
        <v>0</v>
      </c>
      <c r="U20" s="259">
        <v>4616</v>
      </c>
      <c r="V20" s="259">
        <v>2810</v>
      </c>
      <c r="W20" s="170"/>
    </row>
    <row r="21" spans="1:23" s="42" customFormat="1" ht="14.1" customHeight="1">
      <c r="A21" s="125" t="s">
        <v>164</v>
      </c>
      <c r="B21" s="338" t="s">
        <v>209</v>
      </c>
      <c r="C21" s="259">
        <v>371846.7444063595</v>
      </c>
      <c r="D21" s="259">
        <v>310635</v>
      </c>
      <c r="E21" s="259">
        <v>0</v>
      </c>
      <c r="F21" s="259">
        <v>35383.879849526318</v>
      </c>
      <c r="G21" s="259">
        <v>0</v>
      </c>
      <c r="H21" s="259">
        <v>2.017348572906049</v>
      </c>
      <c r="I21" s="259">
        <v>11.813927270989632</v>
      </c>
      <c r="J21" s="259">
        <v>0</v>
      </c>
      <c r="K21" s="259">
        <v>0</v>
      </c>
      <c r="L21" s="259">
        <v>0</v>
      </c>
      <c r="M21" s="259">
        <v>35370.048573682419</v>
      </c>
      <c r="N21" s="259">
        <v>24697.019515834098</v>
      </c>
      <c r="O21" s="259">
        <v>1130</v>
      </c>
      <c r="P21" s="259">
        <v>0</v>
      </c>
      <c r="Q21" s="259">
        <v>0.84504099907983765</v>
      </c>
      <c r="R21" s="259">
        <v>0</v>
      </c>
      <c r="S21" s="259">
        <v>0.84504099907983765</v>
      </c>
      <c r="T21" s="259">
        <v>0</v>
      </c>
      <c r="U21" s="259">
        <v>0</v>
      </c>
      <c r="V21" s="259">
        <v>0</v>
      </c>
      <c r="W21" s="170"/>
    </row>
    <row r="22" spans="1:23" s="42" customFormat="1" ht="14.1" customHeight="1">
      <c r="A22" s="125" t="s">
        <v>165</v>
      </c>
      <c r="B22" s="338" t="s">
        <v>210</v>
      </c>
      <c r="C22" s="259">
        <v>5046814.2924263794</v>
      </c>
      <c r="D22" s="259">
        <v>7828</v>
      </c>
      <c r="E22" s="259">
        <v>139202.85</v>
      </c>
      <c r="F22" s="259">
        <v>4843142.7865552716</v>
      </c>
      <c r="G22" s="259">
        <v>4052556</v>
      </c>
      <c r="H22" s="259">
        <v>69208.172308756155</v>
      </c>
      <c r="I22" s="259">
        <v>2219.9679819483326</v>
      </c>
      <c r="J22" s="259">
        <v>1</v>
      </c>
      <c r="K22" s="259">
        <v>46308</v>
      </c>
      <c r="L22" s="259">
        <v>85591</v>
      </c>
      <c r="M22" s="259">
        <v>587258.64626456751</v>
      </c>
      <c r="N22" s="259">
        <v>27276.150968818289</v>
      </c>
      <c r="O22" s="259">
        <v>21402</v>
      </c>
      <c r="P22" s="259">
        <v>0</v>
      </c>
      <c r="Q22" s="259">
        <v>5152.5049022902804</v>
      </c>
      <c r="R22" s="259">
        <v>0</v>
      </c>
      <c r="S22" s="259">
        <v>536.50490229028014</v>
      </c>
      <c r="T22" s="259">
        <v>0</v>
      </c>
      <c r="U22" s="259">
        <v>4616</v>
      </c>
      <c r="V22" s="259">
        <v>2810</v>
      </c>
      <c r="W22" s="170"/>
    </row>
    <row r="23" spans="1:23" s="42" customFormat="1" ht="14.1" customHeight="1">
      <c r="A23" s="63">
        <v>20</v>
      </c>
      <c r="B23" s="337" t="s">
        <v>265</v>
      </c>
      <c r="C23" s="259">
        <v>1519559.4943186664</v>
      </c>
      <c r="D23" s="259">
        <v>18199.599999999999</v>
      </c>
      <c r="E23" s="259">
        <v>22005.274794026878</v>
      </c>
      <c r="F23" s="259">
        <v>778935.47040345287</v>
      </c>
      <c r="G23" s="259">
        <v>0</v>
      </c>
      <c r="H23" s="259">
        <v>640.98342060535049</v>
      </c>
      <c r="I23" s="259">
        <v>4234.044336554186</v>
      </c>
      <c r="J23" s="259">
        <v>0</v>
      </c>
      <c r="K23" s="259">
        <v>40714</v>
      </c>
      <c r="L23" s="259">
        <v>164165</v>
      </c>
      <c r="M23" s="259">
        <v>569181.44264629332</v>
      </c>
      <c r="N23" s="259">
        <v>309115.47659311374</v>
      </c>
      <c r="O23" s="259">
        <v>148484.58153423073</v>
      </c>
      <c r="P23" s="259">
        <v>0</v>
      </c>
      <c r="Q23" s="259">
        <v>185594.00746384208</v>
      </c>
      <c r="R23" s="259">
        <v>0</v>
      </c>
      <c r="S23" s="259">
        <v>155500.00746384208</v>
      </c>
      <c r="T23" s="259">
        <v>0</v>
      </c>
      <c r="U23" s="259">
        <v>30094</v>
      </c>
      <c r="V23" s="259">
        <v>57225.083530000004</v>
      </c>
      <c r="W23" s="170"/>
    </row>
    <row r="24" spans="1:23" s="42" customFormat="1" ht="14.1" customHeight="1">
      <c r="A24" s="63">
        <v>21</v>
      </c>
      <c r="B24" s="337" t="s">
        <v>266</v>
      </c>
      <c r="C24" s="259">
        <v>73944.850729531056</v>
      </c>
      <c r="D24" s="259">
        <v>1988.3999999999999</v>
      </c>
      <c r="E24" s="259">
        <v>3251.7252059731218</v>
      </c>
      <c r="F24" s="259">
        <v>11675.095218202521</v>
      </c>
      <c r="G24" s="259">
        <v>0</v>
      </c>
      <c r="H24" s="259">
        <v>163.70295833423609</v>
      </c>
      <c r="I24" s="259">
        <v>1074.5962158542425</v>
      </c>
      <c r="J24" s="259">
        <v>0</v>
      </c>
      <c r="K24" s="259">
        <v>2869</v>
      </c>
      <c r="L24" s="259">
        <v>5643</v>
      </c>
      <c r="M24" s="259">
        <v>1924.7960440140437</v>
      </c>
      <c r="N24" s="259">
        <v>8877.0926950066678</v>
      </c>
      <c r="O24" s="259">
        <v>24796.338879001116</v>
      </c>
      <c r="P24" s="259">
        <v>0</v>
      </c>
      <c r="Q24" s="259">
        <v>4745.2822613476383</v>
      </c>
      <c r="R24" s="259">
        <v>0</v>
      </c>
      <c r="S24" s="259">
        <v>1052.2822613476378</v>
      </c>
      <c r="T24" s="259">
        <v>0</v>
      </c>
      <c r="U24" s="259">
        <v>3693</v>
      </c>
      <c r="V24" s="259">
        <v>18610.916469999996</v>
      </c>
      <c r="W24" s="170"/>
    </row>
    <row r="25" spans="1:23" s="60" customFormat="1" ht="14.1" customHeight="1">
      <c r="A25" s="63">
        <v>22</v>
      </c>
      <c r="B25" s="337" t="s">
        <v>211</v>
      </c>
      <c r="C25" s="259">
        <v>98386.26550534158</v>
      </c>
      <c r="D25" s="259">
        <v>0</v>
      </c>
      <c r="E25" s="259">
        <v>374</v>
      </c>
      <c r="F25" s="259">
        <v>12710.81500899504</v>
      </c>
      <c r="G25" s="259">
        <v>0</v>
      </c>
      <c r="H25" s="259">
        <v>349.32802628876442</v>
      </c>
      <c r="I25" s="259">
        <v>2300.5080250330921</v>
      </c>
      <c r="J25" s="259">
        <v>0</v>
      </c>
      <c r="K25" s="259">
        <v>7597.382054606398</v>
      </c>
      <c r="L25" s="259">
        <v>342</v>
      </c>
      <c r="M25" s="259">
        <v>2121.5969030667848</v>
      </c>
      <c r="N25" s="259">
        <v>23406.852704405297</v>
      </c>
      <c r="O25" s="259">
        <v>55660.097731532449</v>
      </c>
      <c r="P25" s="259">
        <v>0</v>
      </c>
      <c r="Q25" s="259">
        <v>843.50006040879487</v>
      </c>
      <c r="R25" s="259">
        <v>0</v>
      </c>
      <c r="S25" s="259">
        <v>427.50006040879487</v>
      </c>
      <c r="T25" s="259">
        <v>0</v>
      </c>
      <c r="U25" s="259">
        <v>416</v>
      </c>
      <c r="V25" s="259">
        <v>5391</v>
      </c>
      <c r="W25" s="170"/>
    </row>
    <row r="26" spans="1:23" s="60" customFormat="1" ht="14.1" customHeight="1">
      <c r="A26" s="63">
        <v>23</v>
      </c>
      <c r="B26" s="337" t="s">
        <v>267</v>
      </c>
      <c r="C26" s="259">
        <v>279845.0643119631</v>
      </c>
      <c r="D26" s="259">
        <v>16446</v>
      </c>
      <c r="E26" s="259">
        <v>42374</v>
      </c>
      <c r="F26" s="259">
        <v>31955.803007771807</v>
      </c>
      <c r="G26" s="259">
        <v>0</v>
      </c>
      <c r="H26" s="259">
        <v>210.81705889099663</v>
      </c>
      <c r="I26" s="259">
        <v>1416.7222208077542</v>
      </c>
      <c r="J26" s="259">
        <v>0</v>
      </c>
      <c r="K26" s="259">
        <v>12340.096314801776</v>
      </c>
      <c r="L26" s="259">
        <v>7898.3250000000007</v>
      </c>
      <c r="M26" s="259">
        <v>10089.842413271279</v>
      </c>
      <c r="N26" s="259">
        <v>102018.32839947456</v>
      </c>
      <c r="O26" s="259">
        <v>44992.425984304238</v>
      </c>
      <c r="P26" s="259">
        <v>0</v>
      </c>
      <c r="Q26" s="259">
        <v>41450.506920412518</v>
      </c>
      <c r="R26" s="259">
        <v>0</v>
      </c>
      <c r="S26" s="259">
        <v>8289.5069204125193</v>
      </c>
      <c r="T26" s="259">
        <v>0</v>
      </c>
      <c r="U26" s="259">
        <v>33161</v>
      </c>
      <c r="V26" s="259">
        <v>608</v>
      </c>
      <c r="W26" s="170"/>
    </row>
    <row r="27" spans="1:23" s="60" customFormat="1" ht="14.1" customHeight="1">
      <c r="A27" s="140" t="s">
        <v>59</v>
      </c>
      <c r="B27" s="338" t="s">
        <v>212</v>
      </c>
      <c r="C27" s="259">
        <v>87759.455195303235</v>
      </c>
      <c r="D27" s="259">
        <v>0</v>
      </c>
      <c r="E27" s="259">
        <v>0</v>
      </c>
      <c r="F27" s="259">
        <v>8793.779920011697</v>
      </c>
      <c r="G27" s="259">
        <v>0</v>
      </c>
      <c r="H27" s="259">
        <v>51.149086550482089</v>
      </c>
      <c r="I27" s="259">
        <v>337.8738802254037</v>
      </c>
      <c r="J27" s="259">
        <v>0</v>
      </c>
      <c r="K27" s="259">
        <v>844</v>
      </c>
      <c r="L27" s="259">
        <v>5890.85</v>
      </c>
      <c r="M27" s="259">
        <v>1669.9069532358101</v>
      </c>
      <c r="N27" s="259">
        <v>60541.679336048306</v>
      </c>
      <c r="O27" s="259">
        <v>18118.238237542439</v>
      </c>
      <c r="P27" s="259">
        <v>0</v>
      </c>
      <c r="Q27" s="259">
        <v>41.757701700794037</v>
      </c>
      <c r="R27" s="259">
        <v>0</v>
      </c>
      <c r="S27" s="259">
        <v>41.757701700794037</v>
      </c>
      <c r="T27" s="259">
        <v>0</v>
      </c>
      <c r="U27" s="259">
        <v>0</v>
      </c>
      <c r="V27" s="259">
        <v>264</v>
      </c>
      <c r="W27" s="170"/>
    </row>
    <row r="28" spans="1:23" s="60" customFormat="1" ht="14.1" customHeight="1">
      <c r="A28" s="125" t="s">
        <v>166</v>
      </c>
      <c r="B28" s="338" t="s">
        <v>268</v>
      </c>
      <c r="C28" s="259">
        <v>192085.60911665988</v>
      </c>
      <c r="D28" s="259">
        <v>16446</v>
      </c>
      <c r="E28" s="259">
        <v>42374</v>
      </c>
      <c r="F28" s="259">
        <v>23162.023087760113</v>
      </c>
      <c r="G28" s="259">
        <v>0</v>
      </c>
      <c r="H28" s="259">
        <v>159.66797234051455</v>
      </c>
      <c r="I28" s="259">
        <v>1078.8483405823506</v>
      </c>
      <c r="J28" s="259">
        <v>0</v>
      </c>
      <c r="K28" s="259">
        <v>11496.096314801776</v>
      </c>
      <c r="L28" s="259">
        <v>2007.4749999999999</v>
      </c>
      <c r="M28" s="259">
        <v>8419.9354600354691</v>
      </c>
      <c r="N28" s="259">
        <v>41476.649063426252</v>
      </c>
      <c r="O28" s="259">
        <v>26874.187746761803</v>
      </c>
      <c r="P28" s="259">
        <v>0</v>
      </c>
      <c r="Q28" s="259">
        <v>41408.749218711724</v>
      </c>
      <c r="R28" s="259">
        <v>0</v>
      </c>
      <c r="S28" s="259">
        <v>8247.7492187117241</v>
      </c>
      <c r="T28" s="259">
        <v>0</v>
      </c>
      <c r="U28" s="259">
        <v>33161</v>
      </c>
      <c r="V28" s="259">
        <v>344</v>
      </c>
      <c r="W28" s="170"/>
    </row>
    <row r="29" spans="1:23" s="60" customFormat="1" ht="14.1" customHeight="1">
      <c r="A29" s="63">
        <v>24</v>
      </c>
      <c r="B29" s="337" t="s">
        <v>213</v>
      </c>
      <c r="C29" s="259">
        <v>838383.75639715232</v>
      </c>
      <c r="D29" s="259">
        <v>430961</v>
      </c>
      <c r="E29" s="259">
        <v>385</v>
      </c>
      <c r="F29" s="259">
        <v>25448.739819552364</v>
      </c>
      <c r="G29" s="259">
        <v>0</v>
      </c>
      <c r="H29" s="259">
        <v>505.82752053075143</v>
      </c>
      <c r="I29" s="259">
        <v>3360.6506151801741</v>
      </c>
      <c r="J29" s="259">
        <v>0</v>
      </c>
      <c r="K29" s="259">
        <v>2716.7543499232602</v>
      </c>
      <c r="L29" s="259">
        <v>5588</v>
      </c>
      <c r="M29" s="259">
        <v>13277.507333918176</v>
      </c>
      <c r="N29" s="259">
        <v>232547.68225732711</v>
      </c>
      <c r="O29" s="259">
        <v>145880.87081826982</v>
      </c>
      <c r="P29" s="259">
        <v>0</v>
      </c>
      <c r="Q29" s="259">
        <v>693.45265200311792</v>
      </c>
      <c r="R29" s="259">
        <v>0</v>
      </c>
      <c r="S29" s="259">
        <v>380.45265200311798</v>
      </c>
      <c r="T29" s="259">
        <v>0</v>
      </c>
      <c r="U29" s="259">
        <v>313</v>
      </c>
      <c r="V29" s="259">
        <v>2467.0108500000001</v>
      </c>
      <c r="W29" s="170"/>
    </row>
    <row r="30" spans="1:23" s="60" customFormat="1" ht="14.1" customHeight="1">
      <c r="A30" s="125" t="s">
        <v>167</v>
      </c>
      <c r="B30" s="338" t="s">
        <v>269</v>
      </c>
      <c r="C30" s="259">
        <v>713379.49365660513</v>
      </c>
      <c r="D30" s="259">
        <v>419625</v>
      </c>
      <c r="E30" s="259">
        <v>90</v>
      </c>
      <c r="F30" s="259">
        <v>15186.867015763375</v>
      </c>
      <c r="G30" s="259">
        <v>0</v>
      </c>
      <c r="H30" s="259">
        <v>273.15203350316938</v>
      </c>
      <c r="I30" s="259">
        <v>1806.8528598978619</v>
      </c>
      <c r="J30" s="259">
        <v>0</v>
      </c>
      <c r="K30" s="259">
        <v>1129.2562047000342</v>
      </c>
      <c r="L30" s="259">
        <v>4611</v>
      </c>
      <c r="M30" s="259">
        <v>7366.6059176623085</v>
      </c>
      <c r="N30" s="259">
        <v>193605.56780745464</v>
      </c>
      <c r="O30" s="259">
        <v>82947.085814243343</v>
      </c>
      <c r="P30" s="259">
        <v>0</v>
      </c>
      <c r="Q30" s="259">
        <v>253.96216914379761</v>
      </c>
      <c r="R30" s="259">
        <v>0</v>
      </c>
      <c r="S30" s="259">
        <v>253.96216914379761</v>
      </c>
      <c r="T30" s="259">
        <v>0</v>
      </c>
      <c r="U30" s="259">
        <v>0</v>
      </c>
      <c r="V30" s="259">
        <v>1671.0108500000001</v>
      </c>
      <c r="W30" s="170"/>
    </row>
    <row r="31" spans="1:23" s="60" customFormat="1" ht="14.1" customHeight="1">
      <c r="A31" s="125" t="s">
        <v>114</v>
      </c>
      <c r="B31" s="338" t="s">
        <v>270</v>
      </c>
      <c r="C31" s="259">
        <v>79154.708801457615</v>
      </c>
      <c r="D31" s="259">
        <v>825.38116000000059</v>
      </c>
      <c r="E31" s="259">
        <v>295</v>
      </c>
      <c r="F31" s="259">
        <v>6305.9641113179814</v>
      </c>
      <c r="G31" s="259">
        <v>0</v>
      </c>
      <c r="H31" s="259">
        <v>162.83837903991108</v>
      </c>
      <c r="I31" s="259">
        <v>1092.3271635506057</v>
      </c>
      <c r="J31" s="259">
        <v>0</v>
      </c>
      <c r="K31" s="259">
        <v>860.58606138089476</v>
      </c>
      <c r="L31" s="259">
        <v>977</v>
      </c>
      <c r="M31" s="259">
        <v>3213.2125073465695</v>
      </c>
      <c r="N31" s="259">
        <v>26426.150392224336</v>
      </c>
      <c r="O31" s="259">
        <v>44306.359014165544</v>
      </c>
      <c r="P31" s="259">
        <v>0</v>
      </c>
      <c r="Q31" s="259">
        <v>406.47144374976915</v>
      </c>
      <c r="R31" s="259">
        <v>0</v>
      </c>
      <c r="S31" s="259">
        <v>93.471443749769136</v>
      </c>
      <c r="T31" s="259">
        <v>0</v>
      </c>
      <c r="U31" s="259">
        <v>313</v>
      </c>
      <c r="V31" s="259">
        <v>589.38267999999994</v>
      </c>
      <c r="W31" s="170"/>
    </row>
    <row r="32" spans="1:23" s="60" customFormat="1" ht="14.1" customHeight="1">
      <c r="A32" s="125" t="s">
        <v>168</v>
      </c>
      <c r="B32" s="338" t="s">
        <v>214</v>
      </c>
      <c r="C32" s="259">
        <v>45849.553939089608</v>
      </c>
      <c r="D32" s="259">
        <v>10510.618839999999</v>
      </c>
      <c r="E32" s="259">
        <v>0</v>
      </c>
      <c r="F32" s="259">
        <v>3955.9086924710068</v>
      </c>
      <c r="G32" s="259">
        <v>0</v>
      </c>
      <c r="H32" s="259">
        <v>69.837107987671018</v>
      </c>
      <c r="I32" s="259">
        <v>461.47059173170624</v>
      </c>
      <c r="J32" s="259">
        <v>0</v>
      </c>
      <c r="K32" s="259">
        <v>726.91208384233107</v>
      </c>
      <c r="L32" s="259">
        <v>0</v>
      </c>
      <c r="M32" s="259">
        <v>2697.6889089092983</v>
      </c>
      <c r="N32" s="259">
        <v>12515.964057648127</v>
      </c>
      <c r="O32" s="259">
        <v>18627.425989860927</v>
      </c>
      <c r="P32" s="259">
        <v>0</v>
      </c>
      <c r="Q32" s="259">
        <v>33.01903910955123</v>
      </c>
      <c r="R32" s="259">
        <v>0</v>
      </c>
      <c r="S32" s="259">
        <v>33.01903910955123</v>
      </c>
      <c r="T32" s="259">
        <v>0</v>
      </c>
      <c r="U32" s="259">
        <v>0</v>
      </c>
      <c r="V32" s="259">
        <v>206.61732000000001</v>
      </c>
      <c r="W32" s="170"/>
    </row>
    <row r="33" spans="1:23" s="60" customFormat="1" ht="14.1" customHeight="1">
      <c r="A33" s="63">
        <v>25</v>
      </c>
      <c r="B33" s="337" t="s">
        <v>215</v>
      </c>
      <c r="C33" s="259">
        <v>106269.98333255132</v>
      </c>
      <c r="D33" s="259">
        <v>298</v>
      </c>
      <c r="E33" s="259">
        <v>0</v>
      </c>
      <c r="F33" s="259">
        <v>16370.472881445487</v>
      </c>
      <c r="G33" s="259">
        <v>0</v>
      </c>
      <c r="H33" s="259">
        <v>601.66850802940087</v>
      </c>
      <c r="I33" s="259">
        <v>3969.0851233393173</v>
      </c>
      <c r="J33" s="259">
        <v>0</v>
      </c>
      <c r="K33" s="259">
        <v>8815.9209442042393</v>
      </c>
      <c r="L33" s="259">
        <v>3</v>
      </c>
      <c r="M33" s="259">
        <v>2980.7983058725295</v>
      </c>
      <c r="N33" s="259">
        <v>35221.312092296663</v>
      </c>
      <c r="O33" s="259">
        <v>49996.328746489482</v>
      </c>
      <c r="P33" s="259">
        <v>0</v>
      </c>
      <c r="Q33" s="259">
        <v>1613.2930069459483</v>
      </c>
      <c r="R33" s="259">
        <v>0</v>
      </c>
      <c r="S33" s="259">
        <v>1590.2930069459483</v>
      </c>
      <c r="T33" s="259">
        <v>0</v>
      </c>
      <c r="U33" s="259">
        <v>23</v>
      </c>
      <c r="V33" s="259">
        <v>2770.5766053737248</v>
      </c>
      <c r="W33" s="170"/>
    </row>
    <row r="34" spans="1:23" s="60" customFormat="1" ht="14.1" customHeight="1">
      <c r="A34" s="63">
        <v>26</v>
      </c>
      <c r="B34" s="337" t="s">
        <v>271</v>
      </c>
      <c r="C34" s="259">
        <v>27017.334535164191</v>
      </c>
      <c r="D34" s="259">
        <v>0</v>
      </c>
      <c r="E34" s="259">
        <v>0</v>
      </c>
      <c r="F34" s="259">
        <v>5329.9538118930723</v>
      </c>
      <c r="G34" s="259">
        <v>0</v>
      </c>
      <c r="H34" s="259">
        <v>490.86248228342038</v>
      </c>
      <c r="I34" s="259">
        <v>3305.0910362529344</v>
      </c>
      <c r="J34" s="259">
        <v>0</v>
      </c>
      <c r="K34" s="259">
        <v>1392.1208611298321</v>
      </c>
      <c r="L34" s="259">
        <v>0</v>
      </c>
      <c r="M34" s="259">
        <v>141.87943222688611</v>
      </c>
      <c r="N34" s="259">
        <v>4478.940538903872</v>
      </c>
      <c r="O34" s="259">
        <v>13726.699628546818</v>
      </c>
      <c r="P34" s="259">
        <v>0</v>
      </c>
      <c r="Q34" s="259">
        <v>322.27940223759066</v>
      </c>
      <c r="R34" s="259">
        <v>0</v>
      </c>
      <c r="S34" s="259">
        <v>321.49580223759068</v>
      </c>
      <c r="T34" s="259">
        <v>0.78359999999999996</v>
      </c>
      <c r="U34" s="259">
        <v>0</v>
      </c>
      <c r="V34" s="259">
        <v>3159.4611535828353</v>
      </c>
      <c r="W34" s="170"/>
    </row>
    <row r="35" spans="1:23" s="60" customFormat="1" ht="14.1" customHeight="1">
      <c r="A35" s="63">
        <v>27</v>
      </c>
      <c r="B35" s="337" t="s">
        <v>216</v>
      </c>
      <c r="C35" s="259">
        <v>39665.549264755929</v>
      </c>
      <c r="D35" s="259">
        <v>174</v>
      </c>
      <c r="E35" s="259">
        <v>83</v>
      </c>
      <c r="F35" s="259">
        <v>6745.0446741781861</v>
      </c>
      <c r="G35" s="259">
        <v>0</v>
      </c>
      <c r="H35" s="259">
        <v>472.70008650716591</v>
      </c>
      <c r="I35" s="259">
        <v>3115.1340010898166</v>
      </c>
      <c r="J35" s="259">
        <v>0</v>
      </c>
      <c r="K35" s="259">
        <v>3036.2301941261048</v>
      </c>
      <c r="L35" s="259">
        <v>0</v>
      </c>
      <c r="M35" s="259">
        <v>120.98039245509852</v>
      </c>
      <c r="N35" s="259">
        <v>10086.096359126846</v>
      </c>
      <c r="O35" s="259">
        <v>18973.318591049563</v>
      </c>
      <c r="P35" s="259">
        <v>0</v>
      </c>
      <c r="Q35" s="259">
        <v>245.8131106959672</v>
      </c>
      <c r="R35" s="259">
        <v>0</v>
      </c>
      <c r="S35" s="259">
        <v>244.8919656959672</v>
      </c>
      <c r="T35" s="259">
        <v>0.92114499999999999</v>
      </c>
      <c r="U35" s="259">
        <v>0</v>
      </c>
      <c r="V35" s="259">
        <v>3358.2765297053693</v>
      </c>
      <c r="W35" s="170"/>
    </row>
    <row r="36" spans="1:23" s="60" customFormat="1" ht="14.1" customHeight="1">
      <c r="A36" s="63">
        <v>28</v>
      </c>
      <c r="B36" s="337" t="s">
        <v>217</v>
      </c>
      <c r="C36" s="259">
        <v>91535.647077855116</v>
      </c>
      <c r="D36" s="259">
        <v>86</v>
      </c>
      <c r="E36" s="259">
        <v>99</v>
      </c>
      <c r="F36" s="259">
        <v>19846.554078586723</v>
      </c>
      <c r="G36" s="259">
        <v>0</v>
      </c>
      <c r="H36" s="259">
        <v>1026.2719473809655</v>
      </c>
      <c r="I36" s="259">
        <v>7093.935933522941</v>
      </c>
      <c r="J36" s="259">
        <v>0</v>
      </c>
      <c r="K36" s="259">
        <v>11152.531420410136</v>
      </c>
      <c r="L36" s="259">
        <v>55</v>
      </c>
      <c r="M36" s="259">
        <v>518.81477727267941</v>
      </c>
      <c r="N36" s="259">
        <v>26591.644283394045</v>
      </c>
      <c r="O36" s="259">
        <v>38603.141703838388</v>
      </c>
      <c r="P36" s="259">
        <v>0</v>
      </c>
      <c r="Q36" s="259">
        <v>848.96208047742334</v>
      </c>
      <c r="R36" s="259">
        <v>0</v>
      </c>
      <c r="S36" s="259">
        <v>843.96208047742334</v>
      </c>
      <c r="T36" s="259">
        <v>0</v>
      </c>
      <c r="U36" s="259">
        <v>5</v>
      </c>
      <c r="V36" s="259">
        <v>5460.3449315585322</v>
      </c>
      <c r="W36" s="170"/>
    </row>
    <row r="37" spans="1:23" s="60" customFormat="1" ht="14.1" customHeight="1">
      <c r="A37" s="63">
        <v>29</v>
      </c>
      <c r="B37" s="337" t="s">
        <v>218</v>
      </c>
      <c r="C37" s="259">
        <v>123736.07022433035</v>
      </c>
      <c r="D37" s="259">
        <v>688</v>
      </c>
      <c r="E37" s="259">
        <v>0</v>
      </c>
      <c r="F37" s="259">
        <v>20471.297681814354</v>
      </c>
      <c r="G37" s="259">
        <v>0</v>
      </c>
      <c r="H37" s="259">
        <v>1711.5900478901553</v>
      </c>
      <c r="I37" s="259">
        <v>12540.933904945379</v>
      </c>
      <c r="J37" s="259">
        <v>0</v>
      </c>
      <c r="K37" s="259">
        <v>2231.9383161557157</v>
      </c>
      <c r="L37" s="259">
        <v>0</v>
      </c>
      <c r="M37" s="259">
        <v>3986.8354128231031</v>
      </c>
      <c r="N37" s="259">
        <v>33098.718259838322</v>
      </c>
      <c r="O37" s="259">
        <v>53427.558675374356</v>
      </c>
      <c r="P37" s="259">
        <v>0</v>
      </c>
      <c r="Q37" s="259">
        <v>1286.395059827466</v>
      </c>
      <c r="R37" s="259">
        <v>0</v>
      </c>
      <c r="S37" s="259">
        <v>1276.395059827466</v>
      </c>
      <c r="T37" s="259">
        <v>0</v>
      </c>
      <c r="U37" s="259">
        <v>10</v>
      </c>
      <c r="V37" s="259">
        <v>14764.100547475859</v>
      </c>
      <c r="W37" s="170"/>
    </row>
    <row r="38" spans="1:23" s="60" customFormat="1" ht="14.1" customHeight="1">
      <c r="A38" s="63">
        <v>30</v>
      </c>
      <c r="B38" s="337" t="s">
        <v>272</v>
      </c>
      <c r="C38" s="259">
        <v>15481.414652346844</v>
      </c>
      <c r="D38" s="259">
        <v>0</v>
      </c>
      <c r="E38" s="259">
        <v>0</v>
      </c>
      <c r="F38" s="259">
        <v>4321.3519593227511</v>
      </c>
      <c r="G38" s="259">
        <v>0</v>
      </c>
      <c r="H38" s="259">
        <v>337.61874039936072</v>
      </c>
      <c r="I38" s="259">
        <v>2295.6868013041135</v>
      </c>
      <c r="J38" s="259">
        <v>0</v>
      </c>
      <c r="K38" s="259">
        <v>1671.8725085670001</v>
      </c>
      <c r="L38" s="259">
        <v>0</v>
      </c>
      <c r="M38" s="259">
        <v>16.173909052276962</v>
      </c>
      <c r="N38" s="259">
        <v>5312.4424025754251</v>
      </c>
      <c r="O38" s="259">
        <v>4478.8605509307499</v>
      </c>
      <c r="P38" s="259">
        <v>0</v>
      </c>
      <c r="Q38" s="259">
        <v>174.271765195509</v>
      </c>
      <c r="R38" s="259">
        <v>0</v>
      </c>
      <c r="S38" s="259">
        <v>174.271765195509</v>
      </c>
      <c r="T38" s="259">
        <v>0</v>
      </c>
      <c r="U38" s="259">
        <v>0</v>
      </c>
      <c r="V38" s="259">
        <v>1194.4879743224092</v>
      </c>
      <c r="W38" s="170"/>
    </row>
    <row r="39" spans="1:23" s="60" customFormat="1" ht="14.1" customHeight="1">
      <c r="A39" s="63" t="s">
        <v>169</v>
      </c>
      <c r="B39" s="337" t="s">
        <v>273</v>
      </c>
      <c r="C39" s="259">
        <v>29015.485158587904</v>
      </c>
      <c r="D39" s="259">
        <v>0</v>
      </c>
      <c r="E39" s="259">
        <v>0</v>
      </c>
      <c r="F39" s="259">
        <v>5155.1351433231248</v>
      </c>
      <c r="G39" s="259">
        <v>0</v>
      </c>
      <c r="H39" s="259">
        <v>202.19390837170911</v>
      </c>
      <c r="I39" s="259">
        <v>1357.0396296143203</v>
      </c>
      <c r="J39" s="259">
        <v>0</v>
      </c>
      <c r="K39" s="259">
        <v>3230.5649197665498</v>
      </c>
      <c r="L39" s="259">
        <v>0</v>
      </c>
      <c r="M39" s="259">
        <v>365.33668557054489</v>
      </c>
      <c r="N39" s="259">
        <v>7637.2852913462102</v>
      </c>
      <c r="O39" s="259">
        <v>11258.352965238142</v>
      </c>
      <c r="P39" s="259">
        <v>0</v>
      </c>
      <c r="Q39" s="259">
        <v>4214.7935530358527</v>
      </c>
      <c r="R39" s="259">
        <v>0</v>
      </c>
      <c r="S39" s="259">
        <v>4209.7201530358525</v>
      </c>
      <c r="T39" s="259">
        <v>0.39340000000000003</v>
      </c>
      <c r="U39" s="259">
        <v>4.68</v>
      </c>
      <c r="V39" s="259">
        <v>749.91820564457691</v>
      </c>
      <c r="W39" s="170"/>
    </row>
    <row r="40" spans="1:23" s="60" customFormat="1" ht="14.1" customHeight="1">
      <c r="A40" s="63">
        <v>33</v>
      </c>
      <c r="B40" s="337" t="s">
        <v>170</v>
      </c>
      <c r="C40" s="259">
        <v>15587.298632454307</v>
      </c>
      <c r="D40" s="259">
        <v>6</v>
      </c>
      <c r="E40" s="259">
        <v>0</v>
      </c>
      <c r="F40" s="259">
        <v>4379.9550379711036</v>
      </c>
      <c r="G40" s="259">
        <v>0</v>
      </c>
      <c r="H40" s="259">
        <v>227.7433321598198</v>
      </c>
      <c r="I40" s="259">
        <v>1493.4175548352564</v>
      </c>
      <c r="J40" s="259">
        <v>0</v>
      </c>
      <c r="K40" s="259">
        <v>763.45</v>
      </c>
      <c r="L40" s="259">
        <v>4</v>
      </c>
      <c r="M40" s="259">
        <v>1891.3441509760269</v>
      </c>
      <c r="N40" s="259">
        <v>2823.8347358934402</v>
      </c>
      <c r="O40" s="259">
        <v>7566.6647928351194</v>
      </c>
      <c r="P40" s="259">
        <v>0</v>
      </c>
      <c r="Q40" s="259">
        <v>106.85476825463759</v>
      </c>
      <c r="R40" s="259">
        <v>0</v>
      </c>
      <c r="S40" s="259">
        <v>106.85476825463759</v>
      </c>
      <c r="T40" s="259">
        <v>0</v>
      </c>
      <c r="U40" s="259">
        <v>0</v>
      </c>
      <c r="V40" s="259">
        <v>703.98929750000593</v>
      </c>
      <c r="W40" s="170"/>
    </row>
    <row r="41" spans="1:23" s="60" customFormat="1" ht="14.1" customHeight="1">
      <c r="A41" s="63" t="s">
        <v>171</v>
      </c>
      <c r="B41" s="336" t="s">
        <v>172</v>
      </c>
      <c r="C41" s="259">
        <v>6262208.7337429691</v>
      </c>
      <c r="D41" s="259">
        <v>1157284</v>
      </c>
      <c r="E41" s="259">
        <v>1408094.15</v>
      </c>
      <c r="F41" s="259">
        <v>89018.10470771938</v>
      </c>
      <c r="G41" s="259">
        <v>0</v>
      </c>
      <c r="H41" s="259">
        <v>772.94577352335921</v>
      </c>
      <c r="I41" s="259">
        <v>6016.6059015183237</v>
      </c>
      <c r="J41" s="259">
        <v>0</v>
      </c>
      <c r="K41" s="259">
        <v>16679</v>
      </c>
      <c r="L41" s="259">
        <v>36443</v>
      </c>
      <c r="M41" s="259">
        <v>29106.553032677693</v>
      </c>
      <c r="N41" s="259">
        <v>928938.00738241663</v>
      </c>
      <c r="O41" s="259">
        <v>170470.49546269255</v>
      </c>
      <c r="P41" s="259">
        <v>1533330</v>
      </c>
      <c r="Q41" s="259">
        <v>955774.97619014105</v>
      </c>
      <c r="R41" s="259">
        <v>253555.20000000004</v>
      </c>
      <c r="S41" s="259">
        <v>540879.40682014101</v>
      </c>
      <c r="T41" s="259">
        <v>2379.3693700000003</v>
      </c>
      <c r="U41" s="259">
        <v>158961</v>
      </c>
      <c r="V41" s="259">
        <v>19299</v>
      </c>
      <c r="W41" s="170"/>
    </row>
    <row r="42" spans="1:23" s="60" customFormat="1" ht="14.1" customHeight="1">
      <c r="A42" s="63" t="s">
        <v>173</v>
      </c>
      <c r="B42" s="338" t="s">
        <v>274</v>
      </c>
      <c r="C42" s="259">
        <v>6234139.2682369668</v>
      </c>
      <c r="D42" s="259">
        <v>1157284</v>
      </c>
      <c r="E42" s="259">
        <v>1408094.15</v>
      </c>
      <c r="F42" s="259">
        <v>88130.695724372446</v>
      </c>
      <c r="G42" s="259">
        <v>0</v>
      </c>
      <c r="H42" s="259">
        <v>670.77448633959011</v>
      </c>
      <c r="I42" s="259">
        <v>5233.8120846488164</v>
      </c>
      <c r="J42" s="259">
        <v>0</v>
      </c>
      <c r="K42" s="259">
        <v>16679</v>
      </c>
      <c r="L42" s="259">
        <v>36443</v>
      </c>
      <c r="M42" s="259">
        <v>29104.109153384041</v>
      </c>
      <c r="N42" s="259">
        <v>928373.40376112028</v>
      </c>
      <c r="O42" s="259">
        <v>163278</v>
      </c>
      <c r="P42" s="259">
        <v>1533330</v>
      </c>
      <c r="Q42" s="259">
        <v>955649.01875147445</v>
      </c>
      <c r="R42" s="259">
        <v>253555.20000000004</v>
      </c>
      <c r="S42" s="259">
        <v>540753.44938147441</v>
      </c>
      <c r="T42" s="259">
        <v>2379.3693700000003</v>
      </c>
      <c r="U42" s="259">
        <v>158961</v>
      </c>
      <c r="V42" s="259">
        <v>0</v>
      </c>
      <c r="W42" s="170"/>
    </row>
    <row r="43" spans="1:23" s="60" customFormat="1" ht="14.1" customHeight="1">
      <c r="A43" s="63" t="s">
        <v>174</v>
      </c>
      <c r="B43" s="338" t="s">
        <v>175</v>
      </c>
      <c r="C43" s="259">
        <v>28069.465506002409</v>
      </c>
      <c r="D43" s="259">
        <v>0</v>
      </c>
      <c r="E43" s="259">
        <v>0</v>
      </c>
      <c r="F43" s="259">
        <v>887.4089833469269</v>
      </c>
      <c r="G43" s="259">
        <v>0</v>
      </c>
      <c r="H43" s="259">
        <v>102.17128718376907</v>
      </c>
      <c r="I43" s="259">
        <v>782.79381686950717</v>
      </c>
      <c r="J43" s="259">
        <v>0</v>
      </c>
      <c r="K43" s="259">
        <v>0</v>
      </c>
      <c r="L43" s="259">
        <v>0</v>
      </c>
      <c r="M43" s="259">
        <v>2.443879293650626</v>
      </c>
      <c r="N43" s="259">
        <v>564.60362129645989</v>
      </c>
      <c r="O43" s="259">
        <v>7192.4954626925364</v>
      </c>
      <c r="P43" s="259">
        <v>0</v>
      </c>
      <c r="Q43" s="259">
        <v>125.95743866648311</v>
      </c>
      <c r="R43" s="259">
        <v>0</v>
      </c>
      <c r="S43" s="259">
        <v>125.95743866648311</v>
      </c>
      <c r="T43" s="259">
        <v>0</v>
      </c>
      <c r="U43" s="259">
        <v>0</v>
      </c>
      <c r="V43" s="259">
        <v>19299</v>
      </c>
      <c r="W43" s="170"/>
    </row>
    <row r="44" spans="1:23" s="60" customFormat="1" ht="14.1" customHeight="1">
      <c r="A44" s="63" t="s">
        <v>176</v>
      </c>
      <c r="B44" s="336" t="s">
        <v>275</v>
      </c>
      <c r="C44" s="259">
        <v>132818.62412579544</v>
      </c>
      <c r="D44" s="259">
        <v>0</v>
      </c>
      <c r="E44" s="259">
        <v>0</v>
      </c>
      <c r="F44" s="259">
        <v>74447.700544733772</v>
      </c>
      <c r="G44" s="259">
        <v>0</v>
      </c>
      <c r="H44" s="259">
        <v>2799.1922044795797</v>
      </c>
      <c r="I44" s="259">
        <v>68979.150676964229</v>
      </c>
      <c r="J44" s="259">
        <v>0</v>
      </c>
      <c r="K44" s="259">
        <v>559.69160079620553</v>
      </c>
      <c r="L44" s="259">
        <v>165.22499999999999</v>
      </c>
      <c r="M44" s="259">
        <v>1944.4410624937618</v>
      </c>
      <c r="N44" s="259">
        <v>554.10858352800255</v>
      </c>
      <c r="O44" s="259">
        <v>51245.29322637897</v>
      </c>
      <c r="P44" s="259">
        <v>0</v>
      </c>
      <c r="Q44" s="259">
        <v>6420.0697914479042</v>
      </c>
      <c r="R44" s="259">
        <v>0</v>
      </c>
      <c r="S44" s="259">
        <v>6420.0697914479042</v>
      </c>
      <c r="T44" s="259">
        <v>0</v>
      </c>
      <c r="U44" s="259">
        <v>0</v>
      </c>
      <c r="V44" s="259">
        <v>151.4519797067843</v>
      </c>
      <c r="W44" s="170"/>
    </row>
    <row r="45" spans="1:23" s="60" customFormat="1" ht="14.1" customHeight="1">
      <c r="A45" s="63">
        <v>36</v>
      </c>
      <c r="B45" s="337" t="s">
        <v>178</v>
      </c>
      <c r="C45" s="259">
        <v>33575.895260732548</v>
      </c>
      <c r="D45" s="259">
        <v>0</v>
      </c>
      <c r="E45" s="259">
        <v>0</v>
      </c>
      <c r="F45" s="259">
        <v>1129.9999036050795</v>
      </c>
      <c r="G45" s="259">
        <v>0</v>
      </c>
      <c r="H45" s="259">
        <v>55.40816605908708</v>
      </c>
      <c r="I45" s="259">
        <v>1073.2680255590651</v>
      </c>
      <c r="J45" s="259">
        <v>0</v>
      </c>
      <c r="K45" s="259">
        <v>0</v>
      </c>
      <c r="L45" s="259">
        <v>0</v>
      </c>
      <c r="M45" s="259">
        <v>1.3237119869271765</v>
      </c>
      <c r="N45" s="259">
        <v>7.9048035648682227</v>
      </c>
      <c r="O45" s="259">
        <v>32366.229582116419</v>
      </c>
      <c r="P45" s="259">
        <v>0</v>
      </c>
      <c r="Q45" s="259">
        <v>71.76097144618376</v>
      </c>
      <c r="R45" s="259">
        <v>0</v>
      </c>
      <c r="S45" s="259">
        <v>71.76097144618376</v>
      </c>
      <c r="T45" s="259">
        <v>0</v>
      </c>
      <c r="U45" s="259">
        <v>0</v>
      </c>
      <c r="V45" s="259">
        <v>0</v>
      </c>
      <c r="W45" s="170"/>
    </row>
    <row r="46" spans="1:23" s="60" customFormat="1" ht="14.1" customHeight="1">
      <c r="A46" s="63" t="s">
        <v>179</v>
      </c>
      <c r="B46" s="337" t="s">
        <v>276</v>
      </c>
      <c r="C46" s="259">
        <v>99242.728865062876</v>
      </c>
      <c r="D46" s="259">
        <v>0</v>
      </c>
      <c r="E46" s="259">
        <v>0</v>
      </c>
      <c r="F46" s="259">
        <v>73317.700641128686</v>
      </c>
      <c r="G46" s="259">
        <v>0</v>
      </c>
      <c r="H46" s="259">
        <v>2743.7840384204928</v>
      </c>
      <c r="I46" s="259">
        <v>67905.882651405162</v>
      </c>
      <c r="J46" s="259">
        <v>0</v>
      </c>
      <c r="K46" s="259">
        <v>559.69160079620553</v>
      </c>
      <c r="L46" s="259">
        <v>165.22499999999999</v>
      </c>
      <c r="M46" s="259">
        <v>1943.1173505068348</v>
      </c>
      <c r="N46" s="259">
        <v>546.20377996313437</v>
      </c>
      <c r="O46" s="259">
        <v>18879.063644262547</v>
      </c>
      <c r="P46" s="259">
        <v>0</v>
      </c>
      <c r="Q46" s="259">
        <v>6348.308820001721</v>
      </c>
      <c r="R46" s="259">
        <v>0</v>
      </c>
      <c r="S46" s="259">
        <v>6348.308820001721</v>
      </c>
      <c r="T46" s="259">
        <v>0</v>
      </c>
      <c r="U46" s="259">
        <v>0</v>
      </c>
      <c r="V46" s="259">
        <v>151.4519797067843</v>
      </c>
      <c r="W46" s="170"/>
    </row>
    <row r="47" spans="1:23" s="60" customFormat="1" ht="14.1" customHeight="1">
      <c r="A47" s="63">
        <v>37</v>
      </c>
      <c r="B47" s="338" t="s">
        <v>180</v>
      </c>
      <c r="C47" s="259">
        <v>23283.323131766087</v>
      </c>
      <c r="D47" s="259">
        <v>0</v>
      </c>
      <c r="E47" s="259">
        <v>0</v>
      </c>
      <c r="F47" s="259">
        <v>6098.3376758774584</v>
      </c>
      <c r="G47" s="259">
        <v>0</v>
      </c>
      <c r="H47" s="259">
        <v>672.26281113572611</v>
      </c>
      <c r="I47" s="259">
        <v>5409.8723574151954</v>
      </c>
      <c r="J47" s="259">
        <v>0</v>
      </c>
      <c r="K47" s="259">
        <v>0</v>
      </c>
      <c r="L47" s="259">
        <v>0</v>
      </c>
      <c r="M47" s="259">
        <v>16.202507326536743</v>
      </c>
      <c r="N47" s="259">
        <v>12.765659363754693</v>
      </c>
      <c r="O47" s="259">
        <v>16830.439382700537</v>
      </c>
      <c r="P47" s="259">
        <v>0</v>
      </c>
      <c r="Q47" s="259">
        <v>341.78041382433616</v>
      </c>
      <c r="R47" s="259">
        <v>0</v>
      </c>
      <c r="S47" s="259">
        <v>341.78041382433616</v>
      </c>
      <c r="T47" s="259">
        <v>0</v>
      </c>
      <c r="U47" s="259">
        <v>0</v>
      </c>
      <c r="V47" s="259">
        <v>0</v>
      </c>
      <c r="W47" s="170"/>
    </row>
    <row r="48" spans="1:23" s="60" customFormat="1" ht="14.1" customHeight="1">
      <c r="A48" s="63" t="s">
        <v>181</v>
      </c>
      <c r="B48" s="339" t="s">
        <v>277</v>
      </c>
      <c r="C48" s="259">
        <v>75959.405733296808</v>
      </c>
      <c r="D48" s="259">
        <v>0</v>
      </c>
      <c r="E48" s="259">
        <v>0</v>
      </c>
      <c r="F48" s="259">
        <v>67219.362965251232</v>
      </c>
      <c r="G48" s="259">
        <v>0</v>
      </c>
      <c r="H48" s="259">
        <v>2071.5212272847666</v>
      </c>
      <c r="I48" s="259">
        <v>62496.010293989966</v>
      </c>
      <c r="J48" s="259">
        <v>0</v>
      </c>
      <c r="K48" s="259">
        <v>559.69160079620553</v>
      </c>
      <c r="L48" s="259">
        <v>165.22499999999999</v>
      </c>
      <c r="M48" s="259">
        <v>1926.914843180298</v>
      </c>
      <c r="N48" s="259">
        <v>533.43812059937966</v>
      </c>
      <c r="O48" s="259">
        <v>2048.6242615620145</v>
      </c>
      <c r="P48" s="259">
        <v>0</v>
      </c>
      <c r="Q48" s="259">
        <v>6006.5284061773846</v>
      </c>
      <c r="R48" s="259">
        <v>0</v>
      </c>
      <c r="S48" s="259">
        <v>6006.5284061773846</v>
      </c>
      <c r="T48" s="259">
        <v>0</v>
      </c>
      <c r="U48" s="259">
        <v>0</v>
      </c>
      <c r="V48" s="259">
        <v>151.4519797067843</v>
      </c>
      <c r="W48" s="170"/>
    </row>
    <row r="49" spans="1:23" s="60" customFormat="1" ht="14.1" customHeight="1">
      <c r="A49" s="63" t="s">
        <v>182</v>
      </c>
      <c r="B49" s="336" t="s">
        <v>219</v>
      </c>
      <c r="C49" s="259">
        <v>240969.09201858618</v>
      </c>
      <c r="D49" s="259">
        <v>0</v>
      </c>
      <c r="E49" s="259">
        <v>0</v>
      </c>
      <c r="F49" s="259">
        <v>207248.878038497</v>
      </c>
      <c r="G49" s="259">
        <v>0</v>
      </c>
      <c r="H49" s="259">
        <v>5116.665260842241</v>
      </c>
      <c r="I49" s="259">
        <v>85612.056114759762</v>
      </c>
      <c r="J49" s="259">
        <v>0</v>
      </c>
      <c r="K49" s="259">
        <v>15762.725979090472</v>
      </c>
      <c r="L49" s="259">
        <v>0</v>
      </c>
      <c r="M49" s="259">
        <v>100757.43068380453</v>
      </c>
      <c r="N49" s="259">
        <v>15227.321846043917</v>
      </c>
      <c r="O49" s="259">
        <v>12124.492351395991</v>
      </c>
      <c r="P49" s="259">
        <v>0</v>
      </c>
      <c r="Q49" s="259">
        <v>5937.6936238877188</v>
      </c>
      <c r="R49" s="259">
        <v>0</v>
      </c>
      <c r="S49" s="259">
        <v>5937.6936238877188</v>
      </c>
      <c r="T49" s="259">
        <v>0</v>
      </c>
      <c r="U49" s="259">
        <v>0</v>
      </c>
      <c r="V49" s="259">
        <v>430.70615876154488</v>
      </c>
      <c r="W49" s="170"/>
    </row>
    <row r="50" spans="1:23" s="60" customFormat="1" ht="14.1" customHeight="1">
      <c r="A50" s="63" t="s">
        <v>183</v>
      </c>
      <c r="B50" s="337" t="s">
        <v>184</v>
      </c>
      <c r="C50" s="259">
        <v>153056.40161103831</v>
      </c>
      <c r="D50" s="259">
        <v>0</v>
      </c>
      <c r="E50" s="259">
        <v>0</v>
      </c>
      <c r="F50" s="259">
        <v>140619.36913976382</v>
      </c>
      <c r="G50" s="259">
        <v>0</v>
      </c>
      <c r="H50" s="259">
        <v>2272.8703905908478</v>
      </c>
      <c r="I50" s="259">
        <v>34884.961862666867</v>
      </c>
      <c r="J50" s="259">
        <v>0</v>
      </c>
      <c r="K50" s="259">
        <v>5199.5091107212647</v>
      </c>
      <c r="L50" s="259">
        <v>0</v>
      </c>
      <c r="M50" s="259">
        <v>98262.027775784823</v>
      </c>
      <c r="N50" s="259">
        <v>4937.6064759193951</v>
      </c>
      <c r="O50" s="259">
        <v>4602.6966519085809</v>
      </c>
      <c r="P50" s="259">
        <v>0</v>
      </c>
      <c r="Q50" s="259">
        <v>2767.5341446838875</v>
      </c>
      <c r="R50" s="259">
        <v>0</v>
      </c>
      <c r="S50" s="259">
        <v>2767.5341446838875</v>
      </c>
      <c r="T50" s="259">
        <v>0</v>
      </c>
      <c r="U50" s="259">
        <v>0</v>
      </c>
      <c r="V50" s="259">
        <v>129.19519876264354</v>
      </c>
      <c r="W50" s="170"/>
    </row>
    <row r="51" spans="1:23" s="60" customFormat="1" ht="14.1" customHeight="1">
      <c r="A51" s="63">
        <v>43</v>
      </c>
      <c r="B51" s="337" t="s">
        <v>278</v>
      </c>
      <c r="C51" s="259">
        <v>87912.690407547896</v>
      </c>
      <c r="D51" s="259">
        <v>0</v>
      </c>
      <c r="E51" s="259">
        <v>0</v>
      </c>
      <c r="F51" s="259">
        <v>66629.508898733213</v>
      </c>
      <c r="G51" s="259">
        <v>0</v>
      </c>
      <c r="H51" s="259">
        <v>2843.7948702513931</v>
      </c>
      <c r="I51" s="259">
        <v>50727.094252092895</v>
      </c>
      <c r="J51" s="259">
        <v>0</v>
      </c>
      <c r="K51" s="259">
        <v>10563.216868369207</v>
      </c>
      <c r="L51" s="259">
        <v>0</v>
      </c>
      <c r="M51" s="259">
        <v>2495.402908019711</v>
      </c>
      <c r="N51" s="259">
        <v>10289.715370124521</v>
      </c>
      <c r="O51" s="259">
        <v>7521.7956994874112</v>
      </c>
      <c r="P51" s="259">
        <v>0</v>
      </c>
      <c r="Q51" s="259">
        <v>3170.1594792038309</v>
      </c>
      <c r="R51" s="259">
        <v>0</v>
      </c>
      <c r="S51" s="259">
        <v>3170.1594792038309</v>
      </c>
      <c r="T51" s="259">
        <v>0</v>
      </c>
      <c r="U51" s="259">
        <v>0</v>
      </c>
      <c r="V51" s="259">
        <v>301.51095999890134</v>
      </c>
      <c r="W51" s="170"/>
    </row>
    <row r="52" spans="1:23" s="60" customFormat="1" ht="14.1" customHeight="1">
      <c r="A52" s="63" t="s">
        <v>185</v>
      </c>
      <c r="B52" s="336" t="s">
        <v>279</v>
      </c>
      <c r="C52" s="259">
        <v>422574.65493053966</v>
      </c>
      <c r="D52" s="259">
        <v>2406.7889908256884</v>
      </c>
      <c r="E52" s="259">
        <v>0</v>
      </c>
      <c r="F52" s="259">
        <v>210846.87155101378</v>
      </c>
      <c r="G52" s="259">
        <v>0</v>
      </c>
      <c r="H52" s="259">
        <v>14463.321183840486</v>
      </c>
      <c r="I52" s="259">
        <v>115271.88828592024</v>
      </c>
      <c r="J52" s="259">
        <v>0</v>
      </c>
      <c r="K52" s="259">
        <v>55581.876813341514</v>
      </c>
      <c r="L52" s="259">
        <v>0</v>
      </c>
      <c r="M52" s="259">
        <v>25529.78526791156</v>
      </c>
      <c r="N52" s="259">
        <v>86675.270425147697</v>
      </c>
      <c r="O52" s="259">
        <v>104236.79751585619</v>
      </c>
      <c r="P52" s="259">
        <v>0</v>
      </c>
      <c r="Q52" s="259">
        <v>8734.3626405285031</v>
      </c>
      <c r="R52" s="259">
        <v>0</v>
      </c>
      <c r="S52" s="259">
        <v>8734.3626405285031</v>
      </c>
      <c r="T52" s="259">
        <v>0</v>
      </c>
      <c r="U52" s="259">
        <v>0</v>
      </c>
      <c r="V52" s="259">
        <v>9674.5638071678113</v>
      </c>
      <c r="W52" s="170"/>
    </row>
    <row r="53" spans="1:23" s="60" customFormat="1" ht="14.1" customHeight="1">
      <c r="A53" s="63">
        <v>45</v>
      </c>
      <c r="B53" s="337" t="s">
        <v>280</v>
      </c>
      <c r="C53" s="259">
        <v>69842.775301245856</v>
      </c>
      <c r="D53" s="259">
        <v>326.02026913045177</v>
      </c>
      <c r="E53" s="259">
        <v>0</v>
      </c>
      <c r="F53" s="259">
        <v>43214.351586141238</v>
      </c>
      <c r="G53" s="259">
        <v>0</v>
      </c>
      <c r="H53" s="259">
        <v>686.60954167646105</v>
      </c>
      <c r="I53" s="259">
        <v>11582.60313985257</v>
      </c>
      <c r="J53" s="259">
        <v>0</v>
      </c>
      <c r="K53" s="259">
        <v>8486.0033258027124</v>
      </c>
      <c r="L53" s="259">
        <v>0</v>
      </c>
      <c r="M53" s="259">
        <v>22459.135578809495</v>
      </c>
      <c r="N53" s="259">
        <v>12222.016043946785</v>
      </c>
      <c r="O53" s="259">
        <v>11587.685179034952</v>
      </c>
      <c r="P53" s="259">
        <v>0</v>
      </c>
      <c r="Q53" s="259">
        <v>978.1011365198267</v>
      </c>
      <c r="R53" s="259">
        <v>0</v>
      </c>
      <c r="S53" s="259">
        <v>978.1011365198267</v>
      </c>
      <c r="T53" s="259">
        <v>0</v>
      </c>
      <c r="U53" s="259">
        <v>0</v>
      </c>
      <c r="V53" s="259">
        <v>1514.601086472602</v>
      </c>
      <c r="W53" s="170"/>
    </row>
    <row r="54" spans="1:23" s="60" customFormat="1" ht="14.1" customHeight="1">
      <c r="A54" s="63">
        <v>46</v>
      </c>
      <c r="B54" s="337" t="s">
        <v>220</v>
      </c>
      <c r="C54" s="259">
        <v>125669.7542117705</v>
      </c>
      <c r="D54" s="259">
        <v>527.91715868834592</v>
      </c>
      <c r="E54" s="259">
        <v>0</v>
      </c>
      <c r="F54" s="259">
        <v>79443.249691515273</v>
      </c>
      <c r="G54" s="259">
        <v>0</v>
      </c>
      <c r="H54" s="259">
        <v>4438.4406051585756</v>
      </c>
      <c r="I54" s="259">
        <v>67271.426434485969</v>
      </c>
      <c r="J54" s="259">
        <v>0</v>
      </c>
      <c r="K54" s="259">
        <v>7604.0288631462263</v>
      </c>
      <c r="L54" s="259">
        <v>0</v>
      </c>
      <c r="M54" s="259">
        <v>129.35378872450727</v>
      </c>
      <c r="N54" s="259">
        <v>12282.273444872069</v>
      </c>
      <c r="O54" s="259">
        <v>26264.116431568069</v>
      </c>
      <c r="P54" s="259">
        <v>0</v>
      </c>
      <c r="Q54" s="259">
        <v>5719.3532341972459</v>
      </c>
      <c r="R54" s="259">
        <v>0</v>
      </c>
      <c r="S54" s="259">
        <v>5719.3532341972459</v>
      </c>
      <c r="T54" s="259">
        <v>0</v>
      </c>
      <c r="U54" s="259">
        <v>0</v>
      </c>
      <c r="V54" s="259">
        <v>1432.844250929496</v>
      </c>
      <c r="W54" s="170"/>
    </row>
    <row r="55" spans="1:23" s="60" customFormat="1" ht="14.1" customHeight="1">
      <c r="A55" s="63">
        <v>47</v>
      </c>
      <c r="B55" s="337" t="s">
        <v>221</v>
      </c>
      <c r="C55" s="259">
        <v>227062.12541752332</v>
      </c>
      <c r="D55" s="259">
        <v>1552.851563006891</v>
      </c>
      <c r="E55" s="259">
        <v>0</v>
      </c>
      <c r="F55" s="259">
        <v>88189.270273357281</v>
      </c>
      <c r="G55" s="259">
        <v>0</v>
      </c>
      <c r="H55" s="259">
        <v>9338.2710370054501</v>
      </c>
      <c r="I55" s="259">
        <v>36417.858711581706</v>
      </c>
      <c r="J55" s="259">
        <v>0</v>
      </c>
      <c r="K55" s="259">
        <v>39491.844624392572</v>
      </c>
      <c r="L55" s="259">
        <v>0</v>
      </c>
      <c r="M55" s="259">
        <v>2941.2959003775591</v>
      </c>
      <c r="N55" s="259">
        <v>62170.980936328837</v>
      </c>
      <c r="O55" s="259">
        <v>66384.995905253178</v>
      </c>
      <c r="P55" s="259">
        <v>0</v>
      </c>
      <c r="Q55" s="259">
        <v>2036.9082698114305</v>
      </c>
      <c r="R55" s="259">
        <v>0</v>
      </c>
      <c r="S55" s="259">
        <v>2036.9082698114305</v>
      </c>
      <c r="T55" s="259">
        <v>0</v>
      </c>
      <c r="U55" s="259">
        <v>0</v>
      </c>
      <c r="V55" s="259">
        <v>6727.1184697657136</v>
      </c>
      <c r="W55" s="170"/>
    </row>
    <row r="56" spans="1:23" s="60" customFormat="1" ht="14.1" customHeight="1">
      <c r="A56" s="63" t="s">
        <v>186</v>
      </c>
      <c r="B56" s="336" t="s">
        <v>222</v>
      </c>
      <c r="C56" s="259">
        <v>1212026.8695464716</v>
      </c>
      <c r="D56" s="259">
        <v>0</v>
      </c>
      <c r="E56" s="259">
        <v>0</v>
      </c>
      <c r="F56" s="259">
        <v>1069834.8546651313</v>
      </c>
      <c r="G56" s="259">
        <v>0</v>
      </c>
      <c r="H56" s="259">
        <v>3862.6806430154711</v>
      </c>
      <c r="I56" s="259">
        <v>365155.7465435263</v>
      </c>
      <c r="J56" s="259">
        <v>374797.60957176</v>
      </c>
      <c r="K56" s="259">
        <v>5745.544691594233</v>
      </c>
      <c r="L56" s="259">
        <v>308972.838194374</v>
      </c>
      <c r="M56" s="259">
        <v>11300.435020861125</v>
      </c>
      <c r="N56" s="259">
        <v>36435.59469056021</v>
      </c>
      <c r="O56" s="259">
        <v>68231.354460806557</v>
      </c>
      <c r="P56" s="259">
        <v>0</v>
      </c>
      <c r="Q56" s="259">
        <v>30802.797175520147</v>
      </c>
      <c r="R56" s="259">
        <v>0</v>
      </c>
      <c r="S56" s="259">
        <v>30802.797175520147</v>
      </c>
      <c r="T56" s="259">
        <v>0</v>
      </c>
      <c r="U56" s="259">
        <v>0</v>
      </c>
      <c r="V56" s="259">
        <v>6722.2685544534006</v>
      </c>
      <c r="W56" s="170"/>
    </row>
    <row r="57" spans="1:23" s="60" customFormat="1" ht="14.1" customHeight="1">
      <c r="A57" s="63" t="s">
        <v>188</v>
      </c>
      <c r="B57" s="337" t="s">
        <v>281</v>
      </c>
      <c r="C57" s="259">
        <v>31923.924551479366</v>
      </c>
      <c r="D57" s="259">
        <v>0</v>
      </c>
      <c r="E57" s="259">
        <v>0</v>
      </c>
      <c r="F57" s="259">
        <v>7202.4874603780545</v>
      </c>
      <c r="G57" s="259">
        <v>0</v>
      </c>
      <c r="H57" s="259">
        <v>10.823470982861361</v>
      </c>
      <c r="I57" s="259">
        <v>5170.089156224577</v>
      </c>
      <c r="J57" s="259">
        <v>0</v>
      </c>
      <c r="K57" s="259">
        <v>151.09878800974235</v>
      </c>
      <c r="L57" s="259">
        <v>0</v>
      </c>
      <c r="M57" s="259">
        <v>1870.4760451608736</v>
      </c>
      <c r="N57" s="259">
        <v>350.13864902574363</v>
      </c>
      <c r="O57" s="259">
        <v>23303.149242638796</v>
      </c>
      <c r="P57" s="259">
        <v>0</v>
      </c>
      <c r="Q57" s="259">
        <v>964.886486000329</v>
      </c>
      <c r="R57" s="259">
        <v>0</v>
      </c>
      <c r="S57" s="259">
        <v>964.886486000329</v>
      </c>
      <c r="T57" s="259">
        <v>0</v>
      </c>
      <c r="U57" s="259">
        <v>0</v>
      </c>
      <c r="V57" s="259">
        <v>103.26271343644386</v>
      </c>
      <c r="W57" s="170"/>
    </row>
    <row r="58" spans="1:23" s="60" customFormat="1" ht="14.1" customHeight="1">
      <c r="A58" s="63" t="s">
        <v>189</v>
      </c>
      <c r="B58" s="337" t="s">
        <v>282</v>
      </c>
      <c r="C58" s="259">
        <v>217402.83622488004</v>
      </c>
      <c r="D58" s="259">
        <v>0</v>
      </c>
      <c r="E58" s="259">
        <v>0</v>
      </c>
      <c r="F58" s="259">
        <v>156725.03777379199</v>
      </c>
      <c r="G58" s="259">
        <v>0</v>
      </c>
      <c r="H58" s="259">
        <v>1628.6017374858488</v>
      </c>
      <c r="I58" s="259">
        <v>149380.06677546661</v>
      </c>
      <c r="J58" s="259">
        <v>0</v>
      </c>
      <c r="K58" s="259">
        <v>66.517726287663493</v>
      </c>
      <c r="L58" s="259">
        <v>0</v>
      </c>
      <c r="M58" s="259">
        <v>5649.8515345518854</v>
      </c>
      <c r="N58" s="259">
        <v>24911.291570788857</v>
      </c>
      <c r="O58" s="259">
        <v>23552.108703045549</v>
      </c>
      <c r="P58" s="259">
        <v>0</v>
      </c>
      <c r="Q58" s="259">
        <v>12214.398177253634</v>
      </c>
      <c r="R58" s="259">
        <v>0</v>
      </c>
      <c r="S58" s="259">
        <v>12214.398177253634</v>
      </c>
      <c r="T58" s="259">
        <v>0</v>
      </c>
      <c r="U58" s="259">
        <v>0</v>
      </c>
      <c r="V58" s="259">
        <v>0</v>
      </c>
      <c r="W58" s="170"/>
    </row>
    <row r="59" spans="1:23" s="60" customFormat="1" ht="14.1" customHeight="1">
      <c r="A59" s="63">
        <v>50</v>
      </c>
      <c r="B59" s="337" t="s">
        <v>283</v>
      </c>
      <c r="C59" s="259">
        <v>339912.99416808615</v>
      </c>
      <c r="D59" s="259">
        <v>0</v>
      </c>
      <c r="E59" s="259">
        <v>0</v>
      </c>
      <c r="F59" s="259">
        <v>339241.86850846693</v>
      </c>
      <c r="G59" s="259">
        <v>0</v>
      </c>
      <c r="H59" s="259">
        <v>10.623430216087444</v>
      </c>
      <c r="I59" s="259">
        <v>28387.93878194804</v>
      </c>
      <c r="J59" s="259">
        <v>0</v>
      </c>
      <c r="K59" s="259">
        <v>0</v>
      </c>
      <c r="L59" s="259">
        <v>308972.838194374</v>
      </c>
      <c r="M59" s="259">
        <v>1870.4681019288084</v>
      </c>
      <c r="N59" s="259">
        <v>0.10129554500479256</v>
      </c>
      <c r="O59" s="259">
        <v>0</v>
      </c>
      <c r="P59" s="259">
        <v>0</v>
      </c>
      <c r="Q59" s="259">
        <v>671.02436407423545</v>
      </c>
      <c r="R59" s="259">
        <v>0</v>
      </c>
      <c r="S59" s="259">
        <v>671.02436407423545</v>
      </c>
      <c r="T59" s="259">
        <v>0</v>
      </c>
      <c r="U59" s="259">
        <v>0</v>
      </c>
      <c r="V59" s="259">
        <v>0</v>
      </c>
      <c r="W59" s="170"/>
    </row>
    <row r="60" spans="1:23" s="60" customFormat="1" ht="14.1" customHeight="1">
      <c r="A60" s="63">
        <v>51</v>
      </c>
      <c r="B60" s="337" t="s">
        <v>284</v>
      </c>
      <c r="C60" s="259">
        <v>375710.08857384417</v>
      </c>
      <c r="D60" s="259">
        <v>0</v>
      </c>
      <c r="E60" s="259">
        <v>0</v>
      </c>
      <c r="F60" s="259">
        <v>375678.40595044184</v>
      </c>
      <c r="G60" s="259">
        <v>0</v>
      </c>
      <c r="H60" s="259">
        <v>578.88464695374944</v>
      </c>
      <c r="I60" s="259">
        <v>135.62714699464786</v>
      </c>
      <c r="J60" s="259">
        <v>374797.60957176</v>
      </c>
      <c r="K60" s="259">
        <v>166.02622875205702</v>
      </c>
      <c r="L60" s="259">
        <v>0</v>
      </c>
      <c r="M60" s="259">
        <v>0.25835598137768562</v>
      </c>
      <c r="N60" s="259">
        <v>21.329004837926359</v>
      </c>
      <c r="O60" s="259">
        <v>0</v>
      </c>
      <c r="P60" s="259">
        <v>0</v>
      </c>
      <c r="Q60" s="259">
        <v>10.353618564430398</v>
      </c>
      <c r="R60" s="259">
        <v>0</v>
      </c>
      <c r="S60" s="259">
        <v>10.353618564430398</v>
      </c>
      <c r="T60" s="259">
        <v>0</v>
      </c>
      <c r="U60" s="259">
        <v>0</v>
      </c>
      <c r="V60" s="259">
        <v>0</v>
      </c>
      <c r="W60" s="170"/>
    </row>
    <row r="61" spans="1:23" s="60" customFormat="1" ht="14.1" customHeight="1">
      <c r="A61" s="63">
        <v>52</v>
      </c>
      <c r="B61" s="337" t="s">
        <v>223</v>
      </c>
      <c r="C61" s="259">
        <v>211771.3207053509</v>
      </c>
      <c r="D61" s="259">
        <v>0</v>
      </c>
      <c r="E61" s="259">
        <v>0</v>
      </c>
      <c r="F61" s="259">
        <v>162471.75797714086</v>
      </c>
      <c r="G61" s="259">
        <v>0</v>
      </c>
      <c r="H61" s="259">
        <v>775.06938873424428</v>
      </c>
      <c r="I61" s="259">
        <v>155514.31734452804</v>
      </c>
      <c r="J61" s="259">
        <v>0</v>
      </c>
      <c r="K61" s="259">
        <v>4293.6101867544667</v>
      </c>
      <c r="L61" s="259">
        <v>0</v>
      </c>
      <c r="M61" s="259">
        <v>1888.7610571241344</v>
      </c>
      <c r="N61" s="259">
        <v>8972.9413112836628</v>
      </c>
      <c r="O61" s="259">
        <v>19752.647539257334</v>
      </c>
      <c r="P61" s="259">
        <v>0</v>
      </c>
      <c r="Q61" s="259">
        <v>14595.579314452234</v>
      </c>
      <c r="R61" s="259">
        <v>0</v>
      </c>
      <c r="S61" s="259">
        <v>14595.579314452234</v>
      </c>
      <c r="T61" s="259">
        <v>0</v>
      </c>
      <c r="U61" s="259">
        <v>0</v>
      </c>
      <c r="V61" s="259">
        <v>5978.3945632167961</v>
      </c>
      <c r="W61" s="170"/>
    </row>
    <row r="62" spans="1:23" s="60" customFormat="1" ht="14.1" customHeight="1">
      <c r="A62" s="63">
        <v>53</v>
      </c>
      <c r="B62" s="337" t="s">
        <v>190</v>
      </c>
      <c r="C62" s="259">
        <v>35305.705322830843</v>
      </c>
      <c r="D62" s="259">
        <v>0</v>
      </c>
      <c r="E62" s="259">
        <v>0</v>
      </c>
      <c r="F62" s="259">
        <v>28515.296994911496</v>
      </c>
      <c r="G62" s="259">
        <v>0</v>
      </c>
      <c r="H62" s="259">
        <v>858.67796864267962</v>
      </c>
      <c r="I62" s="259">
        <v>26567.707338364467</v>
      </c>
      <c r="J62" s="259">
        <v>0</v>
      </c>
      <c r="K62" s="259">
        <v>1068.2917617903031</v>
      </c>
      <c r="L62" s="259">
        <v>0</v>
      </c>
      <c r="M62" s="259">
        <v>20.619926114045658</v>
      </c>
      <c r="N62" s="259">
        <v>2179.7928590790157</v>
      </c>
      <c r="O62" s="259">
        <v>1623.448975864887</v>
      </c>
      <c r="P62" s="259">
        <v>0</v>
      </c>
      <c r="Q62" s="259">
        <v>2346.5552151752863</v>
      </c>
      <c r="R62" s="259">
        <v>0</v>
      </c>
      <c r="S62" s="259">
        <v>2346.5552151752863</v>
      </c>
      <c r="T62" s="259">
        <v>0</v>
      </c>
      <c r="U62" s="259">
        <v>0</v>
      </c>
      <c r="V62" s="259">
        <v>640.61127780016091</v>
      </c>
      <c r="W62" s="170"/>
    </row>
    <row r="63" spans="1:23" s="60" customFormat="1" ht="14.1" customHeight="1">
      <c r="A63" s="63" t="s">
        <v>191</v>
      </c>
      <c r="B63" s="336" t="s">
        <v>192</v>
      </c>
      <c r="C63" s="259">
        <v>111902.25663978551</v>
      </c>
      <c r="D63" s="259">
        <v>539.72985695802333</v>
      </c>
      <c r="E63" s="259">
        <v>0</v>
      </c>
      <c r="F63" s="259">
        <v>33497.430188930273</v>
      </c>
      <c r="G63" s="259">
        <v>0</v>
      </c>
      <c r="H63" s="259">
        <v>1021.511242893355</v>
      </c>
      <c r="I63" s="259">
        <v>2575.0756730092226</v>
      </c>
      <c r="J63" s="259">
        <v>0</v>
      </c>
      <c r="K63" s="259">
        <v>26431.45334614407</v>
      </c>
      <c r="L63" s="259">
        <v>0</v>
      </c>
      <c r="M63" s="259">
        <v>3469.3899268836217</v>
      </c>
      <c r="N63" s="259">
        <v>25760.931398076715</v>
      </c>
      <c r="O63" s="259">
        <v>45127.771531636608</v>
      </c>
      <c r="P63" s="259">
        <v>0</v>
      </c>
      <c r="Q63" s="259">
        <v>148.24831744815495</v>
      </c>
      <c r="R63" s="259">
        <v>0</v>
      </c>
      <c r="S63" s="259">
        <v>148.24831744815495</v>
      </c>
      <c r="T63" s="259">
        <v>0</v>
      </c>
      <c r="U63" s="259">
        <v>0</v>
      </c>
      <c r="V63" s="259">
        <v>6828.1453467357487</v>
      </c>
      <c r="W63" s="170"/>
    </row>
    <row r="64" spans="1:23" s="60" customFormat="1" ht="14.1" customHeight="1">
      <c r="A64" s="63" t="s">
        <v>72</v>
      </c>
      <c r="B64" s="336" t="s">
        <v>224</v>
      </c>
      <c r="C64" s="259">
        <v>93278.73661535226</v>
      </c>
      <c r="D64" s="259">
        <v>0</v>
      </c>
      <c r="E64" s="259">
        <v>0</v>
      </c>
      <c r="F64" s="259">
        <v>33796.560742402326</v>
      </c>
      <c r="G64" s="259">
        <v>0</v>
      </c>
      <c r="H64" s="259">
        <v>2195.6320370835028</v>
      </c>
      <c r="I64" s="259">
        <v>24391.498782959447</v>
      </c>
      <c r="J64" s="259">
        <v>0</v>
      </c>
      <c r="K64" s="259">
        <v>7156.4210363487109</v>
      </c>
      <c r="L64" s="259">
        <v>0</v>
      </c>
      <c r="M64" s="259">
        <v>53.008886010666821</v>
      </c>
      <c r="N64" s="259">
        <v>15906.5468879088</v>
      </c>
      <c r="O64" s="259">
        <v>37001.354987374914</v>
      </c>
      <c r="P64" s="259">
        <v>0</v>
      </c>
      <c r="Q64" s="259">
        <v>1862.4346290107164</v>
      </c>
      <c r="R64" s="259">
        <v>0</v>
      </c>
      <c r="S64" s="259">
        <v>1862.4346290107164</v>
      </c>
      <c r="T64" s="259">
        <v>0</v>
      </c>
      <c r="U64" s="259">
        <v>0</v>
      </c>
      <c r="V64" s="259">
        <v>4711.8393686555119</v>
      </c>
      <c r="W64" s="170"/>
    </row>
    <row r="65" spans="1:23" s="60" customFormat="1" ht="14.1" customHeight="1">
      <c r="A65" s="63" t="s">
        <v>73</v>
      </c>
      <c r="B65" s="336" t="s">
        <v>132</v>
      </c>
      <c r="C65" s="259">
        <v>45551.951411456655</v>
      </c>
      <c r="D65" s="259">
        <v>0</v>
      </c>
      <c r="E65" s="259">
        <v>0</v>
      </c>
      <c r="F65" s="259">
        <v>11142.730045944003</v>
      </c>
      <c r="G65" s="259">
        <v>0</v>
      </c>
      <c r="H65" s="259">
        <v>757.15152661490163</v>
      </c>
      <c r="I65" s="259">
        <v>3064.1399802848928</v>
      </c>
      <c r="J65" s="259">
        <v>0</v>
      </c>
      <c r="K65" s="259">
        <v>7303.1080871375461</v>
      </c>
      <c r="L65" s="259">
        <v>0</v>
      </c>
      <c r="M65" s="259">
        <v>18.3304519066624</v>
      </c>
      <c r="N65" s="259">
        <v>17907.691708948543</v>
      </c>
      <c r="O65" s="259">
        <v>11290.162877723658</v>
      </c>
      <c r="P65" s="259">
        <v>0</v>
      </c>
      <c r="Q65" s="259">
        <v>220.33562941233478</v>
      </c>
      <c r="R65" s="259">
        <v>0</v>
      </c>
      <c r="S65" s="259">
        <v>220.33562941233478</v>
      </c>
      <c r="T65" s="259">
        <v>0</v>
      </c>
      <c r="U65" s="259">
        <v>0</v>
      </c>
      <c r="V65" s="259">
        <v>4991.0311494281204</v>
      </c>
      <c r="W65" s="170"/>
    </row>
    <row r="66" spans="1:23" s="60" customFormat="1" ht="14.1" customHeight="1">
      <c r="A66" s="63" t="s">
        <v>74</v>
      </c>
      <c r="B66" s="336" t="s">
        <v>285</v>
      </c>
      <c r="C66" s="259">
        <v>37242.481002109249</v>
      </c>
      <c r="D66" s="259">
        <v>0</v>
      </c>
      <c r="E66" s="259">
        <v>0</v>
      </c>
      <c r="F66" s="259">
        <v>11359.674198476536</v>
      </c>
      <c r="G66" s="259">
        <v>0</v>
      </c>
      <c r="H66" s="259">
        <v>1747.0018181144999</v>
      </c>
      <c r="I66" s="259">
        <v>8081.865726183787</v>
      </c>
      <c r="J66" s="259">
        <v>0</v>
      </c>
      <c r="K66" s="259">
        <v>1488.6028744663506</v>
      </c>
      <c r="L66" s="259">
        <v>0</v>
      </c>
      <c r="M66" s="259">
        <v>42.203779711897859</v>
      </c>
      <c r="N66" s="259">
        <v>3629.1094395525929</v>
      </c>
      <c r="O66" s="259">
        <v>20761.157676515519</v>
      </c>
      <c r="P66" s="259">
        <v>0</v>
      </c>
      <c r="Q66" s="259">
        <v>475.21073296852251</v>
      </c>
      <c r="R66" s="259">
        <v>0</v>
      </c>
      <c r="S66" s="259">
        <v>475.21073296852251</v>
      </c>
      <c r="T66" s="259">
        <v>0</v>
      </c>
      <c r="U66" s="259">
        <v>0</v>
      </c>
      <c r="V66" s="259">
        <v>1017.3289545960764</v>
      </c>
      <c r="W66" s="170"/>
    </row>
    <row r="67" spans="1:23" s="60" customFormat="1" ht="14.1" customHeight="1">
      <c r="A67" s="63" t="s">
        <v>75</v>
      </c>
      <c r="B67" s="336" t="s">
        <v>286</v>
      </c>
      <c r="C67" s="259">
        <v>184021.06622804172</v>
      </c>
      <c r="D67" s="259">
        <v>0</v>
      </c>
      <c r="E67" s="259">
        <v>0</v>
      </c>
      <c r="F67" s="259">
        <v>93515.052188570524</v>
      </c>
      <c r="G67" s="259">
        <v>0</v>
      </c>
      <c r="H67" s="259">
        <v>14757.921395486057</v>
      </c>
      <c r="I67" s="259">
        <v>65218.99266479892</v>
      </c>
      <c r="J67" s="259">
        <v>0</v>
      </c>
      <c r="K67" s="259">
        <v>11949.494084915725</v>
      </c>
      <c r="L67" s="259">
        <v>1.8000000000000005</v>
      </c>
      <c r="M67" s="259">
        <v>1586.8440433698129</v>
      </c>
      <c r="N67" s="259">
        <v>24082.578366217851</v>
      </c>
      <c r="O67" s="259">
        <v>55233.796854606466</v>
      </c>
      <c r="P67" s="259">
        <v>0</v>
      </c>
      <c r="Q67" s="259">
        <v>3893.1761305482951</v>
      </c>
      <c r="R67" s="259">
        <v>0</v>
      </c>
      <c r="S67" s="259">
        <v>3893.1761305482951</v>
      </c>
      <c r="T67" s="259">
        <v>0</v>
      </c>
      <c r="U67" s="259">
        <v>0</v>
      </c>
      <c r="V67" s="259">
        <v>7296.4626880986034</v>
      </c>
      <c r="W67" s="170"/>
    </row>
    <row r="68" spans="1:23" s="60" customFormat="1" ht="14.1" customHeight="1">
      <c r="A68" s="63" t="s">
        <v>76</v>
      </c>
      <c r="B68" s="336" t="s">
        <v>287</v>
      </c>
      <c r="C68" s="259">
        <v>24162.279245803828</v>
      </c>
      <c r="D68" s="259">
        <v>0</v>
      </c>
      <c r="E68" s="259">
        <v>0</v>
      </c>
      <c r="F68" s="259">
        <v>8297.8905852662574</v>
      </c>
      <c r="G68" s="259">
        <v>0</v>
      </c>
      <c r="H68" s="259">
        <v>637.66325576334714</v>
      </c>
      <c r="I68" s="259">
        <v>3246.3287732582762</v>
      </c>
      <c r="J68" s="259">
        <v>0</v>
      </c>
      <c r="K68" s="259">
        <v>4398.4904467425667</v>
      </c>
      <c r="L68" s="259">
        <v>0</v>
      </c>
      <c r="M68" s="259">
        <v>15.408109502065678</v>
      </c>
      <c r="N68" s="259">
        <v>7353.8160445724161</v>
      </c>
      <c r="O68" s="259">
        <v>5716.8535172591564</v>
      </c>
      <c r="P68" s="259">
        <v>0</v>
      </c>
      <c r="Q68" s="259">
        <v>235.09853244744448</v>
      </c>
      <c r="R68" s="259">
        <v>0</v>
      </c>
      <c r="S68" s="259">
        <v>235.09853244744448</v>
      </c>
      <c r="T68" s="259">
        <v>0</v>
      </c>
      <c r="U68" s="259">
        <v>0</v>
      </c>
      <c r="V68" s="259">
        <v>2558.6205662585539</v>
      </c>
      <c r="W68" s="170"/>
    </row>
    <row r="69" spans="1:23" s="60" customFormat="1" ht="14.1" customHeight="1">
      <c r="A69" s="63" t="s">
        <v>77</v>
      </c>
      <c r="B69" s="336" t="s">
        <v>288</v>
      </c>
      <c r="C69" s="259">
        <v>172835.16958014344</v>
      </c>
      <c r="D69" s="259">
        <v>4628.440366972477</v>
      </c>
      <c r="E69" s="259">
        <v>2169</v>
      </c>
      <c r="F69" s="259">
        <v>70240.714510546444</v>
      </c>
      <c r="G69" s="259">
        <v>0</v>
      </c>
      <c r="H69" s="259">
        <v>7236.1190609465566</v>
      </c>
      <c r="I69" s="259">
        <v>34812.466331453375</v>
      </c>
      <c r="J69" s="259">
        <v>2589</v>
      </c>
      <c r="K69" s="259">
        <v>22583.802056081284</v>
      </c>
      <c r="L69" s="259">
        <v>10.25</v>
      </c>
      <c r="M69" s="259">
        <v>3009.0770620652393</v>
      </c>
      <c r="N69" s="259">
        <v>44426.559559786292</v>
      </c>
      <c r="O69" s="259">
        <v>35781.637427543559</v>
      </c>
      <c r="P69" s="259">
        <v>0</v>
      </c>
      <c r="Q69" s="259">
        <v>2484.6339020031792</v>
      </c>
      <c r="R69" s="259">
        <v>0</v>
      </c>
      <c r="S69" s="259">
        <v>1763.9339020031794</v>
      </c>
      <c r="T69" s="259">
        <v>720.7</v>
      </c>
      <c r="U69" s="259">
        <v>0</v>
      </c>
      <c r="V69" s="259">
        <v>13104.183813291518</v>
      </c>
      <c r="W69" s="170"/>
    </row>
    <row r="70" spans="1:23" s="60" customFormat="1" ht="14.1" customHeight="1">
      <c r="A70" s="63" t="s">
        <v>193</v>
      </c>
      <c r="B70" s="336" t="s">
        <v>226</v>
      </c>
      <c r="C70" s="259">
        <v>120777.13202704635</v>
      </c>
      <c r="D70" s="259">
        <v>309.64581435041976</v>
      </c>
      <c r="E70" s="259">
        <v>0</v>
      </c>
      <c r="F70" s="259">
        <v>21294.893349214082</v>
      </c>
      <c r="G70" s="259">
        <v>0</v>
      </c>
      <c r="H70" s="259">
        <v>222.91079955910183</v>
      </c>
      <c r="I70" s="259">
        <v>1589.0924982082383</v>
      </c>
      <c r="J70" s="259">
        <v>0</v>
      </c>
      <c r="K70" s="259">
        <v>19470.087505674364</v>
      </c>
      <c r="L70" s="259">
        <v>7.4250000000000016</v>
      </c>
      <c r="M70" s="259">
        <v>5.3775457723798334</v>
      </c>
      <c r="N70" s="259">
        <v>48102.588187629051</v>
      </c>
      <c r="O70" s="259">
        <v>16518.851231237371</v>
      </c>
      <c r="P70" s="259">
        <v>0</v>
      </c>
      <c r="Q70" s="259">
        <v>571.89398137455885</v>
      </c>
      <c r="R70" s="259">
        <v>0</v>
      </c>
      <c r="S70" s="259">
        <v>103.43898137455884</v>
      </c>
      <c r="T70" s="259">
        <v>468.45500000000004</v>
      </c>
      <c r="U70" s="259">
        <v>0</v>
      </c>
      <c r="V70" s="259">
        <v>33979.259463240851</v>
      </c>
      <c r="W70" s="170"/>
    </row>
    <row r="71" spans="1:23" s="60" customFormat="1" ht="14.1" customHeight="1">
      <c r="A71" s="63" t="s">
        <v>194</v>
      </c>
      <c r="B71" s="336" t="s">
        <v>289</v>
      </c>
      <c r="C71" s="259">
        <v>182090.95040390856</v>
      </c>
      <c r="D71" s="259">
        <v>1988.5138817587854</v>
      </c>
      <c r="E71" s="259">
        <v>0</v>
      </c>
      <c r="F71" s="259">
        <v>36638.823919943788</v>
      </c>
      <c r="G71" s="259">
        <v>0</v>
      </c>
      <c r="H71" s="259">
        <v>2666.351816292593</v>
      </c>
      <c r="I71" s="259">
        <v>7261.4817820472608</v>
      </c>
      <c r="J71" s="259">
        <v>0</v>
      </c>
      <c r="K71" s="259">
        <v>26642.895460586875</v>
      </c>
      <c r="L71" s="259">
        <v>3.600000000000001</v>
      </c>
      <c r="M71" s="259">
        <v>64.49486101706168</v>
      </c>
      <c r="N71" s="259">
        <v>71484.313770424575</v>
      </c>
      <c r="O71" s="259">
        <v>44677.141928416509</v>
      </c>
      <c r="P71" s="259">
        <v>0</v>
      </c>
      <c r="Q71" s="259">
        <v>1309.1241434053395</v>
      </c>
      <c r="R71" s="259">
        <v>0</v>
      </c>
      <c r="S71" s="259">
        <v>516.35414340533941</v>
      </c>
      <c r="T71" s="259">
        <v>792.77</v>
      </c>
      <c r="U71" s="259">
        <v>0</v>
      </c>
      <c r="V71" s="259">
        <v>25993.032759959551</v>
      </c>
      <c r="W71" s="170"/>
    </row>
    <row r="72" spans="1:23" s="60" customFormat="1" ht="14.1" customHeight="1">
      <c r="A72" s="63" t="s">
        <v>195</v>
      </c>
      <c r="B72" s="336" t="s">
        <v>227</v>
      </c>
      <c r="C72" s="259">
        <v>146691.41230470189</v>
      </c>
      <c r="D72" s="259">
        <v>216.8810891346065</v>
      </c>
      <c r="E72" s="259">
        <v>0</v>
      </c>
      <c r="F72" s="259">
        <v>64196.336828680534</v>
      </c>
      <c r="G72" s="259">
        <v>0</v>
      </c>
      <c r="H72" s="259">
        <v>3626.5922421170553</v>
      </c>
      <c r="I72" s="259">
        <v>44273.973552148032</v>
      </c>
      <c r="J72" s="259">
        <v>0</v>
      </c>
      <c r="K72" s="259">
        <v>16206.59133285483</v>
      </c>
      <c r="L72" s="259">
        <v>1.5750000000000002</v>
      </c>
      <c r="M72" s="259">
        <v>87.60470156061993</v>
      </c>
      <c r="N72" s="259">
        <v>28369.535626806515</v>
      </c>
      <c r="O72" s="259">
        <v>32971.710560844811</v>
      </c>
      <c r="P72" s="259">
        <v>0</v>
      </c>
      <c r="Q72" s="259">
        <v>3498.0732161083333</v>
      </c>
      <c r="R72" s="259">
        <v>0</v>
      </c>
      <c r="S72" s="259">
        <v>2711.8615861083331</v>
      </c>
      <c r="T72" s="259">
        <v>786.21163000000001</v>
      </c>
      <c r="U72" s="259">
        <v>0</v>
      </c>
      <c r="V72" s="259">
        <v>17438.874983127076</v>
      </c>
      <c r="W72" s="170"/>
    </row>
    <row r="73" spans="1:23" s="60" customFormat="1" ht="15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78"/>
    </row>
    <row r="74" spans="1:23" s="99" customFormat="1" ht="15" customHeight="1">
      <c r="A74" s="53"/>
      <c r="B74" s="102" t="s">
        <v>91</v>
      </c>
      <c r="C74" s="261">
        <v>18869269.074345671</v>
      </c>
      <c r="D74" s="261">
        <v>1973287.9999999998</v>
      </c>
      <c r="E74" s="261">
        <v>1629617</v>
      </c>
      <c r="F74" s="261">
        <v>7980820.098701694</v>
      </c>
      <c r="G74" s="261">
        <v>4052556</v>
      </c>
      <c r="H74" s="261">
        <v>141642.22110325296</v>
      </c>
      <c r="I74" s="261">
        <v>950225.01970006363</v>
      </c>
      <c r="J74" s="261">
        <v>377387.60957176</v>
      </c>
      <c r="K74" s="261">
        <v>427692.00000000012</v>
      </c>
      <c r="L74" s="261">
        <v>619066.83819437388</v>
      </c>
      <c r="M74" s="261">
        <v>1412250.4101322445</v>
      </c>
      <c r="N74" s="261">
        <v>2451919.4090286721</v>
      </c>
      <c r="O74" s="261">
        <v>1585710.4211843747</v>
      </c>
      <c r="P74" s="261">
        <v>1533330</v>
      </c>
      <c r="Q74" s="261">
        <v>1409081.1454309314</v>
      </c>
      <c r="R74" s="261">
        <v>253555.20000000004</v>
      </c>
      <c r="S74" s="261">
        <v>903628.94543094735</v>
      </c>
      <c r="T74" s="261">
        <v>8336.9999999839238</v>
      </c>
      <c r="U74" s="261">
        <v>243560</v>
      </c>
      <c r="V74" s="261">
        <v>305503.00000000006</v>
      </c>
      <c r="W74" s="179"/>
    </row>
    <row r="75" spans="1:23" s="60" customFormat="1" ht="15" customHeight="1">
      <c r="A75" s="42"/>
      <c r="B75" s="133" t="s">
        <v>56</v>
      </c>
      <c r="C75" s="259">
        <v>4015810.920247802</v>
      </c>
      <c r="D75" s="259">
        <v>31000</v>
      </c>
      <c r="E75" s="259">
        <v>22758</v>
      </c>
      <c r="F75" s="259">
        <v>1863773.0366757431</v>
      </c>
      <c r="G75" s="259">
        <v>0</v>
      </c>
      <c r="H75" s="259">
        <v>845274.29248882597</v>
      </c>
      <c r="I75" s="259">
        <v>452416.15431916143</v>
      </c>
      <c r="J75" s="259">
        <v>0</v>
      </c>
      <c r="K75" s="259">
        <v>519355</v>
      </c>
      <c r="L75" s="259">
        <v>0</v>
      </c>
      <c r="M75" s="259">
        <v>46727.58986775548</v>
      </c>
      <c r="N75" s="259">
        <v>1024724.5345259808</v>
      </c>
      <c r="O75" s="259">
        <v>510120</v>
      </c>
      <c r="P75" s="259">
        <v>0</v>
      </c>
      <c r="Q75" s="259">
        <v>374019.34904607793</v>
      </c>
      <c r="R75" s="259">
        <v>0</v>
      </c>
      <c r="S75" s="259">
        <v>343340.34904607793</v>
      </c>
      <c r="T75" s="259">
        <v>30679</v>
      </c>
      <c r="U75" s="259">
        <v>0</v>
      </c>
      <c r="V75" s="259">
        <v>189416</v>
      </c>
      <c r="W75" s="170"/>
    </row>
    <row r="76" spans="1:23" s="99" customFormat="1" ht="15" customHeight="1">
      <c r="A76" s="52"/>
      <c r="B76" s="102" t="s">
        <v>389</v>
      </c>
      <c r="C76" s="261">
        <v>22885079.994593475</v>
      </c>
      <c r="D76" s="261">
        <v>2004287.9999999998</v>
      </c>
      <c r="E76" s="261">
        <v>1652375</v>
      </c>
      <c r="F76" s="261">
        <v>9844593.1353774369</v>
      </c>
      <c r="G76" s="261">
        <v>4052556</v>
      </c>
      <c r="H76" s="261">
        <v>986916.51359207893</v>
      </c>
      <c r="I76" s="261">
        <v>1402641.1740192249</v>
      </c>
      <c r="J76" s="261">
        <v>377387.60957176</v>
      </c>
      <c r="K76" s="261">
        <v>947047.00000000012</v>
      </c>
      <c r="L76" s="261">
        <v>619066.83819437388</v>
      </c>
      <c r="M76" s="261">
        <v>1458978</v>
      </c>
      <c r="N76" s="261">
        <v>3476643.9435546529</v>
      </c>
      <c r="O76" s="261">
        <v>2095830.4211843747</v>
      </c>
      <c r="P76" s="261">
        <v>1533330</v>
      </c>
      <c r="Q76" s="261">
        <v>1783100.4944770092</v>
      </c>
      <c r="R76" s="261">
        <v>253555.20000000004</v>
      </c>
      <c r="S76" s="261">
        <v>1246969.2944770253</v>
      </c>
      <c r="T76" s="261">
        <v>39015.99999998392</v>
      </c>
      <c r="U76" s="261">
        <v>243560</v>
      </c>
      <c r="V76" s="261">
        <v>494919.00000000006</v>
      </c>
      <c r="W76" s="179"/>
    </row>
    <row r="77" spans="1:23" s="60" customFormat="1" ht="15" customHeight="1">
      <c r="A77" s="100" t="s">
        <v>78</v>
      </c>
      <c r="B77" s="142" t="s">
        <v>65</v>
      </c>
      <c r="C77" s="259">
        <v>151931.23721061982</v>
      </c>
      <c r="D77" s="259">
        <v>0</v>
      </c>
      <c r="E77" s="259">
        <v>0</v>
      </c>
      <c r="F77" s="259"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25437</v>
      </c>
      <c r="O77" s="259">
        <v>86159</v>
      </c>
      <c r="P77" s="259">
        <v>0</v>
      </c>
      <c r="Q77" s="259">
        <v>916.23721061982428</v>
      </c>
      <c r="R77" s="259">
        <v>0</v>
      </c>
      <c r="S77" s="259">
        <v>916.23721061982428</v>
      </c>
      <c r="T77" s="259">
        <v>0</v>
      </c>
      <c r="U77" s="259">
        <v>0</v>
      </c>
      <c r="V77" s="259">
        <v>39419</v>
      </c>
      <c r="W77" s="178"/>
    </row>
    <row r="78" spans="1:23" s="60" customFormat="1" ht="15" customHeight="1">
      <c r="A78" s="100" t="s">
        <v>78</v>
      </c>
      <c r="B78" s="142" t="s">
        <v>66</v>
      </c>
      <c r="C78" s="259">
        <v>-138170</v>
      </c>
      <c r="D78" s="259">
        <v>-6760</v>
      </c>
      <c r="E78" s="259">
        <v>-1520</v>
      </c>
      <c r="F78" s="259">
        <v>2155</v>
      </c>
      <c r="G78" s="259">
        <v>-12636</v>
      </c>
      <c r="H78" s="259">
        <v>459</v>
      </c>
      <c r="I78" s="259">
        <v>19857</v>
      </c>
      <c r="J78" s="259">
        <v>8833</v>
      </c>
      <c r="K78" s="259">
        <v>-29090</v>
      </c>
      <c r="L78" s="259">
        <v>688</v>
      </c>
      <c r="M78" s="259">
        <v>14044</v>
      </c>
      <c r="N78" s="259">
        <v>-132045</v>
      </c>
      <c r="O78" s="259">
        <v>0</v>
      </c>
      <c r="P78" s="259">
        <v>0</v>
      </c>
      <c r="Q78" s="259"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78"/>
    </row>
    <row r="79" spans="1:23" s="60" customFormat="1" ht="15" customHeight="1">
      <c r="A79" s="100" t="s">
        <v>78</v>
      </c>
      <c r="B79" s="270" t="s">
        <v>453</v>
      </c>
      <c r="C79" s="259">
        <v>2036225.0278322177</v>
      </c>
      <c r="D79" s="259">
        <v>63693</v>
      </c>
      <c r="E79" s="259">
        <v>26642</v>
      </c>
      <c r="F79" s="259">
        <v>983108.02783221775</v>
      </c>
      <c r="G79" s="259">
        <v>29996</v>
      </c>
      <c r="H79" s="259">
        <v>221776.13154168823</v>
      </c>
      <c r="I79" s="259">
        <v>285043.02416451648</v>
      </c>
      <c r="J79" s="259">
        <v>85559.084378418876</v>
      </c>
      <c r="K79" s="259">
        <v>74275</v>
      </c>
      <c r="L79" s="259">
        <v>138900.78774759418</v>
      </c>
      <c r="M79" s="259">
        <v>147558</v>
      </c>
      <c r="N79" s="259">
        <v>719979</v>
      </c>
      <c r="O79" s="259">
        <v>215568</v>
      </c>
      <c r="P79" s="259">
        <v>0</v>
      </c>
      <c r="Q79" s="259">
        <v>26969</v>
      </c>
      <c r="R79" s="259">
        <v>0</v>
      </c>
      <c r="S79" s="259">
        <v>26969</v>
      </c>
      <c r="T79" s="259">
        <v>0</v>
      </c>
      <c r="U79" s="259">
        <v>0</v>
      </c>
      <c r="V79" s="259">
        <v>266</v>
      </c>
      <c r="W79" s="178"/>
    </row>
    <row r="80" spans="1:23" s="60" customFormat="1" ht="15" customHeight="1">
      <c r="A80" s="100" t="s">
        <v>78</v>
      </c>
      <c r="B80" s="142" t="s">
        <v>67</v>
      </c>
      <c r="C80" s="259">
        <v>-115310</v>
      </c>
      <c r="D80" s="259">
        <v>-39581</v>
      </c>
      <c r="E80" s="259">
        <v>-6482</v>
      </c>
      <c r="F80" s="259">
        <v>0</v>
      </c>
      <c r="G80" s="259">
        <v>0</v>
      </c>
      <c r="H80" s="259">
        <v>0</v>
      </c>
      <c r="I80" s="259">
        <v>0</v>
      </c>
      <c r="J80" s="259">
        <v>0</v>
      </c>
      <c r="K80" s="259">
        <v>0</v>
      </c>
      <c r="L80" s="259">
        <v>0</v>
      </c>
      <c r="M80" s="259">
        <v>0</v>
      </c>
      <c r="N80" s="259">
        <v>-69247</v>
      </c>
      <c r="O80" s="259">
        <v>0</v>
      </c>
      <c r="P80" s="259">
        <v>0</v>
      </c>
      <c r="Q80" s="259">
        <v>0</v>
      </c>
      <c r="R80" s="259">
        <v>0</v>
      </c>
      <c r="S80" s="259">
        <v>0</v>
      </c>
      <c r="T80" s="259">
        <v>0</v>
      </c>
      <c r="U80" s="259">
        <v>0</v>
      </c>
      <c r="V80" s="259">
        <v>0</v>
      </c>
      <c r="W80" s="178"/>
    </row>
    <row r="81" spans="1:26" s="60" customFormat="1" ht="15" customHeight="1">
      <c r="A81" s="100" t="s">
        <v>78</v>
      </c>
      <c r="B81" s="270" t="s">
        <v>590</v>
      </c>
      <c r="C81" s="259">
        <v>214813.20669218845</v>
      </c>
      <c r="D81" s="259">
        <v>-0.99999999994179234</v>
      </c>
      <c r="E81" s="259">
        <v>0</v>
      </c>
      <c r="F81" s="259">
        <v>199380.28094866773</v>
      </c>
      <c r="G81" s="259">
        <v>0</v>
      </c>
      <c r="H81" s="259">
        <v>3.6260129418224096E-3</v>
      </c>
      <c r="I81" s="259">
        <v>2.949513029307127E-3</v>
      </c>
      <c r="J81" s="259">
        <v>199380.27437314176</v>
      </c>
      <c r="K81" s="259">
        <v>0</v>
      </c>
      <c r="L81" s="259">
        <v>0</v>
      </c>
      <c r="M81" s="259">
        <v>0</v>
      </c>
      <c r="N81" s="259">
        <v>0</v>
      </c>
      <c r="O81" s="259">
        <v>15433.578815625049</v>
      </c>
      <c r="P81" s="259">
        <v>0</v>
      </c>
      <c r="Q81" s="259">
        <v>0.34692789562541293</v>
      </c>
      <c r="R81" s="259">
        <v>0</v>
      </c>
      <c r="S81" s="259">
        <v>0.34692787955282256</v>
      </c>
      <c r="T81" s="259">
        <v>1.6072590369731188E-8</v>
      </c>
      <c r="U81" s="259">
        <v>0</v>
      </c>
      <c r="V81" s="259">
        <v>0</v>
      </c>
      <c r="W81" s="178"/>
    </row>
    <row r="82" spans="1:26" s="60" customFormat="1" ht="15" customHeight="1">
      <c r="A82" s="101" t="s">
        <v>79</v>
      </c>
      <c r="B82" s="102" t="s">
        <v>198</v>
      </c>
      <c r="C82" s="261">
        <v>25034569.466328498</v>
      </c>
      <c r="D82" s="261">
        <v>2021638.9999999998</v>
      </c>
      <c r="E82" s="261">
        <v>1671015</v>
      </c>
      <c r="F82" s="261">
        <v>11029236.444158321</v>
      </c>
      <c r="G82" s="261">
        <v>4069916</v>
      </c>
      <c r="H82" s="261">
        <v>1209151.6487597802</v>
      </c>
      <c r="I82" s="261">
        <v>1707541.2011332544</v>
      </c>
      <c r="J82" s="261">
        <v>671159.96832332062</v>
      </c>
      <c r="K82" s="261">
        <v>992232.00000000012</v>
      </c>
      <c r="L82" s="261">
        <v>758655.62594196806</v>
      </c>
      <c r="M82" s="261">
        <v>1620580</v>
      </c>
      <c r="N82" s="261">
        <v>4020767.9435546529</v>
      </c>
      <c r="O82" s="261">
        <v>2412991</v>
      </c>
      <c r="P82" s="261">
        <v>1533330</v>
      </c>
      <c r="Q82" s="261">
        <v>1810986.0786155246</v>
      </c>
      <c r="R82" s="261">
        <v>253555.20000000004</v>
      </c>
      <c r="S82" s="261">
        <v>1274854.8786155246</v>
      </c>
      <c r="T82" s="261">
        <v>39015.999999999993</v>
      </c>
      <c r="U82" s="261">
        <v>243560</v>
      </c>
      <c r="V82" s="261">
        <v>534604</v>
      </c>
      <c r="W82" s="178"/>
    </row>
    <row r="83" spans="1:26" s="60" customFormat="1" ht="15" customHeight="1">
      <c r="B83" s="270" t="s">
        <v>248</v>
      </c>
      <c r="C83" s="259">
        <v>12322678.078615524</v>
      </c>
      <c r="D83" s="259">
        <v>637137</v>
      </c>
      <c r="E83" s="259">
        <v>1668905</v>
      </c>
      <c r="F83" s="259">
        <v>4714816</v>
      </c>
      <c r="G83" s="259">
        <v>106905</v>
      </c>
      <c r="H83" s="259">
        <v>997654</v>
      </c>
      <c r="I83" s="259">
        <v>1222394</v>
      </c>
      <c r="J83" s="259">
        <v>205957</v>
      </c>
      <c r="K83" s="259">
        <v>642339</v>
      </c>
      <c r="L83" s="259">
        <v>366569</v>
      </c>
      <c r="M83" s="259">
        <v>1172998</v>
      </c>
      <c r="N83" s="259">
        <v>713960</v>
      </c>
      <c r="O83" s="259">
        <v>2261168</v>
      </c>
      <c r="P83" s="259">
        <v>0</v>
      </c>
      <c r="Q83" s="259">
        <v>1792088.0786155243</v>
      </c>
      <c r="R83" s="259">
        <v>253555.20000000004</v>
      </c>
      <c r="S83" s="259">
        <v>1255956.8786155244</v>
      </c>
      <c r="T83" s="259">
        <v>39016</v>
      </c>
      <c r="U83" s="259">
        <v>243560</v>
      </c>
      <c r="V83" s="259">
        <v>534604</v>
      </c>
      <c r="W83" s="178"/>
    </row>
    <row r="84" spans="1:26" s="60" customFormat="1" ht="15" customHeight="1">
      <c r="A84" s="100"/>
      <c r="B84" s="142" t="s">
        <v>454</v>
      </c>
      <c r="C84" s="259">
        <v>12711891.444158323</v>
      </c>
      <c r="D84" s="259">
        <v>1384502</v>
      </c>
      <c r="E84" s="259">
        <v>2110</v>
      </c>
      <c r="F84" s="259">
        <v>6314420.4441583231</v>
      </c>
      <c r="G84" s="259">
        <v>3963011</v>
      </c>
      <c r="H84" s="259">
        <v>211497.64875978016</v>
      </c>
      <c r="I84" s="259">
        <v>485147.20113325451</v>
      </c>
      <c r="J84" s="259">
        <v>465202.96832332056</v>
      </c>
      <c r="K84" s="259">
        <v>349893</v>
      </c>
      <c r="L84" s="259">
        <v>392086.62594196817</v>
      </c>
      <c r="M84" s="259">
        <v>447582</v>
      </c>
      <c r="N84" s="259">
        <v>3306808</v>
      </c>
      <c r="O84" s="259">
        <v>151823</v>
      </c>
      <c r="P84" s="259">
        <v>1533330</v>
      </c>
      <c r="Q84" s="259">
        <v>18898</v>
      </c>
      <c r="R84" s="259">
        <v>0</v>
      </c>
      <c r="S84" s="259">
        <v>18898</v>
      </c>
      <c r="T84" s="259">
        <v>0</v>
      </c>
      <c r="U84" s="259">
        <v>0</v>
      </c>
      <c r="V84" s="259">
        <v>0</v>
      </c>
      <c r="W84" s="178"/>
    </row>
    <row r="85" spans="1:26" ht="15" customHeight="1">
      <c r="A85" s="576" t="s">
        <v>557</v>
      </c>
      <c r="C85" s="259"/>
      <c r="D85" s="259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180"/>
    </row>
    <row r="86" spans="1:26" s="112" customFormat="1" ht="15" customHeight="1">
      <c r="A86" s="25" t="s">
        <v>587</v>
      </c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181"/>
    </row>
    <row r="87" spans="1:26" ht="15" customHeight="1">
      <c r="A87" s="112" t="s">
        <v>660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80"/>
    </row>
    <row r="88" spans="1:26" ht="15" customHeight="1">
      <c r="A88" s="623" t="s">
        <v>561</v>
      </c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80"/>
    </row>
    <row r="89" spans="1:26" ht="15" customHeight="1">
      <c r="A89" s="112" t="s">
        <v>661</v>
      </c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80"/>
    </row>
    <row r="90" spans="1:26" s="112" customFormat="1" ht="15" customHeight="1">
      <c r="A90" s="626" t="s">
        <v>662</v>
      </c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</row>
    <row r="91" spans="1:26" ht="15" customHeight="1">
      <c r="A91" s="167"/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  <c r="Z91" s="167"/>
    </row>
    <row r="92" spans="1:26" ht="14.25" customHeight="1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</row>
    <row r="93" spans="1:26" ht="15.75" customHeight="1">
      <c r="A93" s="167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</row>
    <row r="94" spans="1:26" ht="15.95" customHeight="1">
      <c r="A94" s="167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</row>
    <row r="95" spans="1:26" ht="15.95" customHeight="1">
      <c r="A95" s="167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</row>
    <row r="96" spans="1:26" ht="15.95" customHeight="1">
      <c r="A96" s="167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</row>
    <row r="97" spans="1:26" ht="15.95" customHeight="1">
      <c r="A97" s="167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</row>
  </sheetData>
  <mergeCells count="12">
    <mergeCell ref="D2:H2"/>
    <mergeCell ref="D4:D5"/>
    <mergeCell ref="F4:M4"/>
    <mergeCell ref="A4:A5"/>
    <mergeCell ref="B4:B5"/>
    <mergeCell ref="C4:C5"/>
    <mergeCell ref="P4:P5"/>
    <mergeCell ref="V4:V5"/>
    <mergeCell ref="E4:E5"/>
    <mergeCell ref="N4:N5"/>
    <mergeCell ref="Q4:U4"/>
    <mergeCell ref="O4:O5"/>
  </mergeCells>
  <pageMargins left="0.59055118110236227" right="0.19685039370078741" top="0.59055118110236227" bottom="0.39370078740157483" header="0.11811023622047245" footer="0.11811023622047245"/>
  <pageSetup paperSize="9" scale="70" firstPageNumber="30" orientation="portrait" r:id="rId1"/>
  <headerFooter alignWithMargins="0">
    <oddFooter>&amp;L&amp;"MetaNormalLF-Roman,Standard"Statistisches Bundesamt, Energiegesamtrechnung, 2022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8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16" width="10.7109375" style="5" customWidth="1"/>
    <col min="17" max="17" width="11.7109375" style="5" customWidth="1"/>
    <col min="18" max="20" width="10.7109375" style="5" customWidth="1"/>
    <col min="21" max="21" width="10.7109375" style="1" customWidth="1"/>
    <col min="22" max="22" width="10.7109375" style="5" customWidth="1"/>
    <col min="23" max="23" width="11.5703125" style="7" bestFit="1" customWidth="1"/>
    <col min="24" max="16384" width="11.42578125" style="5"/>
  </cols>
  <sheetData>
    <row r="1" spans="1:23" s="196" customFormat="1" ht="20.100000000000001" customHeight="1">
      <c r="A1" s="488" t="s">
        <v>669</v>
      </c>
      <c r="B1" s="197"/>
      <c r="C1" s="197"/>
      <c r="D1" s="197"/>
      <c r="J1" s="263"/>
      <c r="M1" s="197"/>
      <c r="N1" s="197"/>
      <c r="Q1" s="197"/>
      <c r="U1" s="189"/>
      <c r="W1" s="198"/>
    </row>
    <row r="2" spans="1:23" s="193" customFormat="1" ht="20.100000000000001" customHeight="1">
      <c r="A2" s="441" t="s">
        <v>130</v>
      </c>
      <c r="B2" s="199"/>
      <c r="C2" s="228"/>
      <c r="D2" s="228"/>
      <c r="E2" s="228"/>
      <c r="F2" s="228"/>
      <c r="G2" s="228"/>
      <c r="H2" s="228"/>
      <c r="I2" s="228"/>
      <c r="J2" s="433"/>
      <c r="K2" s="433"/>
      <c r="L2" s="226"/>
      <c r="M2" s="199"/>
      <c r="O2" s="229"/>
      <c r="P2" s="229"/>
      <c r="R2" s="194"/>
      <c r="S2" s="228"/>
      <c r="T2" s="229"/>
      <c r="U2" s="229"/>
      <c r="W2" s="195"/>
    </row>
    <row r="3" spans="1:23" ht="15" customHeight="1">
      <c r="A3" s="23"/>
      <c r="B3" s="59"/>
      <c r="C3" s="87"/>
      <c r="D3" s="220"/>
      <c r="E3" s="220"/>
      <c r="F3" s="220"/>
      <c r="G3" s="220"/>
      <c r="H3" s="220"/>
      <c r="I3" s="220"/>
      <c r="J3" s="9"/>
      <c r="K3" s="9"/>
      <c r="L3" s="9"/>
      <c r="M3" s="9"/>
      <c r="N3" s="9"/>
      <c r="O3" s="9"/>
      <c r="P3" s="7"/>
      <c r="Q3" s="7"/>
      <c r="R3" s="7"/>
      <c r="S3" s="7"/>
      <c r="V3" s="7"/>
    </row>
    <row r="4" spans="1:23" s="1" customFormat="1" ht="18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47" t="s">
        <v>196</v>
      </c>
      <c r="R4" s="647"/>
      <c r="S4" s="647"/>
      <c r="T4" s="647"/>
      <c r="U4" s="648"/>
      <c r="V4" s="639" t="s">
        <v>55</v>
      </c>
      <c r="W4" s="438"/>
    </row>
    <row r="5" spans="1:23" s="1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230</v>
      </c>
      <c r="L5" s="153" t="s">
        <v>97</v>
      </c>
      <c r="M5" s="153" t="s">
        <v>124</v>
      </c>
      <c r="N5" s="650"/>
      <c r="O5" s="645"/>
      <c r="P5" s="645"/>
      <c r="Q5" s="437" t="s">
        <v>94</v>
      </c>
      <c r="R5" s="288" t="s">
        <v>239</v>
      </c>
      <c r="S5" s="289" t="s">
        <v>588</v>
      </c>
      <c r="T5" s="153" t="s">
        <v>98</v>
      </c>
      <c r="U5" s="153" t="s">
        <v>86</v>
      </c>
      <c r="V5" s="640"/>
      <c r="W5" s="243"/>
    </row>
    <row r="6" spans="1:23" s="42" customFormat="1" ht="14.1" customHeight="1">
      <c r="A6" s="63" t="s">
        <v>155</v>
      </c>
      <c r="B6" s="336" t="s">
        <v>204</v>
      </c>
      <c r="C6" s="259">
        <f>SUM(D6:F6,N6:Q6,V6)</f>
        <v>172048.45373325367</v>
      </c>
      <c r="D6" s="259">
        <v>1766.4230769230774</v>
      </c>
      <c r="E6" s="259">
        <v>0</v>
      </c>
      <c r="F6" s="259">
        <f t="shared" ref="F6:F69" si="0">SUM(G6:M6)</f>
        <v>80272.221223612883</v>
      </c>
      <c r="G6" s="259">
        <v>0</v>
      </c>
      <c r="H6" s="259">
        <v>1986.3797803257944</v>
      </c>
      <c r="I6" s="259">
        <v>59233.849777257186</v>
      </c>
      <c r="J6" s="259">
        <v>0</v>
      </c>
      <c r="K6" s="259">
        <v>17350.825084316999</v>
      </c>
      <c r="L6" s="259">
        <v>0</v>
      </c>
      <c r="M6" s="259">
        <v>1701.1665817129149</v>
      </c>
      <c r="N6" s="259">
        <v>8362.6817772649047</v>
      </c>
      <c r="O6" s="259">
        <v>18574.741770300261</v>
      </c>
      <c r="P6" s="259">
        <v>0</v>
      </c>
      <c r="Q6" s="259">
        <f t="shared" ref="Q6:Q69" si="1">SUM(R6:U6)</f>
        <v>62482.244986802492</v>
      </c>
      <c r="R6" s="259">
        <v>0</v>
      </c>
      <c r="S6" s="259">
        <v>60947.620986802489</v>
      </c>
      <c r="T6" s="259">
        <v>1534.624</v>
      </c>
      <c r="U6" s="259">
        <v>0</v>
      </c>
      <c r="V6" s="259">
        <v>590.1408983500362</v>
      </c>
      <c r="W6" s="170"/>
    </row>
    <row r="7" spans="1:23" s="42" customFormat="1" ht="14.1" customHeight="1">
      <c r="A7" s="125" t="s">
        <v>105</v>
      </c>
      <c r="B7" s="337" t="s">
        <v>258</v>
      </c>
      <c r="C7" s="259">
        <f t="shared" ref="C7:C70" si="2">SUM(D7:F7,N7:Q7,V7)</f>
        <v>164758.4543154792</v>
      </c>
      <c r="D7" s="259">
        <v>1766.4230769230774</v>
      </c>
      <c r="E7" s="259">
        <v>0</v>
      </c>
      <c r="F7" s="259">
        <f t="shared" si="0"/>
        <v>74075.837167748192</v>
      </c>
      <c r="G7" s="259">
        <v>0</v>
      </c>
      <c r="H7" s="259">
        <v>283.52987069568746</v>
      </c>
      <c r="I7" s="259">
        <v>54741.224936914594</v>
      </c>
      <c r="J7" s="259">
        <v>0</v>
      </c>
      <c r="K7" s="259">
        <v>17350.825084316999</v>
      </c>
      <c r="L7" s="259">
        <v>0</v>
      </c>
      <c r="M7" s="259">
        <v>1700.2572758209187</v>
      </c>
      <c r="N7" s="259">
        <v>8362.4681085357261</v>
      </c>
      <c r="O7" s="259">
        <v>17723.5441223626</v>
      </c>
      <c r="P7" s="259">
        <v>0</v>
      </c>
      <c r="Q7" s="259">
        <f t="shared" si="1"/>
        <v>62240.04094155955</v>
      </c>
      <c r="R7" s="259">
        <v>0</v>
      </c>
      <c r="S7" s="259">
        <v>60705.416941559546</v>
      </c>
      <c r="T7" s="259">
        <v>1534.624</v>
      </c>
      <c r="U7" s="259">
        <v>0</v>
      </c>
      <c r="V7" s="259">
        <v>590.1408983500362</v>
      </c>
      <c r="W7" s="170"/>
    </row>
    <row r="8" spans="1:23" s="42" customFormat="1" ht="14.1" customHeight="1">
      <c r="A8" s="125" t="s">
        <v>106</v>
      </c>
      <c r="B8" s="337" t="s">
        <v>205</v>
      </c>
      <c r="C8" s="259">
        <f t="shared" si="2"/>
        <v>5964.7539209788847</v>
      </c>
      <c r="D8" s="259">
        <v>0</v>
      </c>
      <c r="E8" s="259">
        <v>0</v>
      </c>
      <c r="F8" s="259">
        <f t="shared" si="0"/>
        <v>5299.6404190457361</v>
      </c>
      <c r="G8" s="259">
        <v>0</v>
      </c>
      <c r="H8" s="259">
        <v>1700.3676732471406</v>
      </c>
      <c r="I8" s="259">
        <v>3598.4282012918188</v>
      </c>
      <c r="J8" s="259">
        <v>0</v>
      </c>
      <c r="K8" s="259">
        <v>0</v>
      </c>
      <c r="L8" s="259">
        <v>0</v>
      </c>
      <c r="M8" s="259">
        <v>0.84454450677618353</v>
      </c>
      <c r="N8" s="259">
        <v>0.21366872917937227</v>
      </c>
      <c r="O8" s="259">
        <v>425.60837002380833</v>
      </c>
      <c r="P8" s="259">
        <v>0</v>
      </c>
      <c r="Q8" s="259">
        <f t="shared" si="1"/>
        <v>239.29146318016009</v>
      </c>
      <c r="R8" s="259">
        <v>0</v>
      </c>
      <c r="S8" s="259">
        <v>239.29146318016009</v>
      </c>
      <c r="T8" s="259">
        <v>0</v>
      </c>
      <c r="U8" s="259">
        <v>0</v>
      </c>
      <c r="V8" s="259">
        <v>0</v>
      </c>
      <c r="W8" s="170"/>
    </row>
    <row r="9" spans="1:23" s="42" customFormat="1" ht="14.1" customHeight="1">
      <c r="A9" s="125" t="s">
        <v>156</v>
      </c>
      <c r="B9" s="337" t="s">
        <v>157</v>
      </c>
      <c r="C9" s="259">
        <f t="shared" si="2"/>
        <v>1325.2618813469942</v>
      </c>
      <c r="D9" s="259">
        <v>0</v>
      </c>
      <c r="E9" s="259">
        <v>0</v>
      </c>
      <c r="F9" s="259">
        <f t="shared" si="0"/>
        <v>896.7436368189592</v>
      </c>
      <c r="G9" s="259">
        <v>0</v>
      </c>
      <c r="H9" s="259">
        <v>2.4822363829662217</v>
      </c>
      <c r="I9" s="259">
        <v>894.19663905077289</v>
      </c>
      <c r="J9" s="259">
        <v>0</v>
      </c>
      <c r="K9" s="259">
        <v>0</v>
      </c>
      <c r="L9" s="259">
        <v>0</v>
      </c>
      <c r="M9" s="259">
        <v>6.476138522007234E-2</v>
      </c>
      <c r="N9" s="259">
        <v>1.6384551398823756E-2</v>
      </c>
      <c r="O9" s="259">
        <v>425.58927791385275</v>
      </c>
      <c r="P9" s="259">
        <v>0</v>
      </c>
      <c r="Q9" s="259">
        <f t="shared" si="1"/>
        <v>2.912582062783533</v>
      </c>
      <c r="R9" s="259">
        <v>0</v>
      </c>
      <c r="S9" s="259">
        <v>2.912582062783533</v>
      </c>
      <c r="T9" s="259">
        <v>0</v>
      </c>
      <c r="U9" s="259">
        <v>0</v>
      </c>
      <c r="V9" s="259">
        <v>0</v>
      </c>
      <c r="W9" s="170"/>
    </row>
    <row r="10" spans="1:23" s="42" customFormat="1" ht="14.1" customHeight="1">
      <c r="A10" s="63" t="s">
        <v>158</v>
      </c>
      <c r="B10" s="336" t="s">
        <v>201</v>
      </c>
      <c r="C10" s="259">
        <f t="shared" si="2"/>
        <v>60905.196096927932</v>
      </c>
      <c r="D10" s="259">
        <v>66</v>
      </c>
      <c r="E10" s="259">
        <v>2982</v>
      </c>
      <c r="F10" s="259">
        <f>SUM(G10:M10)</f>
        <v>3663.8179062257223</v>
      </c>
      <c r="G10" s="259">
        <v>0</v>
      </c>
      <c r="H10" s="259">
        <v>34.275833863309316</v>
      </c>
      <c r="I10" s="259">
        <v>1945.3040525479264</v>
      </c>
      <c r="J10" s="259">
        <v>0</v>
      </c>
      <c r="K10" s="259">
        <v>744.83553354772528</v>
      </c>
      <c r="L10" s="259">
        <v>50</v>
      </c>
      <c r="M10" s="259">
        <v>889.40248626676112</v>
      </c>
      <c r="N10" s="259">
        <v>13747.490121794755</v>
      </c>
      <c r="O10" s="259">
        <v>31792.6309187158</v>
      </c>
      <c r="P10" s="259">
        <v>0</v>
      </c>
      <c r="Q10" s="259">
        <f>SUM(R10:U10)</f>
        <v>964.9897468780631</v>
      </c>
      <c r="R10" s="259">
        <v>0</v>
      </c>
      <c r="S10" s="259">
        <v>964.9897468780631</v>
      </c>
      <c r="T10" s="259">
        <v>0</v>
      </c>
      <c r="U10" s="259">
        <v>0</v>
      </c>
      <c r="V10" s="259">
        <v>7688.2674033135909</v>
      </c>
      <c r="W10" s="170"/>
    </row>
    <row r="11" spans="1:23" s="42" customFormat="1" ht="14.1" customHeight="1">
      <c r="A11" s="125" t="s">
        <v>107</v>
      </c>
      <c r="B11" s="337" t="s">
        <v>206</v>
      </c>
      <c r="C11" s="259">
        <f t="shared" si="2"/>
        <v>32346.385351263576</v>
      </c>
      <c r="D11" s="259">
        <v>0</v>
      </c>
      <c r="E11" s="259">
        <v>452</v>
      </c>
      <c r="F11" s="259">
        <f t="shared" si="0"/>
        <v>437.54984513861268</v>
      </c>
      <c r="G11" s="259">
        <v>0</v>
      </c>
      <c r="H11" s="259">
        <v>5.9999317463469115</v>
      </c>
      <c r="I11" s="259">
        <v>339.43394619510548</v>
      </c>
      <c r="J11" s="259">
        <v>0</v>
      </c>
      <c r="K11" s="259">
        <v>92</v>
      </c>
      <c r="L11" s="259">
        <v>0</v>
      </c>
      <c r="M11" s="259">
        <v>0.11596719716026317</v>
      </c>
      <c r="N11" s="259">
        <v>775.24223289029339</v>
      </c>
      <c r="O11" s="259">
        <v>23120.044668003949</v>
      </c>
      <c r="P11" s="259">
        <v>0</v>
      </c>
      <c r="Q11" s="259">
        <f t="shared" si="1"/>
        <v>18.548605230720892</v>
      </c>
      <c r="R11" s="259">
        <v>0</v>
      </c>
      <c r="S11" s="259">
        <v>18.548605230720892</v>
      </c>
      <c r="T11" s="259">
        <v>0</v>
      </c>
      <c r="U11" s="259">
        <v>0</v>
      </c>
      <c r="V11" s="259">
        <v>7543</v>
      </c>
      <c r="W11" s="170"/>
    </row>
    <row r="12" spans="1:23" s="42" customFormat="1" ht="14.1" customHeight="1">
      <c r="A12" s="125" t="s">
        <v>159</v>
      </c>
      <c r="B12" s="337" t="s">
        <v>259</v>
      </c>
      <c r="C12" s="259">
        <f t="shared" si="2"/>
        <v>11327.102625068335</v>
      </c>
      <c r="D12" s="259">
        <v>0</v>
      </c>
      <c r="E12" s="259">
        <v>0</v>
      </c>
      <c r="F12" s="259">
        <f t="shared" si="0"/>
        <v>381.44195240799854</v>
      </c>
      <c r="G12" s="259">
        <v>0</v>
      </c>
      <c r="H12" s="259">
        <v>6.5943305790269688</v>
      </c>
      <c r="I12" s="259">
        <v>367.72016604001806</v>
      </c>
      <c r="J12" s="259">
        <v>0</v>
      </c>
      <c r="K12" s="259">
        <v>7</v>
      </c>
      <c r="L12" s="259">
        <v>0</v>
      </c>
      <c r="M12" s="259">
        <v>0.12745578895352938</v>
      </c>
      <c r="N12" s="259">
        <v>8638.2662303211491</v>
      </c>
      <c r="O12" s="259">
        <v>2258.0490931558547</v>
      </c>
      <c r="P12" s="259">
        <v>0</v>
      </c>
      <c r="Q12" s="259">
        <f t="shared" si="1"/>
        <v>20.34534918333285</v>
      </c>
      <c r="R12" s="259">
        <v>0</v>
      </c>
      <c r="S12" s="259">
        <v>20.34534918333285</v>
      </c>
      <c r="T12" s="259">
        <v>0</v>
      </c>
      <c r="U12" s="259">
        <v>0</v>
      </c>
      <c r="V12" s="259">
        <v>29</v>
      </c>
      <c r="W12" s="170"/>
    </row>
    <row r="13" spans="1:23" s="42" customFormat="1" ht="14.1" customHeight="1">
      <c r="A13" s="125" t="s">
        <v>160</v>
      </c>
      <c r="B13" s="337" t="s">
        <v>260</v>
      </c>
      <c r="C13" s="259">
        <f t="shared" si="2"/>
        <v>17231.70812059602</v>
      </c>
      <c r="D13" s="259">
        <v>66</v>
      </c>
      <c r="E13" s="259">
        <v>2530</v>
      </c>
      <c r="F13" s="259">
        <f t="shared" si="0"/>
        <v>2844.8261086791113</v>
      </c>
      <c r="G13" s="259">
        <v>0</v>
      </c>
      <c r="H13" s="259">
        <v>21.68157153793544</v>
      </c>
      <c r="I13" s="259">
        <v>1238.149940312803</v>
      </c>
      <c r="J13" s="259">
        <v>0</v>
      </c>
      <c r="K13" s="259">
        <v>645.83553354772528</v>
      </c>
      <c r="L13" s="259">
        <v>50</v>
      </c>
      <c r="M13" s="259">
        <v>889.15906328064727</v>
      </c>
      <c r="N13" s="259">
        <v>4333.9816585833123</v>
      </c>
      <c r="O13" s="259">
        <v>6414.5371575559957</v>
      </c>
      <c r="P13" s="259">
        <v>0</v>
      </c>
      <c r="Q13" s="259">
        <f t="shared" si="1"/>
        <v>926.09579246400926</v>
      </c>
      <c r="R13" s="259">
        <v>0</v>
      </c>
      <c r="S13" s="259">
        <v>926.09579246400926</v>
      </c>
      <c r="T13" s="259">
        <v>0</v>
      </c>
      <c r="U13" s="259">
        <v>0</v>
      </c>
      <c r="V13" s="259">
        <v>116.26740331359132</v>
      </c>
      <c r="W13" s="170"/>
    </row>
    <row r="14" spans="1:23" s="42" customFormat="1" ht="14.1" customHeight="1">
      <c r="A14" s="63" t="s">
        <v>161</v>
      </c>
      <c r="B14" s="336" t="s">
        <v>102</v>
      </c>
      <c r="C14" s="259">
        <f t="shared" si="2"/>
        <v>9012330.8058345206</v>
      </c>
      <c r="D14" s="259">
        <v>864719</v>
      </c>
      <c r="E14" s="259">
        <v>229333.72</v>
      </c>
      <c r="F14" s="259">
        <f t="shared" si="0"/>
        <v>5617374.0895226737</v>
      </c>
      <c r="G14" s="259">
        <v>3978960</v>
      </c>
      <c r="H14" s="259">
        <v>58690.764601803676</v>
      </c>
      <c r="I14" s="259">
        <v>56112.236058226663</v>
      </c>
      <c r="J14" s="259">
        <v>225</v>
      </c>
      <c r="K14" s="259">
        <v>97492.234139837514</v>
      </c>
      <c r="L14" s="259">
        <v>226199</v>
      </c>
      <c r="M14" s="259">
        <v>1199694.854722806</v>
      </c>
      <c r="N14" s="259">
        <v>1076106.7293722075</v>
      </c>
      <c r="O14" s="259">
        <v>830704.67658680084</v>
      </c>
      <c r="P14" s="259">
        <v>0</v>
      </c>
      <c r="Q14" s="259">
        <f t="shared" si="1"/>
        <v>216106.25590356946</v>
      </c>
      <c r="R14" s="259">
        <v>0</v>
      </c>
      <c r="S14" s="259">
        <v>139117.25590356946</v>
      </c>
      <c r="T14" s="259">
        <v>0</v>
      </c>
      <c r="U14" s="259">
        <v>76989</v>
      </c>
      <c r="V14" s="259">
        <v>177986.33444926809</v>
      </c>
      <c r="W14" s="170"/>
    </row>
    <row r="15" spans="1:23" s="42" customFormat="1" ht="14.1" customHeight="1">
      <c r="A15" s="125" t="s">
        <v>162</v>
      </c>
      <c r="B15" s="337" t="s">
        <v>261</v>
      </c>
      <c r="C15" s="259">
        <f t="shared" si="2"/>
        <v>222291.83753024964</v>
      </c>
      <c r="D15" s="259">
        <v>3430</v>
      </c>
      <c r="E15" s="259">
        <v>5319</v>
      </c>
      <c r="F15" s="259">
        <f t="shared" si="0"/>
        <v>17677.759861513878</v>
      </c>
      <c r="G15" s="259">
        <v>0</v>
      </c>
      <c r="H15" s="259">
        <v>275.70663149717211</v>
      </c>
      <c r="I15" s="259">
        <v>8412.6875454947094</v>
      </c>
      <c r="J15" s="259">
        <v>0</v>
      </c>
      <c r="K15" s="259">
        <v>7256.6938321817688</v>
      </c>
      <c r="L15" s="259">
        <v>1019</v>
      </c>
      <c r="M15" s="259">
        <v>713.67185234022759</v>
      </c>
      <c r="N15" s="259">
        <v>113398.90371759702</v>
      </c>
      <c r="O15" s="259">
        <v>69768.167346479211</v>
      </c>
      <c r="P15" s="259">
        <v>0</v>
      </c>
      <c r="Q15" s="259">
        <f t="shared" si="1"/>
        <v>2872.7939486283449</v>
      </c>
      <c r="R15" s="259">
        <v>0</v>
      </c>
      <c r="S15" s="259">
        <v>2872.7939486283449</v>
      </c>
      <c r="T15" s="259">
        <v>0</v>
      </c>
      <c r="U15" s="259">
        <v>0</v>
      </c>
      <c r="V15" s="259">
        <v>9825.2126560311463</v>
      </c>
      <c r="W15" s="170"/>
    </row>
    <row r="16" spans="1:23" s="42" customFormat="1" ht="14.1" customHeight="1">
      <c r="A16" s="63" t="s">
        <v>163</v>
      </c>
      <c r="B16" s="337" t="s">
        <v>262</v>
      </c>
      <c r="C16" s="259">
        <f t="shared" si="2"/>
        <v>21867.921584017051</v>
      </c>
      <c r="D16" s="259">
        <v>222</v>
      </c>
      <c r="E16" s="259">
        <v>0</v>
      </c>
      <c r="F16" s="259">
        <f t="shared" si="0"/>
        <v>2156.9508605727133</v>
      </c>
      <c r="G16" s="259">
        <v>0</v>
      </c>
      <c r="H16" s="259">
        <v>67.805104587078077</v>
      </c>
      <c r="I16" s="259">
        <v>1134.3980970591085</v>
      </c>
      <c r="J16" s="259">
        <v>0</v>
      </c>
      <c r="K16" s="259">
        <v>924.1516675449933</v>
      </c>
      <c r="L16" s="259">
        <v>0</v>
      </c>
      <c r="M16" s="259">
        <v>30.595991381533356</v>
      </c>
      <c r="N16" s="259">
        <v>10066.059414670757</v>
      </c>
      <c r="O16" s="259">
        <v>8521.1047749070913</v>
      </c>
      <c r="P16" s="259">
        <v>0</v>
      </c>
      <c r="Q16" s="259">
        <f t="shared" si="1"/>
        <v>81.38492131608686</v>
      </c>
      <c r="R16" s="259">
        <v>0</v>
      </c>
      <c r="S16" s="259">
        <v>81.38492131608686</v>
      </c>
      <c r="T16" s="259">
        <v>0</v>
      </c>
      <c r="U16" s="259">
        <v>0</v>
      </c>
      <c r="V16" s="259">
        <v>820.42161255040105</v>
      </c>
      <c r="W16" s="170"/>
    </row>
    <row r="17" spans="1:23" s="42" customFormat="1" ht="14.1" customHeight="1">
      <c r="A17" s="63">
        <v>16</v>
      </c>
      <c r="B17" s="337" t="s">
        <v>207</v>
      </c>
      <c r="C17" s="259">
        <f t="shared" si="2"/>
        <v>89893.930573246122</v>
      </c>
      <c r="D17" s="259">
        <v>0</v>
      </c>
      <c r="E17" s="259">
        <v>5</v>
      </c>
      <c r="F17" s="259">
        <f t="shared" si="0"/>
        <v>2669.5989443789622</v>
      </c>
      <c r="G17" s="259">
        <v>0</v>
      </c>
      <c r="H17" s="259">
        <v>81.859167459947045</v>
      </c>
      <c r="I17" s="259">
        <v>1368.4936379064941</v>
      </c>
      <c r="J17" s="259">
        <v>0</v>
      </c>
      <c r="K17" s="259">
        <v>947.57134417072859</v>
      </c>
      <c r="L17" s="259">
        <v>163</v>
      </c>
      <c r="M17" s="259">
        <v>108.67479484179233</v>
      </c>
      <c r="N17" s="259">
        <v>5771.3218582437139</v>
      </c>
      <c r="O17" s="259">
        <v>16863.476370670236</v>
      </c>
      <c r="P17" s="259">
        <v>0</v>
      </c>
      <c r="Q17" s="259">
        <f t="shared" si="1"/>
        <v>61302.408584372009</v>
      </c>
      <c r="R17" s="259">
        <v>0</v>
      </c>
      <c r="S17" s="259">
        <v>61265.408584372009</v>
      </c>
      <c r="T17" s="259">
        <v>0</v>
      </c>
      <c r="U17" s="259">
        <v>37</v>
      </c>
      <c r="V17" s="259">
        <v>3282.12481558119</v>
      </c>
      <c r="W17" s="170"/>
    </row>
    <row r="18" spans="1:23" s="42" customFormat="1" ht="14.1" customHeight="1">
      <c r="A18" s="63">
        <v>17</v>
      </c>
      <c r="B18" s="337" t="s">
        <v>208</v>
      </c>
      <c r="C18" s="259">
        <f t="shared" si="2"/>
        <v>232738.15460775181</v>
      </c>
      <c r="D18" s="259">
        <v>7516</v>
      </c>
      <c r="E18" s="259">
        <v>6507</v>
      </c>
      <c r="F18" s="259">
        <f t="shared" si="0"/>
        <v>4056.8594644600671</v>
      </c>
      <c r="G18" s="259">
        <v>0</v>
      </c>
      <c r="H18" s="259">
        <v>117.86678571555565</v>
      </c>
      <c r="I18" s="259">
        <v>1977.8917785687677</v>
      </c>
      <c r="J18" s="259">
        <v>0</v>
      </c>
      <c r="K18" s="259">
        <v>905.32656076108424</v>
      </c>
      <c r="L18" s="259">
        <v>341</v>
      </c>
      <c r="M18" s="259">
        <v>714.77433941465983</v>
      </c>
      <c r="N18" s="259">
        <v>79521.923879896713</v>
      </c>
      <c r="O18" s="259">
        <v>68458.527250764702</v>
      </c>
      <c r="P18" s="259">
        <v>0</v>
      </c>
      <c r="Q18" s="259">
        <f t="shared" si="1"/>
        <v>39356.283292225526</v>
      </c>
      <c r="R18" s="259">
        <v>0</v>
      </c>
      <c r="S18" s="259">
        <v>36248.283292225526</v>
      </c>
      <c r="T18" s="259">
        <v>0</v>
      </c>
      <c r="U18" s="259">
        <v>3108</v>
      </c>
      <c r="V18" s="259">
        <v>27321.560720404828</v>
      </c>
      <c r="W18" s="170"/>
    </row>
    <row r="19" spans="1:23" s="42" customFormat="1" ht="14.1" customHeight="1">
      <c r="A19" s="63">
        <v>18</v>
      </c>
      <c r="B19" s="337" t="s">
        <v>263</v>
      </c>
      <c r="C19" s="259">
        <f t="shared" si="2"/>
        <v>18418.708093228186</v>
      </c>
      <c r="D19" s="259">
        <v>0</v>
      </c>
      <c r="E19" s="259">
        <v>0</v>
      </c>
      <c r="F19" s="259">
        <f t="shared" si="0"/>
        <v>1752.0384068472774</v>
      </c>
      <c r="G19" s="259">
        <v>0</v>
      </c>
      <c r="H19" s="259">
        <v>60.149089586073401</v>
      </c>
      <c r="I19" s="259">
        <v>1005.3913236866516</v>
      </c>
      <c r="J19" s="259">
        <v>0</v>
      </c>
      <c r="K19" s="259">
        <v>679.08220889033032</v>
      </c>
      <c r="L19" s="259">
        <v>0</v>
      </c>
      <c r="M19" s="259">
        <v>7.4157846842219222</v>
      </c>
      <c r="N19" s="259">
        <v>6299.0783490680087</v>
      </c>
      <c r="O19" s="259">
        <v>9356.8588898278358</v>
      </c>
      <c r="P19" s="259">
        <v>0</v>
      </c>
      <c r="Q19" s="259">
        <f t="shared" si="1"/>
        <v>406.95187552122468</v>
      </c>
      <c r="R19" s="259">
        <v>0</v>
      </c>
      <c r="S19" s="259">
        <v>406.95187552122468</v>
      </c>
      <c r="T19" s="259">
        <v>0</v>
      </c>
      <c r="U19" s="259">
        <v>0</v>
      </c>
      <c r="V19" s="259">
        <v>603.7805719638402</v>
      </c>
      <c r="W19" s="170"/>
    </row>
    <row r="20" spans="1:23" s="42" customFormat="1" ht="14.1" customHeight="1">
      <c r="A20" s="63">
        <v>19</v>
      </c>
      <c r="B20" s="337" t="s">
        <v>264</v>
      </c>
      <c r="C20" s="259">
        <f t="shared" si="2"/>
        <v>5353163.9178065881</v>
      </c>
      <c r="D20" s="259">
        <v>331760</v>
      </c>
      <c r="E20" s="259">
        <v>149239.72</v>
      </c>
      <c r="F20" s="259">
        <f t="shared" si="0"/>
        <v>4765364.6486621667</v>
      </c>
      <c r="G20" s="259">
        <v>3978960</v>
      </c>
      <c r="H20" s="259">
        <v>53123.367316687494</v>
      </c>
      <c r="I20" s="259">
        <v>836.80674419414891</v>
      </c>
      <c r="J20" s="259">
        <v>225</v>
      </c>
      <c r="K20" s="259">
        <v>46538.682677046185</v>
      </c>
      <c r="L20" s="259">
        <v>62618</v>
      </c>
      <c r="M20" s="259">
        <v>623062.7919242382</v>
      </c>
      <c r="N20" s="259">
        <v>71828.958727451274</v>
      </c>
      <c r="O20" s="259">
        <v>22858.019906528672</v>
      </c>
      <c r="P20" s="259">
        <v>0</v>
      </c>
      <c r="Q20" s="259">
        <f t="shared" si="1"/>
        <v>8326.5634445884698</v>
      </c>
      <c r="R20" s="259">
        <v>0</v>
      </c>
      <c r="S20" s="259">
        <v>1522.5634445884693</v>
      </c>
      <c r="T20" s="259">
        <v>0</v>
      </c>
      <c r="U20" s="259">
        <v>6804</v>
      </c>
      <c r="V20" s="259">
        <v>3786.007065853853</v>
      </c>
      <c r="W20" s="170"/>
    </row>
    <row r="21" spans="1:23" s="42" customFormat="1" ht="14.1" customHeight="1">
      <c r="A21" s="125" t="s">
        <v>164</v>
      </c>
      <c r="B21" s="338" t="s">
        <v>209</v>
      </c>
      <c r="C21" s="259">
        <f t="shared" si="2"/>
        <v>382307.39635772089</v>
      </c>
      <c r="D21" s="259">
        <v>331760</v>
      </c>
      <c r="E21" s="259">
        <v>5580</v>
      </c>
      <c r="F21" s="259">
        <f t="shared" si="0"/>
        <v>18689.104111174722</v>
      </c>
      <c r="G21" s="259">
        <v>0</v>
      </c>
      <c r="H21" s="259">
        <v>0.11961710823521698</v>
      </c>
      <c r="I21" s="259">
        <v>4.979039701311029</v>
      </c>
      <c r="J21" s="259">
        <v>0</v>
      </c>
      <c r="K21" s="259">
        <v>0</v>
      </c>
      <c r="L21" s="259">
        <v>0</v>
      </c>
      <c r="M21" s="259">
        <v>18684.005454365175</v>
      </c>
      <c r="N21" s="259">
        <v>25206.012689990992</v>
      </c>
      <c r="O21" s="259">
        <v>1072.0001371058891</v>
      </c>
      <c r="P21" s="259">
        <v>0</v>
      </c>
      <c r="Q21" s="259">
        <f t="shared" si="1"/>
        <v>0.27941944932503765</v>
      </c>
      <c r="R21" s="259">
        <v>0</v>
      </c>
      <c r="S21" s="259">
        <v>0.27941944932503765</v>
      </c>
      <c r="T21" s="259">
        <v>0</v>
      </c>
      <c r="U21" s="259">
        <v>0</v>
      </c>
      <c r="V21" s="259">
        <v>0</v>
      </c>
      <c r="W21" s="170"/>
    </row>
    <row r="22" spans="1:23" s="42" customFormat="1" ht="14.1" customHeight="1">
      <c r="A22" s="125" t="s">
        <v>165</v>
      </c>
      <c r="B22" s="338" t="s">
        <v>210</v>
      </c>
      <c r="C22" s="259">
        <f t="shared" si="2"/>
        <v>4970856.5214488674</v>
      </c>
      <c r="D22" s="259">
        <v>0</v>
      </c>
      <c r="E22" s="259">
        <v>143659.72</v>
      </c>
      <c r="F22" s="259">
        <f t="shared" si="0"/>
        <v>4746675.5445509916</v>
      </c>
      <c r="G22" s="259">
        <v>3978960</v>
      </c>
      <c r="H22" s="259">
        <v>53123.24769957926</v>
      </c>
      <c r="I22" s="259">
        <v>831.82770449283782</v>
      </c>
      <c r="J22" s="259">
        <v>225</v>
      </c>
      <c r="K22" s="259">
        <v>46538.682677046185</v>
      </c>
      <c r="L22" s="259">
        <v>62618</v>
      </c>
      <c r="M22" s="259">
        <v>604378.78646987304</v>
      </c>
      <c r="N22" s="259">
        <v>46622.946037460286</v>
      </c>
      <c r="O22" s="259">
        <v>21786.019769422783</v>
      </c>
      <c r="P22" s="259">
        <v>0</v>
      </c>
      <c r="Q22" s="259">
        <f t="shared" si="1"/>
        <v>8326.2840251391444</v>
      </c>
      <c r="R22" s="259">
        <v>0</v>
      </c>
      <c r="S22" s="259">
        <v>1522.2840251391442</v>
      </c>
      <c r="T22" s="259">
        <v>0</v>
      </c>
      <c r="U22" s="259">
        <v>6804</v>
      </c>
      <c r="V22" s="259">
        <v>3786.007065853853</v>
      </c>
      <c r="W22" s="170"/>
    </row>
    <row r="23" spans="1:23" s="42" customFormat="1" ht="14.1" customHeight="1">
      <c r="A23" s="63">
        <v>20</v>
      </c>
      <c r="B23" s="337" t="s">
        <v>265</v>
      </c>
      <c r="C23" s="259">
        <f t="shared" si="2"/>
        <v>1350362.8425861131</v>
      </c>
      <c r="D23" s="259">
        <v>27966.05</v>
      </c>
      <c r="E23" s="259">
        <v>17507.401037868491</v>
      </c>
      <c r="F23" s="259">
        <f t="shared" si="0"/>
        <v>720759.23112047254</v>
      </c>
      <c r="G23" s="259">
        <v>0</v>
      </c>
      <c r="H23" s="259">
        <v>173.29442937752674</v>
      </c>
      <c r="I23" s="259">
        <v>2876.6907102083437</v>
      </c>
      <c r="J23" s="259">
        <v>0</v>
      </c>
      <c r="K23" s="259">
        <v>11893.404412890133</v>
      </c>
      <c r="L23" s="259">
        <v>156906</v>
      </c>
      <c r="M23" s="259">
        <v>548909.84156799654</v>
      </c>
      <c r="N23" s="259">
        <v>310413.86283888912</v>
      </c>
      <c r="O23" s="259">
        <v>158949.80760482949</v>
      </c>
      <c r="P23" s="259">
        <v>0</v>
      </c>
      <c r="Q23" s="259">
        <f t="shared" si="1"/>
        <v>34549.698371858452</v>
      </c>
      <c r="R23" s="259">
        <v>0</v>
      </c>
      <c r="S23" s="259">
        <v>2004.6983718584574</v>
      </c>
      <c r="T23" s="259">
        <v>0</v>
      </c>
      <c r="U23" s="259">
        <v>32544.999999999996</v>
      </c>
      <c r="V23" s="259">
        <v>80216.791612194749</v>
      </c>
      <c r="W23" s="170"/>
    </row>
    <row r="24" spans="1:23" s="42" customFormat="1" ht="14.1" customHeight="1">
      <c r="A24" s="63">
        <v>21</v>
      </c>
      <c r="B24" s="337" t="s">
        <v>266</v>
      </c>
      <c r="C24" s="259">
        <f t="shared" si="2"/>
        <v>64907.787125935058</v>
      </c>
      <c r="D24" s="259">
        <v>4342.95</v>
      </c>
      <c r="E24" s="259">
        <v>3122.5989621315093</v>
      </c>
      <c r="F24" s="259">
        <f t="shared" si="0"/>
        <v>5632.6762318943192</v>
      </c>
      <c r="G24" s="259">
        <v>0</v>
      </c>
      <c r="H24" s="259">
        <v>45.038390273049849</v>
      </c>
      <c r="I24" s="259">
        <v>749.68910868629746</v>
      </c>
      <c r="J24" s="259">
        <v>0</v>
      </c>
      <c r="K24" s="259">
        <v>1737.0315735756726</v>
      </c>
      <c r="L24" s="259">
        <v>377</v>
      </c>
      <c r="M24" s="259">
        <v>2723.9171593592991</v>
      </c>
      <c r="N24" s="259">
        <v>9628.8644422365214</v>
      </c>
      <c r="O24" s="259">
        <v>22960.961859447692</v>
      </c>
      <c r="P24" s="259">
        <v>0</v>
      </c>
      <c r="Q24" s="259">
        <f t="shared" si="1"/>
        <v>2253.1397719303341</v>
      </c>
      <c r="R24" s="259">
        <v>0</v>
      </c>
      <c r="S24" s="259">
        <v>1448.1397719303343</v>
      </c>
      <c r="T24" s="259">
        <v>0</v>
      </c>
      <c r="U24" s="259">
        <v>805</v>
      </c>
      <c r="V24" s="259">
        <v>16966.595858294684</v>
      </c>
      <c r="W24" s="170"/>
    </row>
    <row r="25" spans="1:23" s="60" customFormat="1" ht="14.1" customHeight="1">
      <c r="A25" s="63">
        <v>22</v>
      </c>
      <c r="B25" s="337" t="s">
        <v>211</v>
      </c>
      <c r="C25" s="259">
        <f t="shared" si="2"/>
        <v>93392.516157840102</v>
      </c>
      <c r="D25" s="259">
        <v>0</v>
      </c>
      <c r="E25" s="259">
        <v>110</v>
      </c>
      <c r="F25" s="259">
        <f t="shared" si="0"/>
        <v>7370.077420691201</v>
      </c>
      <c r="G25" s="259">
        <v>0</v>
      </c>
      <c r="H25" s="259">
        <v>227.52296877102324</v>
      </c>
      <c r="I25" s="259">
        <v>3809.4981823651701</v>
      </c>
      <c r="J25" s="259">
        <v>0</v>
      </c>
      <c r="K25" s="259">
        <v>2466.2208512650309</v>
      </c>
      <c r="L25" s="259">
        <v>93</v>
      </c>
      <c r="M25" s="259">
        <v>773.83541828997693</v>
      </c>
      <c r="N25" s="259">
        <v>24174.012204161631</v>
      </c>
      <c r="O25" s="259">
        <v>54894.882766906114</v>
      </c>
      <c r="P25" s="259">
        <v>0</v>
      </c>
      <c r="Q25" s="259">
        <f t="shared" si="1"/>
        <v>2011.4006356279983</v>
      </c>
      <c r="R25" s="259">
        <v>0</v>
      </c>
      <c r="S25" s="259">
        <v>2011.4006356279983</v>
      </c>
      <c r="T25" s="259">
        <v>0</v>
      </c>
      <c r="U25" s="259">
        <v>0</v>
      </c>
      <c r="V25" s="259">
        <v>4832.1431304531607</v>
      </c>
      <c r="W25" s="170"/>
    </row>
    <row r="26" spans="1:23" s="60" customFormat="1" ht="14.1" customHeight="1">
      <c r="A26" s="63">
        <v>23</v>
      </c>
      <c r="B26" s="337" t="s">
        <v>267</v>
      </c>
      <c r="C26" s="259">
        <f t="shared" si="2"/>
        <v>278793.38677389431</v>
      </c>
      <c r="D26" s="259">
        <v>15482</v>
      </c>
      <c r="E26" s="259">
        <v>41234</v>
      </c>
      <c r="F26" s="259">
        <f t="shared" si="0"/>
        <v>20052.529616656204</v>
      </c>
      <c r="G26" s="259">
        <v>0</v>
      </c>
      <c r="H26" s="259">
        <v>131.7686751453835</v>
      </c>
      <c r="I26" s="259">
        <v>2256.0589986970244</v>
      </c>
      <c r="J26" s="259">
        <v>0</v>
      </c>
      <c r="K26" s="259">
        <v>3412.3963817857743</v>
      </c>
      <c r="L26" s="259">
        <v>3409</v>
      </c>
      <c r="M26" s="259">
        <v>10843.305561028021</v>
      </c>
      <c r="N26" s="259">
        <v>104106.70613385152</v>
      </c>
      <c r="O26" s="259">
        <v>45063.727527497278</v>
      </c>
      <c r="P26" s="259">
        <v>0</v>
      </c>
      <c r="Q26" s="259">
        <f t="shared" si="1"/>
        <v>52078.094565798536</v>
      </c>
      <c r="R26" s="259">
        <v>0</v>
      </c>
      <c r="S26" s="259">
        <v>18717.094565798536</v>
      </c>
      <c r="T26" s="259">
        <v>0</v>
      </c>
      <c r="U26" s="259">
        <v>33361</v>
      </c>
      <c r="V26" s="259">
        <v>776.32893009076929</v>
      </c>
      <c r="W26" s="170"/>
    </row>
    <row r="27" spans="1:23" s="60" customFormat="1" ht="14.1" customHeight="1">
      <c r="A27" s="140" t="s">
        <v>59</v>
      </c>
      <c r="B27" s="338" t="s">
        <v>212</v>
      </c>
      <c r="C27" s="259">
        <f t="shared" si="2"/>
        <v>85984.037890289503</v>
      </c>
      <c r="D27" s="259">
        <v>2</v>
      </c>
      <c r="E27" s="259">
        <v>0</v>
      </c>
      <c r="F27" s="259">
        <f t="shared" si="0"/>
        <v>4840.9488504631554</v>
      </c>
      <c r="G27" s="259">
        <v>0</v>
      </c>
      <c r="H27" s="259">
        <v>30.082998873205661</v>
      </c>
      <c r="I27" s="259">
        <v>503.44856589268443</v>
      </c>
      <c r="J27" s="259">
        <v>0</v>
      </c>
      <c r="K27" s="259">
        <v>366.24519436366063</v>
      </c>
      <c r="L27" s="259">
        <v>2782</v>
      </c>
      <c r="M27" s="259">
        <v>1159.1720913336053</v>
      </c>
      <c r="N27" s="259">
        <v>62189.55143050621</v>
      </c>
      <c r="O27" s="259">
        <v>17335.372631051556</v>
      </c>
      <c r="P27" s="259">
        <v>0</v>
      </c>
      <c r="Q27" s="259">
        <f t="shared" si="1"/>
        <v>1317.0175374515179</v>
      </c>
      <c r="R27" s="259">
        <v>0</v>
      </c>
      <c r="S27" s="259">
        <v>820.01753745151802</v>
      </c>
      <c r="T27" s="259">
        <v>0</v>
      </c>
      <c r="U27" s="259">
        <v>497</v>
      </c>
      <c r="V27" s="259">
        <v>299.14744081706533</v>
      </c>
      <c r="W27" s="170"/>
    </row>
    <row r="28" spans="1:23" s="60" customFormat="1" ht="14.1" customHeight="1">
      <c r="A28" s="125" t="s">
        <v>166</v>
      </c>
      <c r="B28" s="338" t="s">
        <v>268</v>
      </c>
      <c r="C28" s="259">
        <f t="shared" si="2"/>
        <v>192809.34888360478</v>
      </c>
      <c r="D28" s="259">
        <v>15480</v>
      </c>
      <c r="E28" s="259">
        <v>41234</v>
      </c>
      <c r="F28" s="259">
        <f t="shared" si="0"/>
        <v>15211.580766193045</v>
      </c>
      <c r="G28" s="259">
        <v>0</v>
      </c>
      <c r="H28" s="259">
        <v>101.68567627217783</v>
      </c>
      <c r="I28" s="259">
        <v>1752.6104328043398</v>
      </c>
      <c r="J28" s="259">
        <v>0</v>
      </c>
      <c r="K28" s="259">
        <v>3046.1511874221137</v>
      </c>
      <c r="L28" s="259">
        <v>627</v>
      </c>
      <c r="M28" s="259">
        <v>9684.1334696944141</v>
      </c>
      <c r="N28" s="259">
        <v>41917.154703345303</v>
      </c>
      <c r="O28" s="259">
        <v>27728.354896445726</v>
      </c>
      <c r="P28" s="259">
        <v>0</v>
      </c>
      <c r="Q28" s="259">
        <f t="shared" si="1"/>
        <v>50761.077028347019</v>
      </c>
      <c r="R28" s="259">
        <v>0</v>
      </c>
      <c r="S28" s="259">
        <v>17897.077028347019</v>
      </c>
      <c r="T28" s="259">
        <v>0</v>
      </c>
      <c r="U28" s="259">
        <v>32864</v>
      </c>
      <c r="V28" s="259">
        <v>477.18148927370402</v>
      </c>
      <c r="W28" s="170"/>
    </row>
    <row r="29" spans="1:23" s="60" customFormat="1" ht="14.1" customHeight="1">
      <c r="A29" s="63">
        <v>24</v>
      </c>
      <c r="B29" s="337" t="s">
        <v>213</v>
      </c>
      <c r="C29" s="259">
        <f t="shared" si="2"/>
        <v>863653.05683897773</v>
      </c>
      <c r="D29" s="259">
        <v>473554</v>
      </c>
      <c r="E29" s="259">
        <v>6266</v>
      </c>
      <c r="F29" s="259">
        <f t="shared" si="0"/>
        <v>10575.141881710217</v>
      </c>
      <c r="G29" s="259">
        <v>0</v>
      </c>
      <c r="H29" s="259">
        <v>144.03386974750765</v>
      </c>
      <c r="I29" s="259">
        <v>2599.9432950569167</v>
      </c>
      <c r="J29" s="259">
        <v>0</v>
      </c>
      <c r="K29" s="259">
        <v>4111.5197910885281</v>
      </c>
      <c r="L29" s="259">
        <v>1254</v>
      </c>
      <c r="M29" s="259">
        <v>2465.6449258172643</v>
      </c>
      <c r="N29" s="259">
        <v>218526.71038054154</v>
      </c>
      <c r="O29" s="259">
        <v>151595.42657069484</v>
      </c>
      <c r="P29" s="259">
        <v>0</v>
      </c>
      <c r="Q29" s="259">
        <f t="shared" si="1"/>
        <v>482.93379542271703</v>
      </c>
      <c r="R29" s="259">
        <v>0</v>
      </c>
      <c r="S29" s="259">
        <v>223.93379542271703</v>
      </c>
      <c r="T29" s="259">
        <v>0</v>
      </c>
      <c r="U29" s="259">
        <v>259</v>
      </c>
      <c r="V29" s="259">
        <v>2652.8442106083494</v>
      </c>
      <c r="W29" s="170"/>
    </row>
    <row r="30" spans="1:23" s="60" customFormat="1" ht="14.1" customHeight="1">
      <c r="A30" s="125" t="s">
        <v>167</v>
      </c>
      <c r="B30" s="338" t="s">
        <v>269</v>
      </c>
      <c r="C30" s="259">
        <f t="shared" si="2"/>
        <v>734646.84338726976</v>
      </c>
      <c r="D30" s="259">
        <v>463945</v>
      </c>
      <c r="E30" s="259">
        <v>6266</v>
      </c>
      <c r="F30" s="259">
        <f t="shared" si="0"/>
        <v>4676.7122463273672</v>
      </c>
      <c r="G30" s="259">
        <v>0</v>
      </c>
      <c r="H30" s="259">
        <v>71.536153338022572</v>
      </c>
      <c r="I30" s="259">
        <v>1291.8236504289869</v>
      </c>
      <c r="J30" s="259">
        <v>0</v>
      </c>
      <c r="K30" s="259">
        <v>3247.2275399187279</v>
      </c>
      <c r="L30" s="259">
        <v>32</v>
      </c>
      <c r="M30" s="259">
        <v>34.124902641629483</v>
      </c>
      <c r="N30" s="259">
        <v>179025.33747688169</v>
      </c>
      <c r="O30" s="259">
        <v>79144.623668545028</v>
      </c>
      <c r="P30" s="259">
        <v>0</v>
      </c>
      <c r="Q30" s="259">
        <f t="shared" si="1"/>
        <v>135.97124885446073</v>
      </c>
      <c r="R30" s="259">
        <v>0</v>
      </c>
      <c r="S30" s="259">
        <v>135.97124885446073</v>
      </c>
      <c r="T30" s="259">
        <v>0</v>
      </c>
      <c r="U30" s="259">
        <v>0</v>
      </c>
      <c r="V30" s="259">
        <v>1453.198746661209</v>
      </c>
      <c r="W30" s="170"/>
    </row>
    <row r="31" spans="1:23" s="60" customFormat="1" ht="14.1" customHeight="1">
      <c r="A31" s="125" t="s">
        <v>114</v>
      </c>
      <c r="B31" s="338" t="s">
        <v>270</v>
      </c>
      <c r="C31" s="259">
        <f t="shared" si="2"/>
        <v>84791.000948904635</v>
      </c>
      <c r="D31" s="259">
        <v>1329.5919699999999</v>
      </c>
      <c r="E31" s="259">
        <v>0</v>
      </c>
      <c r="F31" s="259">
        <f t="shared" si="0"/>
        <v>4893.2078373358672</v>
      </c>
      <c r="G31" s="259">
        <v>0</v>
      </c>
      <c r="H31" s="259">
        <v>49.716313176657572</v>
      </c>
      <c r="I31" s="259">
        <v>897.09324571699801</v>
      </c>
      <c r="J31" s="259">
        <v>0</v>
      </c>
      <c r="K31" s="259">
        <v>346.23649175932593</v>
      </c>
      <c r="L31" s="259">
        <v>1222</v>
      </c>
      <c r="M31" s="259">
        <v>2378.1617866828856</v>
      </c>
      <c r="N31" s="259">
        <v>25785.116868762638</v>
      </c>
      <c r="O31" s="259">
        <v>51271.586648080927</v>
      </c>
      <c r="P31" s="259">
        <v>0</v>
      </c>
      <c r="Q31" s="259">
        <f t="shared" si="1"/>
        <v>323.40835943819189</v>
      </c>
      <c r="R31" s="259">
        <v>0</v>
      </c>
      <c r="S31" s="259">
        <v>64.408359438191894</v>
      </c>
      <c r="T31" s="259">
        <v>0</v>
      </c>
      <c r="U31" s="259">
        <v>259</v>
      </c>
      <c r="V31" s="259">
        <v>1188.0892652870093</v>
      </c>
      <c r="W31" s="170"/>
    </row>
    <row r="32" spans="1:23" s="60" customFormat="1" ht="14.1" customHeight="1">
      <c r="A32" s="125" t="s">
        <v>168</v>
      </c>
      <c r="B32" s="338" t="s">
        <v>214</v>
      </c>
      <c r="C32" s="259">
        <f t="shared" si="2"/>
        <v>44215.212502803253</v>
      </c>
      <c r="D32" s="259">
        <v>8279.4080300000005</v>
      </c>
      <c r="E32" s="259">
        <v>0</v>
      </c>
      <c r="F32" s="259">
        <f t="shared" si="0"/>
        <v>1005.2217980469833</v>
      </c>
      <c r="G32" s="259">
        <v>0</v>
      </c>
      <c r="H32" s="259">
        <v>22.78140323282749</v>
      </c>
      <c r="I32" s="259">
        <v>411.02639891093173</v>
      </c>
      <c r="J32" s="259">
        <v>0</v>
      </c>
      <c r="K32" s="259">
        <v>518.05575941047414</v>
      </c>
      <c r="L32" s="259">
        <v>0</v>
      </c>
      <c r="M32" s="259">
        <v>53.358236492749924</v>
      </c>
      <c r="N32" s="259">
        <v>13716.256034897195</v>
      </c>
      <c r="O32" s="259">
        <v>21179.216254068881</v>
      </c>
      <c r="P32" s="259">
        <v>0</v>
      </c>
      <c r="Q32" s="259">
        <f t="shared" si="1"/>
        <v>23.554187130064438</v>
      </c>
      <c r="R32" s="259">
        <v>0</v>
      </c>
      <c r="S32" s="259">
        <v>23.554187130064438</v>
      </c>
      <c r="T32" s="259">
        <v>0</v>
      </c>
      <c r="U32" s="259">
        <v>0</v>
      </c>
      <c r="V32" s="259">
        <v>11.556198660131114</v>
      </c>
      <c r="W32" s="170"/>
    </row>
    <row r="33" spans="1:23" s="60" customFormat="1" ht="14.1" customHeight="1">
      <c r="A33" s="63">
        <v>25</v>
      </c>
      <c r="B33" s="337" t="s">
        <v>215</v>
      </c>
      <c r="C33" s="259">
        <f t="shared" si="2"/>
        <v>99925.878628253064</v>
      </c>
      <c r="D33" s="259">
        <v>171</v>
      </c>
      <c r="E33" s="259">
        <v>0</v>
      </c>
      <c r="F33" s="259">
        <f t="shared" si="0"/>
        <v>11318.147700896458</v>
      </c>
      <c r="G33" s="259">
        <v>0</v>
      </c>
      <c r="H33" s="259">
        <v>181.3851823015676</v>
      </c>
      <c r="I33" s="259">
        <v>3279.0190826486551</v>
      </c>
      <c r="J33" s="259">
        <v>0</v>
      </c>
      <c r="K33" s="259">
        <v>6026.0911624984392</v>
      </c>
      <c r="L33" s="259">
        <v>7</v>
      </c>
      <c r="M33" s="259">
        <v>1824.6522734477958</v>
      </c>
      <c r="N33" s="259">
        <v>35672.418457768676</v>
      </c>
      <c r="O33" s="259">
        <v>49881.569252605528</v>
      </c>
      <c r="P33" s="259">
        <v>0</v>
      </c>
      <c r="Q33" s="259">
        <f t="shared" si="1"/>
        <v>1474.5617727574177</v>
      </c>
      <c r="R33" s="259">
        <v>0</v>
      </c>
      <c r="S33" s="259">
        <v>1406.5617727574177</v>
      </c>
      <c r="T33" s="259">
        <v>0</v>
      </c>
      <c r="U33" s="259">
        <v>68</v>
      </c>
      <c r="V33" s="259">
        <v>1408.1814442249899</v>
      </c>
      <c r="W33" s="170"/>
    </row>
    <row r="34" spans="1:23" s="60" customFormat="1" ht="14.1" customHeight="1">
      <c r="A34" s="63">
        <v>26</v>
      </c>
      <c r="B34" s="337" t="s">
        <v>271</v>
      </c>
      <c r="C34" s="259">
        <f t="shared" si="2"/>
        <v>30197.449581120345</v>
      </c>
      <c r="D34" s="259">
        <v>0</v>
      </c>
      <c r="E34" s="259">
        <v>0</v>
      </c>
      <c r="F34" s="259">
        <f t="shared" si="0"/>
        <v>4676.9700549032359</v>
      </c>
      <c r="G34" s="259">
        <v>0</v>
      </c>
      <c r="H34" s="259">
        <v>217.99691123664599</v>
      </c>
      <c r="I34" s="259">
        <v>3648.1970481892513</v>
      </c>
      <c r="J34" s="259">
        <v>0</v>
      </c>
      <c r="K34" s="259">
        <v>793.64490080323026</v>
      </c>
      <c r="L34" s="259">
        <v>0</v>
      </c>
      <c r="M34" s="259">
        <v>17.131194674108407</v>
      </c>
      <c r="N34" s="259">
        <v>6652.7425805052726</v>
      </c>
      <c r="O34" s="259">
        <v>14490.466046062213</v>
      </c>
      <c r="P34" s="259">
        <v>0</v>
      </c>
      <c r="Q34" s="259">
        <f t="shared" si="1"/>
        <v>312.27325647737399</v>
      </c>
      <c r="R34" s="259">
        <v>0</v>
      </c>
      <c r="S34" s="259">
        <v>312.27325647737399</v>
      </c>
      <c r="T34" s="259">
        <v>0</v>
      </c>
      <c r="U34" s="259">
        <v>0</v>
      </c>
      <c r="V34" s="259">
        <v>4064.9976431722484</v>
      </c>
      <c r="W34" s="170"/>
    </row>
    <row r="35" spans="1:23" s="60" customFormat="1" ht="14.1" customHeight="1">
      <c r="A35" s="63">
        <v>27</v>
      </c>
      <c r="B35" s="337" t="s">
        <v>216</v>
      </c>
      <c r="C35" s="259">
        <f t="shared" si="2"/>
        <v>31075.99784399003</v>
      </c>
      <c r="D35" s="259">
        <v>57</v>
      </c>
      <c r="E35" s="259">
        <v>23</v>
      </c>
      <c r="F35" s="259">
        <f t="shared" si="0"/>
        <v>3713.6720583730239</v>
      </c>
      <c r="G35" s="259">
        <v>0</v>
      </c>
      <c r="H35" s="259">
        <v>128.35434211367689</v>
      </c>
      <c r="I35" s="259">
        <v>2316.0067700255104</v>
      </c>
      <c r="J35" s="259">
        <v>0</v>
      </c>
      <c r="K35" s="259">
        <v>1224.2925802500515</v>
      </c>
      <c r="L35" s="259">
        <v>0</v>
      </c>
      <c r="M35" s="259">
        <v>45.018365983784953</v>
      </c>
      <c r="N35" s="259">
        <v>8578.1805914122888</v>
      </c>
      <c r="O35" s="259">
        <v>16765.473106913254</v>
      </c>
      <c r="P35" s="259">
        <v>0</v>
      </c>
      <c r="Q35" s="259">
        <f t="shared" si="1"/>
        <v>173.72001140132758</v>
      </c>
      <c r="R35" s="259">
        <v>0</v>
      </c>
      <c r="S35" s="259">
        <v>173.72001140132758</v>
      </c>
      <c r="T35" s="259">
        <v>0</v>
      </c>
      <c r="U35" s="259">
        <v>0</v>
      </c>
      <c r="V35" s="259">
        <v>1764.9520758901356</v>
      </c>
      <c r="W35" s="170"/>
    </row>
    <row r="36" spans="1:23" s="60" customFormat="1" ht="14.1" customHeight="1">
      <c r="A36" s="63">
        <v>28</v>
      </c>
      <c r="B36" s="337" t="s">
        <v>217</v>
      </c>
      <c r="C36" s="259">
        <f t="shared" si="2"/>
        <v>78833.116579364665</v>
      </c>
      <c r="D36" s="259">
        <v>110</v>
      </c>
      <c r="E36" s="259">
        <v>0</v>
      </c>
      <c r="F36" s="259">
        <f t="shared" si="0"/>
        <v>11063.779592558618</v>
      </c>
      <c r="G36" s="259">
        <v>0</v>
      </c>
      <c r="H36" s="259">
        <v>330.11542797757568</v>
      </c>
      <c r="I36" s="259">
        <v>6052.8312889115723</v>
      </c>
      <c r="J36" s="259">
        <v>0</v>
      </c>
      <c r="K36" s="259">
        <v>3992.6418261141498</v>
      </c>
      <c r="L36" s="259">
        <v>12</v>
      </c>
      <c r="M36" s="259">
        <v>676.19104955531964</v>
      </c>
      <c r="N36" s="259">
        <v>23819.168792986973</v>
      </c>
      <c r="O36" s="259">
        <v>39254.522395702239</v>
      </c>
      <c r="P36" s="259">
        <v>0</v>
      </c>
      <c r="Q36" s="259">
        <f t="shared" si="1"/>
        <v>796.35869272504419</v>
      </c>
      <c r="R36" s="259">
        <v>0</v>
      </c>
      <c r="S36" s="259">
        <v>795.35869272504419</v>
      </c>
      <c r="T36" s="259">
        <v>0</v>
      </c>
      <c r="U36" s="259">
        <v>1</v>
      </c>
      <c r="V36" s="259">
        <v>3789.2871053917875</v>
      </c>
      <c r="W36" s="170"/>
    </row>
    <row r="37" spans="1:23" s="60" customFormat="1" ht="14.1" customHeight="1">
      <c r="A37" s="63">
        <v>29</v>
      </c>
      <c r="B37" s="337" t="s">
        <v>218</v>
      </c>
      <c r="C37" s="259">
        <f t="shared" si="2"/>
        <v>119737.23190482619</v>
      </c>
      <c r="D37" s="259">
        <v>104</v>
      </c>
      <c r="E37" s="259">
        <v>0</v>
      </c>
      <c r="F37" s="259">
        <f t="shared" si="0"/>
        <v>16483.122997130096</v>
      </c>
      <c r="G37" s="259">
        <v>0</v>
      </c>
      <c r="H37" s="259">
        <v>2777.6995572944315</v>
      </c>
      <c r="I37" s="259">
        <v>8215.9964892165772</v>
      </c>
      <c r="J37" s="259">
        <v>0</v>
      </c>
      <c r="K37" s="259">
        <v>1421.2116619073604</v>
      </c>
      <c r="L37" s="259">
        <v>0</v>
      </c>
      <c r="M37" s="259">
        <v>4068.2152887117277</v>
      </c>
      <c r="N37" s="259">
        <v>34179.27921997528</v>
      </c>
      <c r="O37" s="259">
        <v>55803.218726367471</v>
      </c>
      <c r="P37" s="259">
        <v>0</v>
      </c>
      <c r="Q37" s="259">
        <f t="shared" si="1"/>
        <v>842.74960895994843</v>
      </c>
      <c r="R37" s="259">
        <v>0</v>
      </c>
      <c r="S37" s="259">
        <v>841.74960895994843</v>
      </c>
      <c r="T37" s="259">
        <v>0</v>
      </c>
      <c r="U37" s="259">
        <v>1</v>
      </c>
      <c r="V37" s="259">
        <v>12324.861352393384</v>
      </c>
      <c r="W37" s="170"/>
    </row>
    <row r="38" spans="1:23" s="60" customFormat="1" ht="14.1" customHeight="1">
      <c r="A38" s="63">
        <v>30</v>
      </c>
      <c r="B38" s="337" t="s">
        <v>272</v>
      </c>
      <c r="C38" s="259">
        <f t="shared" si="2"/>
        <v>11736.58207883045</v>
      </c>
      <c r="D38" s="259">
        <v>0</v>
      </c>
      <c r="E38" s="259">
        <v>0</v>
      </c>
      <c r="F38" s="259">
        <f t="shared" si="0"/>
        <v>1632.7635477602223</v>
      </c>
      <c r="G38" s="259">
        <v>0</v>
      </c>
      <c r="H38" s="259">
        <v>335.93878668282912</v>
      </c>
      <c r="I38" s="259">
        <v>991.1894839882134</v>
      </c>
      <c r="J38" s="259">
        <v>0</v>
      </c>
      <c r="K38" s="259">
        <v>298.33830583888385</v>
      </c>
      <c r="L38" s="259">
        <v>0</v>
      </c>
      <c r="M38" s="259">
        <v>7.2969712502959769</v>
      </c>
      <c r="N38" s="259">
        <v>4155.67003881044</v>
      </c>
      <c r="O38" s="259">
        <v>4701.9800930028832</v>
      </c>
      <c r="P38" s="259">
        <v>0</v>
      </c>
      <c r="Q38" s="259">
        <f t="shared" si="1"/>
        <v>95.246501713568477</v>
      </c>
      <c r="R38" s="259">
        <v>0</v>
      </c>
      <c r="S38" s="259">
        <v>95.246501713568477</v>
      </c>
      <c r="T38" s="259">
        <v>0</v>
      </c>
      <c r="U38" s="259">
        <v>0</v>
      </c>
      <c r="V38" s="259">
        <v>1150.9218975433344</v>
      </c>
      <c r="W38" s="170"/>
    </row>
    <row r="39" spans="1:23" s="60" customFormat="1" ht="14.1" customHeight="1">
      <c r="A39" s="63" t="s">
        <v>169</v>
      </c>
      <c r="B39" s="337" t="s">
        <v>273</v>
      </c>
      <c r="C39" s="259">
        <f t="shared" si="2"/>
        <v>32673.113907839113</v>
      </c>
      <c r="D39" s="259">
        <v>0</v>
      </c>
      <c r="E39" s="259">
        <v>0</v>
      </c>
      <c r="F39" s="259">
        <f t="shared" si="0"/>
        <v>5174.8889053683442</v>
      </c>
      <c r="G39" s="259">
        <v>0</v>
      </c>
      <c r="H39" s="259">
        <v>154.94299970451999</v>
      </c>
      <c r="I39" s="259">
        <v>2641.8627910886412</v>
      </c>
      <c r="J39" s="259">
        <v>0</v>
      </c>
      <c r="K39" s="259">
        <v>2296.4360780627662</v>
      </c>
      <c r="L39" s="259">
        <v>0</v>
      </c>
      <c r="M39" s="259">
        <v>81.647036512417174</v>
      </c>
      <c r="N39" s="259">
        <v>7003.1404664606935</v>
      </c>
      <c r="O39" s="259">
        <v>11404.824796969349</v>
      </c>
      <c r="P39" s="259">
        <v>0</v>
      </c>
      <c r="Q39" s="259">
        <f t="shared" si="1"/>
        <v>8577.8989689529426</v>
      </c>
      <c r="R39" s="259">
        <v>0</v>
      </c>
      <c r="S39" s="259">
        <v>8577.8989689529426</v>
      </c>
      <c r="T39" s="259">
        <v>0</v>
      </c>
      <c r="U39" s="259">
        <v>0</v>
      </c>
      <c r="V39" s="259">
        <v>512.36077008778386</v>
      </c>
      <c r="W39" s="170"/>
    </row>
    <row r="40" spans="1:23" s="60" customFormat="1" ht="14.1" customHeight="1">
      <c r="A40" s="63">
        <v>33</v>
      </c>
      <c r="B40" s="337" t="s">
        <v>170</v>
      </c>
      <c r="C40" s="259">
        <f t="shared" si="2"/>
        <v>18667.375632455234</v>
      </c>
      <c r="D40" s="259">
        <v>4</v>
      </c>
      <c r="E40" s="259">
        <v>0</v>
      </c>
      <c r="F40" s="259">
        <f t="shared" si="0"/>
        <v>5243.2321943205443</v>
      </c>
      <c r="G40" s="259">
        <v>0</v>
      </c>
      <c r="H40" s="259">
        <v>115.9189656446287</v>
      </c>
      <c r="I40" s="259">
        <v>1939.5836822346103</v>
      </c>
      <c r="J40" s="259">
        <v>0</v>
      </c>
      <c r="K40" s="259">
        <v>567.49632316237921</v>
      </c>
      <c r="L40" s="259">
        <v>0</v>
      </c>
      <c r="M40" s="259">
        <v>2620.2332232789267</v>
      </c>
      <c r="N40" s="259">
        <v>2309.7272776802897</v>
      </c>
      <c r="O40" s="259">
        <v>9111.6613006248044</v>
      </c>
      <c r="P40" s="259">
        <v>0</v>
      </c>
      <c r="Q40" s="259">
        <f t="shared" si="1"/>
        <v>111.79388329214945</v>
      </c>
      <c r="R40" s="259">
        <v>0</v>
      </c>
      <c r="S40" s="259">
        <v>111.79388329214945</v>
      </c>
      <c r="T40" s="259">
        <v>0</v>
      </c>
      <c r="U40" s="259">
        <v>0</v>
      </c>
      <c r="V40" s="259">
        <v>1886.9609765374453</v>
      </c>
      <c r="W40" s="170"/>
    </row>
    <row r="41" spans="1:23" s="60" customFormat="1" ht="14.1" customHeight="1">
      <c r="A41" s="63" t="s">
        <v>171</v>
      </c>
      <c r="B41" s="336" t="s">
        <v>172</v>
      </c>
      <c r="C41" s="259">
        <f t="shared" si="2"/>
        <v>5648105.5934438426</v>
      </c>
      <c r="D41" s="259">
        <v>1095005</v>
      </c>
      <c r="E41" s="259">
        <v>1462643.28</v>
      </c>
      <c r="F41" s="259">
        <f t="shared" si="0"/>
        <v>63969.221809793271</v>
      </c>
      <c r="G41" s="259">
        <v>0</v>
      </c>
      <c r="H41" s="259">
        <v>326.11555568069662</v>
      </c>
      <c r="I41" s="259">
        <v>5707.1213462034066</v>
      </c>
      <c r="J41" s="259">
        <v>0</v>
      </c>
      <c r="K41" s="259">
        <v>13116.195824992596</v>
      </c>
      <c r="L41" s="259">
        <v>10011</v>
      </c>
      <c r="M41" s="259">
        <v>34808.78908291657</v>
      </c>
      <c r="N41" s="259">
        <v>685748.23388897639</v>
      </c>
      <c r="O41" s="259">
        <v>170051.44031625599</v>
      </c>
      <c r="P41" s="259">
        <v>1001297</v>
      </c>
      <c r="Q41" s="259">
        <f t="shared" si="1"/>
        <v>1169334.1423436049</v>
      </c>
      <c r="R41" s="259">
        <v>492875</v>
      </c>
      <c r="S41" s="259">
        <v>522700.32682360511</v>
      </c>
      <c r="T41" s="259">
        <v>6692.8155200000001</v>
      </c>
      <c r="U41" s="259">
        <v>147066</v>
      </c>
      <c r="V41" s="259">
        <v>57.275085211891856</v>
      </c>
      <c r="W41" s="170"/>
    </row>
    <row r="42" spans="1:23" s="60" customFormat="1" ht="14.1" customHeight="1">
      <c r="A42" s="63" t="s">
        <v>173</v>
      </c>
      <c r="B42" s="338" t="s">
        <v>274</v>
      </c>
      <c r="C42" s="259">
        <f t="shared" si="2"/>
        <v>5618008.086639991</v>
      </c>
      <c r="D42" s="259">
        <v>1095005</v>
      </c>
      <c r="E42" s="259">
        <v>1462643.28</v>
      </c>
      <c r="F42" s="259">
        <f t="shared" si="0"/>
        <v>63458.885084918205</v>
      </c>
      <c r="G42" s="259">
        <v>0</v>
      </c>
      <c r="H42" s="259">
        <v>299.65092095073112</v>
      </c>
      <c r="I42" s="259">
        <v>5254.5471551090359</v>
      </c>
      <c r="J42" s="259">
        <v>0</v>
      </c>
      <c r="K42" s="259">
        <v>13085.854622940071</v>
      </c>
      <c r="L42" s="259">
        <v>10011</v>
      </c>
      <c r="M42" s="259">
        <v>34807.832385918366</v>
      </c>
      <c r="N42" s="259">
        <v>685490.81394296256</v>
      </c>
      <c r="O42" s="259">
        <v>161767.95608433531</v>
      </c>
      <c r="P42" s="259">
        <v>1001297</v>
      </c>
      <c r="Q42" s="259">
        <f t="shared" si="1"/>
        <v>1148289.8919880837</v>
      </c>
      <c r="R42" s="259">
        <v>492875</v>
      </c>
      <c r="S42" s="259">
        <v>501656.07646808377</v>
      </c>
      <c r="T42" s="259">
        <v>6692.8155200000001</v>
      </c>
      <c r="U42" s="259">
        <v>147066</v>
      </c>
      <c r="V42" s="259">
        <v>55.259539691238771</v>
      </c>
      <c r="W42" s="170"/>
    </row>
    <row r="43" spans="1:23" s="60" customFormat="1" ht="14.1" customHeight="1">
      <c r="A43" s="63" t="s">
        <v>174</v>
      </c>
      <c r="B43" s="338" t="s">
        <v>175</v>
      </c>
      <c r="C43" s="259">
        <f t="shared" si="2"/>
        <v>30097.506803851527</v>
      </c>
      <c r="D43" s="259">
        <v>0</v>
      </c>
      <c r="E43" s="259">
        <v>0</v>
      </c>
      <c r="F43" s="259">
        <f t="shared" si="0"/>
        <v>510.33672487506828</v>
      </c>
      <c r="G43" s="259">
        <v>0</v>
      </c>
      <c r="H43" s="259">
        <v>26.464634729965429</v>
      </c>
      <c r="I43" s="259">
        <v>452.57419109437063</v>
      </c>
      <c r="J43" s="259">
        <v>0</v>
      </c>
      <c r="K43" s="259">
        <v>30.341202052525382</v>
      </c>
      <c r="L43" s="259">
        <v>0</v>
      </c>
      <c r="M43" s="259">
        <v>0.95669699820684795</v>
      </c>
      <c r="N43" s="259">
        <v>257.41994601379395</v>
      </c>
      <c r="O43" s="259">
        <v>8283.4842319206909</v>
      </c>
      <c r="P43" s="259">
        <v>0</v>
      </c>
      <c r="Q43" s="259">
        <f t="shared" si="1"/>
        <v>21044.250355521322</v>
      </c>
      <c r="R43" s="259">
        <v>0</v>
      </c>
      <c r="S43" s="259">
        <v>21044.250355521322</v>
      </c>
      <c r="T43" s="259">
        <v>0</v>
      </c>
      <c r="U43" s="259">
        <v>0</v>
      </c>
      <c r="V43" s="259">
        <v>2.0155455206530855</v>
      </c>
      <c r="W43" s="170"/>
    </row>
    <row r="44" spans="1:23" s="60" customFormat="1" ht="14.1" customHeight="1">
      <c r="A44" s="63" t="s">
        <v>176</v>
      </c>
      <c r="B44" s="336" t="s">
        <v>275</v>
      </c>
      <c r="C44" s="259">
        <f t="shared" si="2"/>
        <v>100056.17091031052</v>
      </c>
      <c r="D44" s="259">
        <v>0</v>
      </c>
      <c r="E44" s="259">
        <v>0</v>
      </c>
      <c r="F44" s="259">
        <f t="shared" si="0"/>
        <v>33278.037259182362</v>
      </c>
      <c r="G44" s="259">
        <v>0</v>
      </c>
      <c r="H44" s="259">
        <v>188.06140813954852</v>
      </c>
      <c r="I44" s="259">
        <v>32356.706244059926</v>
      </c>
      <c r="J44" s="259">
        <v>0</v>
      </c>
      <c r="K44" s="259">
        <v>728.78240441688274</v>
      </c>
      <c r="L44" s="259">
        <v>0</v>
      </c>
      <c r="M44" s="259">
        <v>4.4872025660111321</v>
      </c>
      <c r="N44" s="259">
        <v>958.65383338624167</v>
      </c>
      <c r="O44" s="259">
        <v>50734.380837890894</v>
      </c>
      <c r="P44" s="259">
        <v>0</v>
      </c>
      <c r="Q44" s="259">
        <f t="shared" si="1"/>
        <v>14813.567642571154</v>
      </c>
      <c r="R44" s="259">
        <v>0</v>
      </c>
      <c r="S44" s="259">
        <v>14813.567642571154</v>
      </c>
      <c r="T44" s="259">
        <v>0</v>
      </c>
      <c r="U44" s="259">
        <v>0</v>
      </c>
      <c r="V44" s="259">
        <v>271.53133727987267</v>
      </c>
      <c r="W44" s="170"/>
    </row>
    <row r="45" spans="1:23" s="60" customFormat="1" ht="14.1" customHeight="1">
      <c r="A45" s="63">
        <v>36</v>
      </c>
      <c r="B45" s="337" t="s">
        <v>178</v>
      </c>
      <c r="C45" s="259">
        <f t="shared" si="2"/>
        <v>33468.573735512771</v>
      </c>
      <c r="D45" s="259">
        <v>0</v>
      </c>
      <c r="E45" s="259">
        <v>0</v>
      </c>
      <c r="F45" s="259">
        <f t="shared" si="0"/>
        <v>1048.7164247689732</v>
      </c>
      <c r="G45" s="259">
        <v>0</v>
      </c>
      <c r="H45" s="259">
        <v>19.050474181397238</v>
      </c>
      <c r="I45" s="259">
        <v>983.69959738350622</v>
      </c>
      <c r="J45" s="259">
        <v>0</v>
      </c>
      <c r="K45" s="259">
        <v>45.511803078788077</v>
      </c>
      <c r="L45" s="259">
        <v>0</v>
      </c>
      <c r="M45" s="259">
        <v>0.45455012528175215</v>
      </c>
      <c r="N45" s="259">
        <v>44.711735398844638</v>
      </c>
      <c r="O45" s="259">
        <v>32314.183885515558</v>
      </c>
      <c r="P45" s="259">
        <v>0</v>
      </c>
      <c r="Q45" s="259">
        <f t="shared" si="1"/>
        <v>57.938371548416079</v>
      </c>
      <c r="R45" s="259">
        <v>0</v>
      </c>
      <c r="S45" s="259">
        <v>57.938371548416079</v>
      </c>
      <c r="T45" s="259">
        <v>0</v>
      </c>
      <c r="U45" s="259">
        <v>0</v>
      </c>
      <c r="V45" s="259">
        <v>3.0233182809796286</v>
      </c>
      <c r="W45" s="170"/>
    </row>
    <row r="46" spans="1:23" s="60" customFormat="1" ht="14.1" customHeight="1">
      <c r="A46" s="63" t="s">
        <v>179</v>
      </c>
      <c r="B46" s="337" t="s">
        <v>276</v>
      </c>
      <c r="C46" s="259">
        <f t="shared" si="2"/>
        <v>66587.59717479776</v>
      </c>
      <c r="D46" s="259">
        <v>0</v>
      </c>
      <c r="E46" s="259">
        <v>0</v>
      </c>
      <c r="F46" s="259">
        <f t="shared" si="0"/>
        <v>32229.320834413393</v>
      </c>
      <c r="G46" s="259">
        <v>0</v>
      </c>
      <c r="H46" s="259">
        <v>169.0109339581513</v>
      </c>
      <c r="I46" s="259">
        <v>31373.006646676418</v>
      </c>
      <c r="J46" s="259">
        <v>0</v>
      </c>
      <c r="K46" s="259">
        <v>683.27060133809471</v>
      </c>
      <c r="L46" s="259">
        <v>0</v>
      </c>
      <c r="M46" s="259">
        <v>4.0326524407293798</v>
      </c>
      <c r="N46" s="259">
        <v>913.94209798739701</v>
      </c>
      <c r="O46" s="259">
        <v>18420.196952375336</v>
      </c>
      <c r="P46" s="259">
        <v>0</v>
      </c>
      <c r="Q46" s="259">
        <f t="shared" si="1"/>
        <v>14755.629271022735</v>
      </c>
      <c r="R46" s="259">
        <v>0</v>
      </c>
      <c r="S46" s="259">
        <v>14755.629271022735</v>
      </c>
      <c r="T46" s="259">
        <v>0</v>
      </c>
      <c r="U46" s="259">
        <v>0</v>
      </c>
      <c r="V46" s="259">
        <v>268.50801899889308</v>
      </c>
      <c r="W46" s="170"/>
    </row>
    <row r="47" spans="1:23" s="60" customFormat="1" ht="14.1" customHeight="1">
      <c r="A47" s="63">
        <v>37</v>
      </c>
      <c r="B47" s="338" t="s">
        <v>180</v>
      </c>
      <c r="C47" s="259">
        <f t="shared" si="2"/>
        <v>19476.469498079092</v>
      </c>
      <c r="D47" s="259">
        <v>0</v>
      </c>
      <c r="E47" s="259">
        <v>0</v>
      </c>
      <c r="F47" s="259">
        <f t="shared" si="0"/>
        <v>2674.2413949148008</v>
      </c>
      <c r="G47" s="259">
        <v>0</v>
      </c>
      <c r="H47" s="259">
        <v>50.153359008902079</v>
      </c>
      <c r="I47" s="259">
        <v>2587.9481180801372</v>
      </c>
      <c r="J47" s="259">
        <v>0</v>
      </c>
      <c r="K47" s="259">
        <v>34.943243380615698</v>
      </c>
      <c r="L47" s="259">
        <v>0</v>
      </c>
      <c r="M47" s="259">
        <v>1.1966744451462832</v>
      </c>
      <c r="N47" s="259">
        <v>96.704856645328334</v>
      </c>
      <c r="O47" s="259">
        <v>16547.46483104027</v>
      </c>
      <c r="P47" s="259">
        <v>0</v>
      </c>
      <c r="Q47" s="259">
        <f t="shared" si="1"/>
        <v>152.17974104345626</v>
      </c>
      <c r="R47" s="259">
        <v>0</v>
      </c>
      <c r="S47" s="259">
        <v>152.17974104345626</v>
      </c>
      <c r="T47" s="259">
        <v>0</v>
      </c>
      <c r="U47" s="259">
        <v>0</v>
      </c>
      <c r="V47" s="259">
        <v>5.8786744352381666</v>
      </c>
      <c r="W47" s="170"/>
    </row>
    <row r="48" spans="1:23" s="60" customFormat="1" ht="14.1" customHeight="1">
      <c r="A48" s="63" t="s">
        <v>181</v>
      </c>
      <c r="B48" s="339" t="s">
        <v>277</v>
      </c>
      <c r="C48" s="259">
        <f t="shared" si="2"/>
        <v>47111.127676718657</v>
      </c>
      <c r="D48" s="259">
        <v>0</v>
      </c>
      <c r="E48" s="259">
        <v>0</v>
      </c>
      <c r="F48" s="259">
        <f t="shared" si="0"/>
        <v>29555.07943949859</v>
      </c>
      <c r="G48" s="259">
        <v>0</v>
      </c>
      <c r="H48" s="259">
        <v>118.8575749492492</v>
      </c>
      <c r="I48" s="259">
        <v>28785.058528596281</v>
      </c>
      <c r="J48" s="259">
        <v>0</v>
      </c>
      <c r="K48" s="259">
        <v>648.32735795747897</v>
      </c>
      <c r="L48" s="259">
        <v>0</v>
      </c>
      <c r="M48" s="259">
        <v>2.8359779955830966</v>
      </c>
      <c r="N48" s="259">
        <v>817.23724134206861</v>
      </c>
      <c r="O48" s="259">
        <v>1872.7321213350644</v>
      </c>
      <c r="P48" s="259">
        <v>0</v>
      </c>
      <c r="Q48" s="259">
        <f t="shared" si="1"/>
        <v>14603.44952997928</v>
      </c>
      <c r="R48" s="259">
        <v>0</v>
      </c>
      <c r="S48" s="259">
        <v>14603.44952997928</v>
      </c>
      <c r="T48" s="259">
        <v>0</v>
      </c>
      <c r="U48" s="259">
        <v>0</v>
      </c>
      <c r="V48" s="259">
        <v>262.62934456365491</v>
      </c>
      <c r="W48" s="170"/>
    </row>
    <row r="49" spans="1:23" s="60" customFormat="1" ht="14.1" customHeight="1">
      <c r="A49" s="63" t="s">
        <v>182</v>
      </c>
      <c r="B49" s="336" t="s">
        <v>219</v>
      </c>
      <c r="C49" s="259">
        <f t="shared" si="2"/>
        <v>240504.51892113683</v>
      </c>
      <c r="D49" s="259">
        <v>0</v>
      </c>
      <c r="E49" s="259">
        <v>0</v>
      </c>
      <c r="F49" s="259">
        <f t="shared" si="0"/>
        <v>205893.41432580425</v>
      </c>
      <c r="G49" s="259">
        <v>0</v>
      </c>
      <c r="H49" s="259">
        <v>4951.989173960068</v>
      </c>
      <c r="I49" s="259">
        <v>95923.462644980522</v>
      </c>
      <c r="J49" s="259">
        <v>0</v>
      </c>
      <c r="K49" s="259">
        <v>15244.523632656677</v>
      </c>
      <c r="L49" s="259">
        <v>0</v>
      </c>
      <c r="M49" s="259">
        <v>89773.438874206971</v>
      </c>
      <c r="N49" s="259">
        <v>16115.927094138817</v>
      </c>
      <c r="O49" s="259">
        <v>14330.041608903315</v>
      </c>
      <c r="P49" s="259">
        <v>0</v>
      </c>
      <c r="Q49" s="259">
        <f t="shared" si="1"/>
        <v>4165.1358922904346</v>
      </c>
      <c r="R49" s="259">
        <v>0</v>
      </c>
      <c r="S49" s="259">
        <v>4165.1358922904346</v>
      </c>
      <c r="T49" s="259">
        <v>0</v>
      </c>
      <c r="U49" s="259">
        <v>0</v>
      </c>
      <c r="V49" s="259">
        <v>0</v>
      </c>
      <c r="W49" s="170"/>
    </row>
    <row r="50" spans="1:23" s="60" customFormat="1" ht="14.1" customHeight="1">
      <c r="A50" s="63" t="s">
        <v>183</v>
      </c>
      <c r="B50" s="337" t="s">
        <v>184</v>
      </c>
      <c r="C50" s="259">
        <f t="shared" si="2"/>
        <v>144485.18775145747</v>
      </c>
      <c r="D50" s="259">
        <v>0</v>
      </c>
      <c r="E50" s="259">
        <v>0</v>
      </c>
      <c r="F50" s="259">
        <f t="shared" si="0"/>
        <v>134135.94920332666</v>
      </c>
      <c r="G50" s="259">
        <v>0</v>
      </c>
      <c r="H50" s="259">
        <v>2189.3557148494656</v>
      </c>
      <c r="I50" s="259">
        <v>39889.730450756069</v>
      </c>
      <c r="J50" s="259">
        <v>0</v>
      </c>
      <c r="K50" s="259">
        <v>4305.1923149147951</v>
      </c>
      <c r="L50" s="259">
        <v>0</v>
      </c>
      <c r="M50" s="259">
        <v>87751.670722806331</v>
      </c>
      <c r="N50" s="259">
        <v>4552.9397249912445</v>
      </c>
      <c r="O50" s="259">
        <v>4047.0724489166137</v>
      </c>
      <c r="P50" s="259">
        <v>0</v>
      </c>
      <c r="Q50" s="259">
        <f t="shared" si="1"/>
        <v>1749.2263742229518</v>
      </c>
      <c r="R50" s="259">
        <v>0</v>
      </c>
      <c r="S50" s="259">
        <v>1749.2263742229518</v>
      </c>
      <c r="T50" s="259">
        <v>0</v>
      </c>
      <c r="U50" s="259">
        <v>0</v>
      </c>
      <c r="V50" s="259">
        <v>0</v>
      </c>
      <c r="W50" s="170"/>
    </row>
    <row r="51" spans="1:23" s="60" customFormat="1" ht="14.1" customHeight="1">
      <c r="A51" s="63">
        <v>43</v>
      </c>
      <c r="B51" s="337" t="s">
        <v>278</v>
      </c>
      <c r="C51" s="259">
        <f t="shared" si="2"/>
        <v>96019.331169679339</v>
      </c>
      <c r="D51" s="259">
        <v>0</v>
      </c>
      <c r="E51" s="259">
        <v>0</v>
      </c>
      <c r="F51" s="259">
        <f t="shared" si="0"/>
        <v>71757.465122477588</v>
      </c>
      <c r="G51" s="259">
        <v>0</v>
      </c>
      <c r="H51" s="259">
        <v>2762.6334591106029</v>
      </c>
      <c r="I51" s="259">
        <v>56033.732194224453</v>
      </c>
      <c r="J51" s="259">
        <v>0</v>
      </c>
      <c r="K51" s="259">
        <v>10939.331317741882</v>
      </c>
      <c r="L51" s="259">
        <v>0</v>
      </c>
      <c r="M51" s="259">
        <v>2021.7681514006472</v>
      </c>
      <c r="N51" s="259">
        <v>11562.987369147571</v>
      </c>
      <c r="O51" s="259">
        <v>10282.969159986702</v>
      </c>
      <c r="P51" s="259">
        <v>0</v>
      </c>
      <c r="Q51" s="259">
        <f t="shared" si="1"/>
        <v>2415.9095180674826</v>
      </c>
      <c r="R51" s="259">
        <v>0</v>
      </c>
      <c r="S51" s="259">
        <v>2415.9095180674826</v>
      </c>
      <c r="T51" s="259">
        <v>0</v>
      </c>
      <c r="U51" s="259">
        <v>0</v>
      </c>
      <c r="V51" s="259">
        <v>0</v>
      </c>
      <c r="W51" s="170"/>
    </row>
    <row r="52" spans="1:23" s="60" customFormat="1" ht="14.1" customHeight="1">
      <c r="A52" s="63" t="s">
        <v>185</v>
      </c>
      <c r="B52" s="336" t="s">
        <v>279</v>
      </c>
      <c r="C52" s="259">
        <f t="shared" si="2"/>
        <v>383892.53143101808</v>
      </c>
      <c r="D52" s="259">
        <v>1514.0769230769231</v>
      </c>
      <c r="E52" s="259">
        <v>0</v>
      </c>
      <c r="F52" s="259">
        <f t="shared" si="0"/>
        <v>186412.50052732069</v>
      </c>
      <c r="G52" s="259">
        <v>0</v>
      </c>
      <c r="H52" s="259">
        <v>4454.2580109591381</v>
      </c>
      <c r="I52" s="259">
        <v>116126.76192270053</v>
      </c>
      <c r="J52" s="259">
        <v>0</v>
      </c>
      <c r="K52" s="259">
        <v>40356.46058935883</v>
      </c>
      <c r="L52" s="259">
        <v>0</v>
      </c>
      <c r="M52" s="259">
        <v>25475.020004302172</v>
      </c>
      <c r="N52" s="259">
        <v>81444.976832083528</v>
      </c>
      <c r="O52" s="259">
        <v>104095.08584861699</v>
      </c>
      <c r="P52" s="259">
        <v>0</v>
      </c>
      <c r="Q52" s="259">
        <f t="shared" si="1"/>
        <v>6590.6952082712387</v>
      </c>
      <c r="R52" s="259">
        <v>0</v>
      </c>
      <c r="S52" s="259">
        <v>6590.6952082712387</v>
      </c>
      <c r="T52" s="259">
        <v>0</v>
      </c>
      <c r="U52" s="259">
        <v>0</v>
      </c>
      <c r="V52" s="259">
        <v>3835.1960916487392</v>
      </c>
      <c r="W52" s="170"/>
    </row>
    <row r="53" spans="1:23" s="60" customFormat="1" ht="14.1" customHeight="1">
      <c r="A53" s="63">
        <v>45</v>
      </c>
      <c r="B53" s="337" t="s">
        <v>280</v>
      </c>
      <c r="C53" s="259">
        <f t="shared" si="2"/>
        <v>63821.38942563301</v>
      </c>
      <c r="D53" s="259">
        <v>155.52853380158038</v>
      </c>
      <c r="E53" s="259">
        <v>0</v>
      </c>
      <c r="F53" s="259">
        <f t="shared" si="0"/>
        <v>38770.539458961925</v>
      </c>
      <c r="G53" s="259">
        <v>0</v>
      </c>
      <c r="H53" s="259">
        <v>668.18431311569293</v>
      </c>
      <c r="I53" s="259">
        <v>5539.7451376192394</v>
      </c>
      <c r="J53" s="259">
        <v>0</v>
      </c>
      <c r="K53" s="259">
        <v>9342.783033410471</v>
      </c>
      <c r="L53" s="259">
        <v>0</v>
      </c>
      <c r="M53" s="259">
        <v>23219.826974816518</v>
      </c>
      <c r="N53" s="259">
        <v>11105.519082680195</v>
      </c>
      <c r="O53" s="259">
        <v>12808.175111035494</v>
      </c>
      <c r="P53" s="259">
        <v>0</v>
      </c>
      <c r="Q53" s="259">
        <f t="shared" si="1"/>
        <v>333.67021318230638</v>
      </c>
      <c r="R53" s="259">
        <v>0</v>
      </c>
      <c r="S53" s="259">
        <v>333.67021318230638</v>
      </c>
      <c r="T53" s="259">
        <v>0</v>
      </c>
      <c r="U53" s="259">
        <v>0</v>
      </c>
      <c r="V53" s="259">
        <v>647.95702597150591</v>
      </c>
      <c r="W53" s="170"/>
    </row>
    <row r="54" spans="1:23" s="60" customFormat="1" ht="14.1" customHeight="1">
      <c r="A54" s="63">
        <v>46</v>
      </c>
      <c r="B54" s="337" t="s">
        <v>220</v>
      </c>
      <c r="C54" s="259">
        <f t="shared" si="2"/>
        <v>121542.74751731085</v>
      </c>
      <c r="D54" s="259">
        <v>317.37126021476337</v>
      </c>
      <c r="E54" s="259">
        <v>0</v>
      </c>
      <c r="F54" s="259">
        <f t="shared" si="0"/>
        <v>78239.60940534281</v>
      </c>
      <c r="G54" s="259">
        <v>0</v>
      </c>
      <c r="H54" s="259">
        <v>2121.8141366131854</v>
      </c>
      <c r="I54" s="259">
        <v>69476.649608233653</v>
      </c>
      <c r="J54" s="259">
        <v>0</v>
      </c>
      <c r="K54" s="259">
        <v>6605.0357155402316</v>
      </c>
      <c r="L54" s="259">
        <v>0</v>
      </c>
      <c r="M54" s="259">
        <v>36.109944955733518</v>
      </c>
      <c r="N54" s="259">
        <v>15352.1226996939</v>
      </c>
      <c r="O54" s="259">
        <v>23032.899279008769</v>
      </c>
      <c r="P54" s="259">
        <v>0</v>
      </c>
      <c r="Q54" s="259">
        <f t="shared" si="1"/>
        <v>3916.9001790165489</v>
      </c>
      <c r="R54" s="259">
        <v>0</v>
      </c>
      <c r="S54" s="259">
        <v>3916.9001790165489</v>
      </c>
      <c r="T54" s="259">
        <v>0</v>
      </c>
      <c r="U54" s="259">
        <v>0</v>
      </c>
      <c r="V54" s="259">
        <v>683.84469403406615</v>
      </c>
      <c r="W54" s="170"/>
    </row>
    <row r="55" spans="1:23" s="60" customFormat="1" ht="14.1" customHeight="1">
      <c r="A55" s="63">
        <v>47</v>
      </c>
      <c r="B55" s="337" t="s">
        <v>221</v>
      </c>
      <c r="C55" s="259">
        <f t="shared" si="2"/>
        <v>198528.39448807423</v>
      </c>
      <c r="D55" s="259">
        <v>1041.1771290605793</v>
      </c>
      <c r="E55" s="259">
        <v>0</v>
      </c>
      <c r="F55" s="259">
        <f t="shared" si="0"/>
        <v>69402.351663015943</v>
      </c>
      <c r="G55" s="259">
        <v>0</v>
      </c>
      <c r="H55" s="259">
        <v>1664.2595612302603</v>
      </c>
      <c r="I55" s="259">
        <v>41110.367176847642</v>
      </c>
      <c r="J55" s="259">
        <v>0</v>
      </c>
      <c r="K55" s="259">
        <v>24408.641840408127</v>
      </c>
      <c r="L55" s="259">
        <v>0</v>
      </c>
      <c r="M55" s="259">
        <v>2219.083084529922</v>
      </c>
      <c r="N55" s="259">
        <v>54987.335049709429</v>
      </c>
      <c r="O55" s="259">
        <v>68254.011458572728</v>
      </c>
      <c r="P55" s="259">
        <v>0</v>
      </c>
      <c r="Q55" s="259">
        <f t="shared" si="1"/>
        <v>2340.1248160723835</v>
      </c>
      <c r="R55" s="259">
        <v>0</v>
      </c>
      <c r="S55" s="259">
        <v>2340.1248160723835</v>
      </c>
      <c r="T55" s="259">
        <v>0</v>
      </c>
      <c r="U55" s="259">
        <v>0</v>
      </c>
      <c r="V55" s="259">
        <v>2503.3943716431672</v>
      </c>
      <c r="W55" s="170"/>
    </row>
    <row r="56" spans="1:23" s="60" customFormat="1" ht="14.1" customHeight="1">
      <c r="A56" s="63" t="s">
        <v>186</v>
      </c>
      <c r="B56" s="336" t="s">
        <v>222</v>
      </c>
      <c r="C56" s="259">
        <f t="shared" si="2"/>
        <v>1316067.6421718362</v>
      </c>
      <c r="D56" s="259">
        <v>0</v>
      </c>
      <c r="E56" s="259">
        <v>0</v>
      </c>
      <c r="F56" s="259">
        <f t="shared" si="0"/>
        <v>1200313.6915666873</v>
      </c>
      <c r="G56" s="259">
        <v>0</v>
      </c>
      <c r="H56" s="259">
        <v>4293.4217514338052</v>
      </c>
      <c r="I56" s="259">
        <v>424952.57473163301</v>
      </c>
      <c r="J56" s="259">
        <v>370112.87880532659</v>
      </c>
      <c r="K56" s="259">
        <v>7424.9249902500014</v>
      </c>
      <c r="L56" s="259">
        <v>381701.66930695513</v>
      </c>
      <c r="M56" s="259">
        <v>11828.221981088755</v>
      </c>
      <c r="N56" s="259">
        <v>31271.567701800912</v>
      </c>
      <c r="O56" s="259">
        <v>62981.628205968344</v>
      </c>
      <c r="P56" s="259">
        <v>0</v>
      </c>
      <c r="Q56" s="259">
        <f t="shared" si="1"/>
        <v>18589.474356934843</v>
      </c>
      <c r="R56" s="259">
        <v>0</v>
      </c>
      <c r="S56" s="259">
        <v>18589.474356934843</v>
      </c>
      <c r="T56" s="259">
        <v>0</v>
      </c>
      <c r="U56" s="259">
        <v>0</v>
      </c>
      <c r="V56" s="259">
        <v>2911.2803404446495</v>
      </c>
      <c r="W56" s="170"/>
    </row>
    <row r="57" spans="1:23" s="60" customFormat="1" ht="14.1" customHeight="1">
      <c r="A57" s="63" t="s">
        <v>188</v>
      </c>
      <c r="B57" s="337" t="s">
        <v>281</v>
      </c>
      <c r="C57" s="259">
        <f t="shared" si="2"/>
        <v>30597.830341797453</v>
      </c>
      <c r="D57" s="259">
        <v>0</v>
      </c>
      <c r="E57" s="259">
        <v>0</v>
      </c>
      <c r="F57" s="259">
        <f t="shared" si="0"/>
        <v>6587.2289782575499</v>
      </c>
      <c r="G57" s="259">
        <v>0</v>
      </c>
      <c r="H57" s="259">
        <v>12.392296222273369</v>
      </c>
      <c r="I57" s="259">
        <v>4517.8696507665845</v>
      </c>
      <c r="J57" s="259">
        <v>0</v>
      </c>
      <c r="K57" s="259">
        <v>122.58895795293648</v>
      </c>
      <c r="L57" s="259">
        <v>0</v>
      </c>
      <c r="M57" s="259">
        <v>1934.378073315756</v>
      </c>
      <c r="N57" s="259">
        <v>241.9105713546532</v>
      </c>
      <c r="O57" s="259">
        <v>22911.375622133361</v>
      </c>
      <c r="P57" s="259">
        <v>0</v>
      </c>
      <c r="Q57" s="259">
        <f t="shared" si="1"/>
        <v>765.59338935986227</v>
      </c>
      <c r="R57" s="259">
        <v>0</v>
      </c>
      <c r="S57" s="259">
        <v>765.59338935986227</v>
      </c>
      <c r="T57" s="259">
        <v>0</v>
      </c>
      <c r="U57" s="259">
        <v>0</v>
      </c>
      <c r="V57" s="259">
        <v>91.721780692027536</v>
      </c>
      <c r="W57" s="170"/>
    </row>
    <row r="58" spans="1:23" s="60" customFormat="1" ht="14.1" customHeight="1">
      <c r="A58" s="63" t="s">
        <v>189</v>
      </c>
      <c r="B58" s="337" t="s">
        <v>282</v>
      </c>
      <c r="C58" s="259">
        <f t="shared" si="2"/>
        <v>228049.82294747522</v>
      </c>
      <c r="D58" s="259">
        <v>0</v>
      </c>
      <c r="E58" s="259">
        <v>0</v>
      </c>
      <c r="F58" s="259">
        <f t="shared" si="0"/>
        <v>181048.93889508717</v>
      </c>
      <c r="G58" s="259">
        <v>0</v>
      </c>
      <c r="H58" s="259">
        <v>2059.1731502051211</v>
      </c>
      <c r="I58" s="259">
        <v>172468.2021757164</v>
      </c>
      <c r="J58" s="259">
        <v>0</v>
      </c>
      <c r="K58" s="259">
        <v>538.66182834158315</v>
      </c>
      <c r="L58" s="259">
        <v>0</v>
      </c>
      <c r="M58" s="259">
        <v>5982.9017408240798</v>
      </c>
      <c r="N58" s="259">
        <v>17371.438950929907</v>
      </c>
      <c r="O58" s="259">
        <v>20381.247978877738</v>
      </c>
      <c r="P58" s="259">
        <v>0</v>
      </c>
      <c r="Q58" s="259">
        <f t="shared" si="1"/>
        <v>9174.6297110765627</v>
      </c>
      <c r="R58" s="259">
        <v>0</v>
      </c>
      <c r="S58" s="259">
        <v>9174.6297110765627</v>
      </c>
      <c r="T58" s="259">
        <v>0</v>
      </c>
      <c r="U58" s="259">
        <v>0</v>
      </c>
      <c r="V58" s="259">
        <v>73.567411503837619</v>
      </c>
      <c r="W58" s="170"/>
    </row>
    <row r="59" spans="1:23" s="60" customFormat="1" ht="14.1" customHeight="1">
      <c r="A59" s="63">
        <v>50</v>
      </c>
      <c r="B59" s="337" t="s">
        <v>283</v>
      </c>
      <c r="C59" s="259">
        <f t="shared" si="2"/>
        <v>476154.51047346625</v>
      </c>
      <c r="D59" s="259">
        <v>0</v>
      </c>
      <c r="E59" s="259">
        <v>0</v>
      </c>
      <c r="F59" s="259">
        <f t="shared" si="0"/>
        <v>476134.85075375234</v>
      </c>
      <c r="G59" s="259">
        <v>0</v>
      </c>
      <c r="H59" s="259">
        <v>15.228611705843495</v>
      </c>
      <c r="I59" s="259">
        <v>92483.544772700625</v>
      </c>
      <c r="J59" s="259">
        <v>0</v>
      </c>
      <c r="K59" s="259">
        <v>0</v>
      </c>
      <c r="L59" s="259">
        <v>381701.66930695513</v>
      </c>
      <c r="M59" s="259">
        <v>1934.4080623907364</v>
      </c>
      <c r="N59" s="259">
        <v>0.32635845904234129</v>
      </c>
      <c r="O59" s="259">
        <v>9.3049165393061573E-2</v>
      </c>
      <c r="P59" s="259">
        <v>0</v>
      </c>
      <c r="Q59" s="259">
        <f t="shared" si="1"/>
        <v>19.240312089479218</v>
      </c>
      <c r="R59" s="259">
        <v>0</v>
      </c>
      <c r="S59" s="259">
        <v>19.240312089479218</v>
      </c>
      <c r="T59" s="259">
        <v>0</v>
      </c>
      <c r="U59" s="259">
        <v>0</v>
      </c>
      <c r="V59" s="259">
        <v>0</v>
      </c>
      <c r="W59" s="170"/>
    </row>
    <row r="60" spans="1:23" s="60" customFormat="1" ht="14.1" customHeight="1">
      <c r="A60" s="63">
        <v>51</v>
      </c>
      <c r="B60" s="337" t="s">
        <v>284</v>
      </c>
      <c r="C60" s="259">
        <f t="shared" si="2"/>
        <v>371382.78646509297</v>
      </c>
      <c r="D60" s="259">
        <v>0</v>
      </c>
      <c r="E60" s="259">
        <v>0</v>
      </c>
      <c r="F60" s="259">
        <f t="shared" si="0"/>
        <v>371225.24889519805</v>
      </c>
      <c r="G60" s="259">
        <v>0</v>
      </c>
      <c r="H60" s="259">
        <v>568.56008321024569</v>
      </c>
      <c r="I60" s="259">
        <v>348.95469039026347</v>
      </c>
      <c r="J60" s="259">
        <v>370112.87880532659</v>
      </c>
      <c r="K60" s="259">
        <v>194.68937983703788</v>
      </c>
      <c r="L60" s="259">
        <v>0</v>
      </c>
      <c r="M60" s="259">
        <v>0.16593643393950391</v>
      </c>
      <c r="N60" s="259">
        <v>124.66292667657279</v>
      </c>
      <c r="O60" s="259">
        <v>9.5870607017974729E-2</v>
      </c>
      <c r="P60" s="259">
        <v>0</v>
      </c>
      <c r="Q60" s="259">
        <f t="shared" si="1"/>
        <v>19.845688853821393</v>
      </c>
      <c r="R60" s="259">
        <v>0</v>
      </c>
      <c r="S60" s="259">
        <v>19.845688853821393</v>
      </c>
      <c r="T60" s="259">
        <v>0</v>
      </c>
      <c r="U60" s="259">
        <v>0</v>
      </c>
      <c r="V60" s="259">
        <v>12.933083757523967</v>
      </c>
      <c r="W60" s="170"/>
    </row>
    <row r="61" spans="1:23" s="60" customFormat="1" ht="14.1" customHeight="1">
      <c r="A61" s="63">
        <v>52</v>
      </c>
      <c r="B61" s="337" t="s">
        <v>223</v>
      </c>
      <c r="C61" s="259">
        <f t="shared" si="2"/>
        <v>154786.92632202059</v>
      </c>
      <c r="D61" s="259">
        <v>0</v>
      </c>
      <c r="E61" s="259">
        <v>0</v>
      </c>
      <c r="F61" s="259">
        <f t="shared" si="0"/>
        <v>118963.94684320282</v>
      </c>
      <c r="G61" s="259">
        <v>0</v>
      </c>
      <c r="H61" s="259">
        <v>828.31452625171278</v>
      </c>
      <c r="I61" s="259">
        <v>110736.20023007815</v>
      </c>
      <c r="J61" s="259">
        <v>0</v>
      </c>
      <c r="K61" s="259">
        <v>5446.0486520707991</v>
      </c>
      <c r="L61" s="259">
        <v>0</v>
      </c>
      <c r="M61" s="259">
        <v>1953.3834348021771</v>
      </c>
      <c r="N61" s="259">
        <v>9647.0287842687521</v>
      </c>
      <c r="O61" s="259">
        <v>17614.919865012143</v>
      </c>
      <c r="P61" s="259">
        <v>0</v>
      </c>
      <c r="Q61" s="259">
        <f t="shared" si="1"/>
        <v>6133.2871208835331</v>
      </c>
      <c r="R61" s="259">
        <v>0</v>
      </c>
      <c r="S61" s="259">
        <v>6133.2871208835331</v>
      </c>
      <c r="T61" s="259">
        <v>0</v>
      </c>
      <c r="U61" s="259">
        <v>0</v>
      </c>
      <c r="V61" s="259">
        <v>2427.7437086533596</v>
      </c>
      <c r="W61" s="170"/>
    </row>
    <row r="62" spans="1:23" s="60" customFormat="1" ht="14.1" customHeight="1">
      <c r="A62" s="63">
        <v>53</v>
      </c>
      <c r="B62" s="337" t="s">
        <v>190</v>
      </c>
      <c r="C62" s="259">
        <f t="shared" si="2"/>
        <v>55095.765621983526</v>
      </c>
      <c r="D62" s="259">
        <v>0</v>
      </c>
      <c r="E62" s="259">
        <v>0</v>
      </c>
      <c r="F62" s="259">
        <f t="shared" si="0"/>
        <v>46353.477201189366</v>
      </c>
      <c r="G62" s="259">
        <v>0</v>
      </c>
      <c r="H62" s="259">
        <v>809.75308383860931</v>
      </c>
      <c r="I62" s="259">
        <v>44397.803211981045</v>
      </c>
      <c r="J62" s="259">
        <v>0</v>
      </c>
      <c r="K62" s="259">
        <v>1122.9361720476445</v>
      </c>
      <c r="L62" s="259">
        <v>0</v>
      </c>
      <c r="M62" s="259">
        <v>22.984733322064919</v>
      </c>
      <c r="N62" s="259">
        <v>3886.2001101119859</v>
      </c>
      <c r="O62" s="259">
        <v>2073.8958201726955</v>
      </c>
      <c r="P62" s="259">
        <v>0</v>
      </c>
      <c r="Q62" s="259">
        <f t="shared" si="1"/>
        <v>2476.8781346715873</v>
      </c>
      <c r="R62" s="259">
        <v>0</v>
      </c>
      <c r="S62" s="259">
        <v>2476.8781346715873</v>
      </c>
      <c r="T62" s="259">
        <v>0</v>
      </c>
      <c r="U62" s="259">
        <v>0</v>
      </c>
      <c r="V62" s="259">
        <v>305.31435583790051</v>
      </c>
      <c r="W62" s="170"/>
    </row>
    <row r="63" spans="1:23" s="60" customFormat="1" ht="14.1" customHeight="1">
      <c r="A63" s="63" t="s">
        <v>191</v>
      </c>
      <c r="B63" s="336" t="s">
        <v>192</v>
      </c>
      <c r="C63" s="259">
        <f t="shared" si="2"/>
        <v>97174.253645139834</v>
      </c>
      <c r="D63" s="259">
        <v>364.10149997813443</v>
      </c>
      <c r="E63" s="259">
        <v>0</v>
      </c>
      <c r="F63" s="259">
        <f t="shared" si="0"/>
        <v>28989.408798056076</v>
      </c>
      <c r="G63" s="259">
        <v>0</v>
      </c>
      <c r="H63" s="259">
        <v>643.56954634843964</v>
      </c>
      <c r="I63" s="259">
        <v>2153.8264371766245</v>
      </c>
      <c r="J63" s="259">
        <v>0</v>
      </c>
      <c r="K63" s="259">
        <v>23388.961664856168</v>
      </c>
      <c r="L63" s="259">
        <v>0</v>
      </c>
      <c r="M63" s="259">
        <v>2803.0511496748454</v>
      </c>
      <c r="N63" s="259">
        <v>18411.329796298589</v>
      </c>
      <c r="O63" s="259">
        <v>46786.067257504248</v>
      </c>
      <c r="P63" s="259">
        <v>0</v>
      </c>
      <c r="Q63" s="259">
        <f t="shared" si="1"/>
        <v>148.05559085697996</v>
      </c>
      <c r="R63" s="259">
        <v>0</v>
      </c>
      <c r="S63" s="259">
        <v>148.05559085697996</v>
      </c>
      <c r="T63" s="259">
        <v>0</v>
      </c>
      <c r="U63" s="259">
        <v>0</v>
      </c>
      <c r="V63" s="259">
        <v>2475.2907024457891</v>
      </c>
      <c r="W63" s="170"/>
    </row>
    <row r="64" spans="1:23" s="60" customFormat="1" ht="14.1" customHeight="1">
      <c r="A64" s="63" t="s">
        <v>72</v>
      </c>
      <c r="B64" s="336" t="s">
        <v>224</v>
      </c>
      <c r="C64" s="259">
        <f t="shared" si="2"/>
        <v>61694.453354763042</v>
      </c>
      <c r="D64" s="259">
        <v>0</v>
      </c>
      <c r="E64" s="259">
        <v>0</v>
      </c>
      <c r="F64" s="259">
        <f t="shared" si="0"/>
        <v>10362.256728354729</v>
      </c>
      <c r="G64" s="259">
        <v>0</v>
      </c>
      <c r="H64" s="259">
        <v>324.33673702452705</v>
      </c>
      <c r="I64" s="259">
        <v>4092.782781019293</v>
      </c>
      <c r="J64" s="259">
        <v>0</v>
      </c>
      <c r="K64" s="259">
        <v>5938.6035626855128</v>
      </c>
      <c r="L64" s="259">
        <v>0</v>
      </c>
      <c r="M64" s="259">
        <v>6.5336476253957345</v>
      </c>
      <c r="N64" s="259">
        <v>15146.67090900863</v>
      </c>
      <c r="O64" s="259">
        <v>33504.140192800587</v>
      </c>
      <c r="P64" s="259">
        <v>0</v>
      </c>
      <c r="Q64" s="259">
        <f t="shared" si="1"/>
        <v>239.59238523346153</v>
      </c>
      <c r="R64" s="259">
        <v>0</v>
      </c>
      <c r="S64" s="259">
        <v>239.59238523346153</v>
      </c>
      <c r="T64" s="259">
        <v>0</v>
      </c>
      <c r="U64" s="259">
        <v>0</v>
      </c>
      <c r="V64" s="259">
        <v>2441.7931393656363</v>
      </c>
      <c r="W64" s="170"/>
    </row>
    <row r="65" spans="1:23" s="60" customFormat="1" ht="14.1" customHeight="1">
      <c r="A65" s="63" t="s">
        <v>73</v>
      </c>
      <c r="B65" s="336" t="s">
        <v>132</v>
      </c>
      <c r="C65" s="259">
        <f t="shared" si="2"/>
        <v>37635.950413876693</v>
      </c>
      <c r="D65" s="259">
        <v>0</v>
      </c>
      <c r="E65" s="259">
        <v>0</v>
      </c>
      <c r="F65" s="259">
        <f t="shared" si="0"/>
        <v>8078.0328129472691</v>
      </c>
      <c r="G65" s="259">
        <v>0</v>
      </c>
      <c r="H65" s="259">
        <v>469.05246393825331</v>
      </c>
      <c r="I65" s="259">
        <v>3089.2326074011089</v>
      </c>
      <c r="J65" s="259">
        <v>0</v>
      </c>
      <c r="K65" s="259">
        <v>4513.8076122646917</v>
      </c>
      <c r="L65" s="259">
        <v>0</v>
      </c>
      <c r="M65" s="259">
        <v>5.9401293432148217</v>
      </c>
      <c r="N65" s="259">
        <v>15586.561937652521</v>
      </c>
      <c r="O65" s="259">
        <v>11267.391126597784</v>
      </c>
      <c r="P65" s="259">
        <v>0</v>
      </c>
      <c r="Q65" s="259">
        <f t="shared" si="1"/>
        <v>190.83353431031969</v>
      </c>
      <c r="R65" s="259">
        <v>0</v>
      </c>
      <c r="S65" s="259">
        <v>190.83353431031969</v>
      </c>
      <c r="T65" s="259">
        <v>0</v>
      </c>
      <c r="U65" s="259">
        <v>0</v>
      </c>
      <c r="V65" s="259">
        <v>2513.131002368807</v>
      </c>
      <c r="W65" s="170"/>
    </row>
    <row r="66" spans="1:23" s="60" customFormat="1" ht="14.1" customHeight="1">
      <c r="A66" s="63" t="s">
        <v>74</v>
      </c>
      <c r="B66" s="336" t="s">
        <v>285</v>
      </c>
      <c r="C66" s="259">
        <f t="shared" si="2"/>
        <v>29421.778294180964</v>
      </c>
      <c r="D66" s="259">
        <v>0</v>
      </c>
      <c r="E66" s="259">
        <v>0</v>
      </c>
      <c r="F66" s="259">
        <f t="shared" si="0"/>
        <v>2881.5934769442897</v>
      </c>
      <c r="G66" s="259">
        <v>0</v>
      </c>
      <c r="H66" s="259">
        <v>329.40847714682513</v>
      </c>
      <c r="I66" s="259">
        <v>1491.9946713190229</v>
      </c>
      <c r="J66" s="259">
        <v>0</v>
      </c>
      <c r="K66" s="259">
        <v>1055.8619022137013</v>
      </c>
      <c r="L66" s="259">
        <v>0</v>
      </c>
      <c r="M66" s="259">
        <v>4.3284262647403065</v>
      </c>
      <c r="N66" s="259">
        <v>2694.9238646458366</v>
      </c>
      <c r="O66" s="259">
        <v>23314.148906673607</v>
      </c>
      <c r="P66" s="259">
        <v>0</v>
      </c>
      <c r="Q66" s="259">
        <f t="shared" si="1"/>
        <v>96.970193926515606</v>
      </c>
      <c r="R66" s="259">
        <v>0</v>
      </c>
      <c r="S66" s="259">
        <v>96.970193926515606</v>
      </c>
      <c r="T66" s="259">
        <v>0</v>
      </c>
      <c r="U66" s="259">
        <v>0</v>
      </c>
      <c r="V66" s="259">
        <v>434.14185199071835</v>
      </c>
      <c r="W66" s="170"/>
    </row>
    <row r="67" spans="1:23" s="60" customFormat="1" ht="14.1" customHeight="1">
      <c r="A67" s="63" t="s">
        <v>75</v>
      </c>
      <c r="B67" s="336" t="s">
        <v>286</v>
      </c>
      <c r="C67" s="259">
        <f t="shared" si="2"/>
        <v>118037.84934284925</v>
      </c>
      <c r="D67" s="259">
        <v>0</v>
      </c>
      <c r="E67" s="259">
        <v>0</v>
      </c>
      <c r="F67" s="259">
        <f t="shared" si="0"/>
        <v>28811.574679275651</v>
      </c>
      <c r="G67" s="259">
        <v>0</v>
      </c>
      <c r="H67" s="259">
        <v>5024.041463170066</v>
      </c>
      <c r="I67" s="259">
        <v>12666.019713000756</v>
      </c>
      <c r="J67" s="259">
        <v>0</v>
      </c>
      <c r="K67" s="259">
        <v>10033.022626717498</v>
      </c>
      <c r="L67" s="259">
        <v>0</v>
      </c>
      <c r="M67" s="259">
        <v>1088.4908763873327</v>
      </c>
      <c r="N67" s="259">
        <v>26162.913613875604</v>
      </c>
      <c r="O67" s="259">
        <v>58727.771036056052</v>
      </c>
      <c r="P67" s="259">
        <v>0</v>
      </c>
      <c r="Q67" s="259">
        <f t="shared" si="1"/>
        <v>855.62954230888806</v>
      </c>
      <c r="R67" s="259">
        <v>0</v>
      </c>
      <c r="S67" s="259">
        <v>855.62954230888806</v>
      </c>
      <c r="T67" s="259">
        <v>0</v>
      </c>
      <c r="U67" s="259">
        <v>0</v>
      </c>
      <c r="V67" s="259">
        <v>3479.9604713330614</v>
      </c>
      <c r="W67" s="170"/>
    </row>
    <row r="68" spans="1:23" s="60" customFormat="1" ht="14.1" customHeight="1">
      <c r="A68" s="63" t="s">
        <v>76</v>
      </c>
      <c r="B68" s="336" t="s">
        <v>287</v>
      </c>
      <c r="C68" s="259">
        <f t="shared" si="2"/>
        <v>28373.714069250233</v>
      </c>
      <c r="D68" s="259">
        <v>0</v>
      </c>
      <c r="E68" s="259">
        <v>0</v>
      </c>
      <c r="F68" s="259">
        <f t="shared" si="0"/>
        <v>10182.392874142251</v>
      </c>
      <c r="G68" s="259">
        <v>0</v>
      </c>
      <c r="H68" s="259">
        <v>416.26497872792976</v>
      </c>
      <c r="I68" s="259">
        <v>4136.5064873910587</v>
      </c>
      <c r="J68" s="259">
        <v>0</v>
      </c>
      <c r="K68" s="259">
        <v>5624.201385551396</v>
      </c>
      <c r="L68" s="259">
        <v>0</v>
      </c>
      <c r="M68" s="259">
        <v>5.4200224718685677</v>
      </c>
      <c r="N68" s="259">
        <v>9670.6098783000489</v>
      </c>
      <c r="O68" s="259">
        <v>6554.7569391105144</v>
      </c>
      <c r="P68" s="259">
        <v>0</v>
      </c>
      <c r="Q68" s="259">
        <f t="shared" si="1"/>
        <v>246.1087675064808</v>
      </c>
      <c r="R68" s="259">
        <v>0</v>
      </c>
      <c r="S68" s="259">
        <v>246.1087675064808</v>
      </c>
      <c r="T68" s="259">
        <v>0</v>
      </c>
      <c r="U68" s="259">
        <v>0</v>
      </c>
      <c r="V68" s="259">
        <v>1719.8456101909412</v>
      </c>
      <c r="W68" s="170"/>
    </row>
    <row r="69" spans="1:23" s="60" customFormat="1" ht="14.1" customHeight="1">
      <c r="A69" s="63" t="s">
        <v>77</v>
      </c>
      <c r="B69" s="336" t="s">
        <v>288</v>
      </c>
      <c r="C69" s="259">
        <f t="shared" si="2"/>
        <v>135455.93760259289</v>
      </c>
      <c r="D69" s="259">
        <v>0</v>
      </c>
      <c r="E69" s="259">
        <v>0</v>
      </c>
      <c r="F69" s="259">
        <f t="shared" si="0"/>
        <v>43399.029485614716</v>
      </c>
      <c r="G69" s="259">
        <v>0</v>
      </c>
      <c r="H69" s="259">
        <v>4826.6461443523895</v>
      </c>
      <c r="I69" s="259">
        <v>20491.500995591214</v>
      </c>
      <c r="J69" s="259">
        <v>3258</v>
      </c>
      <c r="K69" s="259">
        <v>12406.361095600543</v>
      </c>
      <c r="L69" s="259">
        <v>0</v>
      </c>
      <c r="M69" s="259">
        <v>2416.5212500705707</v>
      </c>
      <c r="N69" s="259">
        <v>41385.606482402516</v>
      </c>
      <c r="O69" s="259">
        <v>39026.158014684937</v>
      </c>
      <c r="P69" s="259">
        <v>0</v>
      </c>
      <c r="Q69" s="259">
        <f t="shared" si="1"/>
        <v>4949.7386581038263</v>
      </c>
      <c r="R69" s="259">
        <v>0</v>
      </c>
      <c r="S69" s="259">
        <v>4602.5386581038265</v>
      </c>
      <c r="T69" s="259">
        <v>347.20000000000005</v>
      </c>
      <c r="U69" s="259">
        <v>0</v>
      </c>
      <c r="V69" s="259">
        <v>6695.4049617868932</v>
      </c>
      <c r="W69" s="170"/>
    </row>
    <row r="70" spans="1:23" s="60" customFormat="1" ht="14.1" customHeight="1">
      <c r="A70" s="63" t="s">
        <v>193</v>
      </c>
      <c r="B70" s="336" t="s">
        <v>226</v>
      </c>
      <c r="C70" s="259">
        <f t="shared" si="2"/>
        <v>87366.784177045192</v>
      </c>
      <c r="D70" s="259">
        <v>247.32505357064761</v>
      </c>
      <c r="E70" s="259">
        <v>0</v>
      </c>
      <c r="F70" s="259">
        <f>SUM(G70:M70)</f>
        <v>12952.306540033322</v>
      </c>
      <c r="G70" s="259">
        <v>0</v>
      </c>
      <c r="H70" s="259">
        <v>112.09424289463921</v>
      </c>
      <c r="I70" s="259">
        <v>695.02278233533184</v>
      </c>
      <c r="J70" s="259">
        <v>0</v>
      </c>
      <c r="K70" s="259">
        <v>12142.150066914159</v>
      </c>
      <c r="L70" s="259">
        <v>0</v>
      </c>
      <c r="M70" s="259">
        <v>3.039447889192608</v>
      </c>
      <c r="N70" s="259">
        <v>46892.902862198338</v>
      </c>
      <c r="O70" s="259">
        <v>16894.272332131575</v>
      </c>
      <c r="P70" s="259">
        <v>0</v>
      </c>
      <c r="Q70" s="259">
        <f>SUM(R70:U70)</f>
        <v>269.12165680006433</v>
      </c>
      <c r="R70" s="259">
        <v>0</v>
      </c>
      <c r="S70" s="259">
        <v>43.441656800064344</v>
      </c>
      <c r="T70" s="259">
        <v>225.68</v>
      </c>
      <c r="U70" s="259">
        <v>0</v>
      </c>
      <c r="V70" s="259">
        <v>10110.855732311245</v>
      </c>
      <c r="W70" s="170"/>
    </row>
    <row r="71" spans="1:23" s="60" customFormat="1" ht="14.1" customHeight="1">
      <c r="A71" s="63" t="s">
        <v>194</v>
      </c>
      <c r="B71" s="336" t="s">
        <v>289</v>
      </c>
      <c r="C71" s="259">
        <f t="shared" ref="C71:C72" si="3">SUM(D71:F71,N71:Q71,V71)</f>
        <v>168430.7303059753</v>
      </c>
      <c r="D71" s="259">
        <v>225.28003236104428</v>
      </c>
      <c r="E71" s="259">
        <v>0</v>
      </c>
      <c r="F71" s="259">
        <f>SUM(G71:M71)</f>
        <v>31460.784767595545</v>
      </c>
      <c r="G71" s="259">
        <v>0</v>
      </c>
      <c r="H71" s="259">
        <v>2981.3538414917525</v>
      </c>
      <c r="I71" s="259">
        <v>6671.5119636943855</v>
      </c>
      <c r="J71" s="259">
        <v>0</v>
      </c>
      <c r="K71" s="259">
        <v>21726.882272037961</v>
      </c>
      <c r="L71" s="259">
        <v>0</v>
      </c>
      <c r="M71" s="259">
        <v>81.036690371447193</v>
      </c>
      <c r="N71" s="259">
        <v>71991.090271629335</v>
      </c>
      <c r="O71" s="259">
        <v>51401.37794878034</v>
      </c>
      <c r="P71" s="259">
        <v>0</v>
      </c>
      <c r="Q71" s="259">
        <f>SUM(R71:U71)</f>
        <v>1146.3100784622782</v>
      </c>
      <c r="R71" s="259">
        <v>0</v>
      </c>
      <c r="S71" s="259">
        <v>764.3900784622781</v>
      </c>
      <c r="T71" s="259">
        <v>381.92</v>
      </c>
      <c r="U71" s="259">
        <v>0</v>
      </c>
      <c r="V71" s="259">
        <v>12205.887207146754</v>
      </c>
      <c r="W71" s="170"/>
    </row>
    <row r="72" spans="1:23" s="60" customFormat="1" ht="14.1" customHeight="1">
      <c r="A72" s="63" t="s">
        <v>195</v>
      </c>
      <c r="B72" s="336" t="s">
        <v>227</v>
      </c>
      <c r="C72" s="259">
        <f t="shared" si="3"/>
        <v>140579.88287866313</v>
      </c>
      <c r="D72" s="259">
        <v>256.7934140901736</v>
      </c>
      <c r="E72" s="259">
        <v>0</v>
      </c>
      <c r="F72" s="259">
        <f>SUM(G72:M72)</f>
        <v>70714.202210586867</v>
      </c>
      <c r="G72" s="259">
        <v>0</v>
      </c>
      <c r="H72" s="259">
        <v>1491.7488660619711</v>
      </c>
      <c r="I72" s="259">
        <v>55040.63268418971</v>
      </c>
      <c r="J72" s="259">
        <v>0</v>
      </c>
      <c r="K72" s="259">
        <v>13905.365611781175</v>
      </c>
      <c r="L72" s="259">
        <v>0</v>
      </c>
      <c r="M72" s="259">
        <v>276.45504855401236</v>
      </c>
      <c r="N72" s="259">
        <v>28249.143138774401</v>
      </c>
      <c r="O72" s="259">
        <v>28219.504106042154</v>
      </c>
      <c r="P72" s="259">
        <v>0</v>
      </c>
      <c r="Q72" s="259">
        <f>SUM(R72:U72)</f>
        <v>5813.5762936262126</v>
      </c>
      <c r="R72" s="259">
        <v>0</v>
      </c>
      <c r="S72" s="259">
        <v>3514.8158136262127</v>
      </c>
      <c r="T72" s="259">
        <v>2298.7604799999999</v>
      </c>
      <c r="U72" s="259">
        <v>0</v>
      </c>
      <c r="V72" s="259">
        <v>7326.6637155433</v>
      </c>
      <c r="W72" s="170"/>
    </row>
    <row r="73" spans="1:23" s="60" customFormat="1" ht="15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78"/>
    </row>
    <row r="74" spans="1:23" s="99" customFormat="1" ht="15" customHeight="1">
      <c r="A74" s="53"/>
      <c r="B74" s="102" t="s">
        <v>91</v>
      </c>
      <c r="C74" s="261">
        <f>SUM(D74:F74,N74:Q74,V74)</f>
        <v>17838082.246627182</v>
      </c>
      <c r="D74" s="261">
        <f>SUM(D6,D10,D14,D41,D44,D49,D52,D56,D63:D72)</f>
        <v>1964164</v>
      </c>
      <c r="E74" s="261">
        <f>SUM(E6,E10,E14,E41,E44,E49,E52,E56,E63:E72)</f>
        <v>1694959</v>
      </c>
      <c r="F74" s="261">
        <f>SUM(G74:M74)</f>
        <v>7639008.5765148513</v>
      </c>
      <c r="G74" s="261">
        <f t="shared" ref="G74:P74" si="4">SUM(G6,G10,G14,G41,G44,G49,G52,G56,G63:G72)</f>
        <v>3978960</v>
      </c>
      <c r="H74" s="261">
        <f t="shared" si="4"/>
        <v>91543.782877322839</v>
      </c>
      <c r="I74" s="261">
        <f t="shared" si="4"/>
        <v>902887.04790072772</v>
      </c>
      <c r="J74" s="261">
        <f t="shared" si="4"/>
        <v>373595.87880532659</v>
      </c>
      <c r="K74" s="261">
        <f t="shared" si="4"/>
        <v>303194.00000000006</v>
      </c>
      <c r="L74" s="261">
        <f t="shared" si="4"/>
        <v>617961.66930695507</v>
      </c>
      <c r="M74" s="261">
        <f t="shared" si="4"/>
        <v>1370866.1976245192</v>
      </c>
      <c r="N74" s="261">
        <f t="shared" si="4"/>
        <v>2189948.013376439</v>
      </c>
      <c r="O74" s="261">
        <f t="shared" si="4"/>
        <v>1598960.213953834</v>
      </c>
      <c r="P74" s="261">
        <f t="shared" si="4"/>
        <v>1001297</v>
      </c>
      <c r="Q74" s="261">
        <f>SUM(R74:U74)</f>
        <v>1507002.4427820579</v>
      </c>
      <c r="R74" s="261">
        <f>SUM(R6,R10,R14,R41,R44,R49,R52,R56,R63:R72)</f>
        <v>492875</v>
      </c>
      <c r="S74" s="261">
        <f>SUM(S6,S10,S14,S41,S44,S49,S52,S56,S63:S72)</f>
        <v>778591.4427820578</v>
      </c>
      <c r="T74" s="261">
        <f>SUM(T6,T10,T14,T41,T44,T49,T52,T56,T63:T72)</f>
        <v>11481</v>
      </c>
      <c r="U74" s="261">
        <f>SUM(U6,U10,U14,U41,U44,U49,U52,U56,U63:U72)</f>
        <v>224055</v>
      </c>
      <c r="V74" s="261">
        <f>SUM(V6,V10,V14,V41,V44,V49,V52,V56,V63:V72)</f>
        <v>242743.00000000006</v>
      </c>
      <c r="W74" s="179"/>
    </row>
    <row r="75" spans="1:23" s="60" customFormat="1" ht="15" customHeight="1">
      <c r="A75" s="42"/>
      <c r="B75" s="133" t="s">
        <v>56</v>
      </c>
      <c r="C75" s="259">
        <f t="shared" ref="C75:C84" si="5">SUM(D75:F75,N75:Q75,V75)</f>
        <v>3723521.0925660897</v>
      </c>
      <c r="D75" s="259">
        <v>14539</v>
      </c>
      <c r="E75" s="259">
        <v>14067</v>
      </c>
      <c r="F75" s="259">
        <f>SUM(G75:M75)</f>
        <v>1838300.2412879688</v>
      </c>
      <c r="G75" s="259">
        <v>0</v>
      </c>
      <c r="H75" s="259">
        <v>768231.09628514282</v>
      </c>
      <c r="I75" s="259">
        <v>597351.09054354555</v>
      </c>
      <c r="J75" s="259">
        <v>0</v>
      </c>
      <c r="K75" s="259">
        <v>427067</v>
      </c>
      <c r="L75" s="259">
        <v>0</v>
      </c>
      <c r="M75" s="259">
        <v>45651.054459280633</v>
      </c>
      <c r="N75" s="259">
        <v>863427.65211977169</v>
      </c>
      <c r="O75" s="259">
        <v>463426.14930537727</v>
      </c>
      <c r="P75" s="259">
        <v>0</v>
      </c>
      <c r="Q75" s="259">
        <f>SUM(R75:U75)</f>
        <v>359357.04985297215</v>
      </c>
      <c r="R75" s="259">
        <v>0</v>
      </c>
      <c r="S75" s="259">
        <v>296515.04985297215</v>
      </c>
      <c r="T75" s="259">
        <v>62842</v>
      </c>
      <c r="U75" s="259">
        <v>0</v>
      </c>
      <c r="V75" s="259">
        <v>170404</v>
      </c>
      <c r="W75" s="170"/>
    </row>
    <row r="76" spans="1:23" s="99" customFormat="1" ht="15" customHeight="1">
      <c r="A76" s="52"/>
      <c r="B76" s="102" t="s">
        <v>389</v>
      </c>
      <c r="C76" s="261">
        <f t="shared" si="5"/>
        <v>21561603.339193273</v>
      </c>
      <c r="D76" s="261">
        <f t="shared" ref="D76:V76" si="6">SUM(D74:D75)</f>
        <v>1978703</v>
      </c>
      <c r="E76" s="261">
        <f t="shared" si="6"/>
        <v>1709026</v>
      </c>
      <c r="F76" s="261">
        <f t="shared" si="6"/>
        <v>9477308.8178028204</v>
      </c>
      <c r="G76" s="261">
        <f t="shared" si="6"/>
        <v>3978960</v>
      </c>
      <c r="H76" s="261">
        <f t="shared" si="6"/>
        <v>859774.87916246569</v>
      </c>
      <c r="I76" s="261">
        <f t="shared" si="6"/>
        <v>1500238.1384442733</v>
      </c>
      <c r="J76" s="261">
        <f t="shared" si="6"/>
        <v>373595.87880532659</v>
      </c>
      <c r="K76" s="261">
        <f t="shared" si="6"/>
        <v>730261</v>
      </c>
      <c r="L76" s="261">
        <f t="shared" si="6"/>
        <v>617961.66930695507</v>
      </c>
      <c r="M76" s="261">
        <f t="shared" si="6"/>
        <v>1416517.2520837998</v>
      </c>
      <c r="N76" s="261">
        <f t="shared" si="6"/>
        <v>3053375.6654962106</v>
      </c>
      <c r="O76" s="261">
        <f>SUM(O74:O75)</f>
        <v>2062386.3632592112</v>
      </c>
      <c r="P76" s="261">
        <f>SUM(P74:P75)</f>
        <v>1001297</v>
      </c>
      <c r="Q76" s="261">
        <f t="shared" si="6"/>
        <v>1866359.4926350301</v>
      </c>
      <c r="R76" s="261">
        <f t="shared" si="6"/>
        <v>492875</v>
      </c>
      <c r="S76" s="261">
        <f t="shared" si="6"/>
        <v>1075106.4926350298</v>
      </c>
      <c r="T76" s="261">
        <f t="shared" si="6"/>
        <v>74323</v>
      </c>
      <c r="U76" s="261">
        <f t="shared" si="6"/>
        <v>224055</v>
      </c>
      <c r="V76" s="261">
        <f t="shared" si="6"/>
        <v>413147.00000000006</v>
      </c>
      <c r="W76" s="179"/>
    </row>
    <row r="77" spans="1:23" s="60" customFormat="1" ht="15" customHeight="1">
      <c r="A77" s="100" t="s">
        <v>78</v>
      </c>
      <c r="B77" s="142" t="s">
        <v>65</v>
      </c>
      <c r="C77" s="259">
        <f t="shared" si="5"/>
        <v>160722</v>
      </c>
      <c r="D77" s="259">
        <v>0</v>
      </c>
      <c r="E77" s="259">
        <v>0</v>
      </c>
      <c r="F77" s="259">
        <f>SUM(G77:M77)</f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23221</v>
      </c>
      <c r="O77" s="259">
        <v>92178</v>
      </c>
      <c r="P77" s="259">
        <v>0</v>
      </c>
      <c r="Q77" s="259">
        <f>SUM(R77:U77)</f>
        <v>964</v>
      </c>
      <c r="R77" s="259">
        <v>0</v>
      </c>
      <c r="S77" s="259">
        <v>964</v>
      </c>
      <c r="T77" s="259">
        <v>0</v>
      </c>
      <c r="U77" s="259">
        <v>0</v>
      </c>
      <c r="V77" s="259">
        <v>44359</v>
      </c>
      <c r="W77" s="178"/>
    </row>
    <row r="78" spans="1:23" s="60" customFormat="1" ht="15" customHeight="1">
      <c r="A78" s="100" t="s">
        <v>78</v>
      </c>
      <c r="B78" s="142" t="s">
        <v>66</v>
      </c>
      <c r="C78" s="259">
        <f t="shared" si="5"/>
        <v>3014</v>
      </c>
      <c r="D78" s="259">
        <v>-15515</v>
      </c>
      <c r="E78" s="259">
        <v>1964</v>
      </c>
      <c r="F78" s="259">
        <f>SUM(G78:M78)</f>
        <v>43928</v>
      </c>
      <c r="G78" s="259">
        <v>-10261</v>
      </c>
      <c r="H78" s="259">
        <v>15466</v>
      </c>
      <c r="I78" s="259">
        <v>29121</v>
      </c>
      <c r="J78" s="259">
        <v>16490</v>
      </c>
      <c r="K78" s="259">
        <v>-6398</v>
      </c>
      <c r="L78" s="259">
        <v>1845</v>
      </c>
      <c r="M78" s="259">
        <v>-2335</v>
      </c>
      <c r="N78" s="259">
        <v>-27363</v>
      </c>
      <c r="O78" s="259">
        <v>0</v>
      </c>
      <c r="P78" s="259">
        <v>0</v>
      </c>
      <c r="Q78" s="259">
        <f>SUM(R78:U78)</f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78"/>
    </row>
    <row r="79" spans="1:23" s="60" customFormat="1" ht="15" customHeight="1">
      <c r="A79" s="100" t="s">
        <v>78</v>
      </c>
      <c r="B79" s="270" t="s">
        <v>453</v>
      </c>
      <c r="C79" s="259">
        <f t="shared" si="5"/>
        <v>3020132.6587686441</v>
      </c>
      <c r="D79" s="259">
        <v>15348</v>
      </c>
      <c r="E79" s="259">
        <v>41850</v>
      </c>
      <c r="F79" s="259">
        <f>SUM(G79:M79)</f>
        <v>1427735.8512128524</v>
      </c>
      <c r="G79" s="259">
        <v>14167</v>
      </c>
      <c r="H79" s="259">
        <v>235183.43934272189</v>
      </c>
      <c r="I79" s="259">
        <v>615662.08448716241</v>
      </c>
      <c r="J79" s="259">
        <v>109559.20545120641</v>
      </c>
      <c r="K79" s="259">
        <v>79968</v>
      </c>
      <c r="L79" s="259">
        <v>175363.12193176174</v>
      </c>
      <c r="M79" s="259">
        <v>197833</v>
      </c>
      <c r="N79" s="259">
        <v>1143642</v>
      </c>
      <c r="O79" s="259">
        <v>307045</v>
      </c>
      <c r="P79" s="259">
        <v>0</v>
      </c>
      <c r="Q79" s="259">
        <f>SUM(R79:U79)</f>
        <v>84309.807555791573</v>
      </c>
      <c r="R79" s="259">
        <v>0</v>
      </c>
      <c r="S79" s="259">
        <v>84309.807555791573</v>
      </c>
      <c r="T79" s="259">
        <v>0</v>
      </c>
      <c r="U79" s="259">
        <v>0</v>
      </c>
      <c r="V79" s="259">
        <v>202</v>
      </c>
      <c r="W79" s="178"/>
    </row>
    <row r="80" spans="1:23" s="60" customFormat="1" ht="15" customHeight="1">
      <c r="A80" s="100" t="s">
        <v>78</v>
      </c>
      <c r="B80" s="142" t="s">
        <v>67</v>
      </c>
      <c r="C80" s="259">
        <f t="shared" si="5"/>
        <v>-71911</v>
      </c>
      <c r="D80" s="259">
        <v>2906</v>
      </c>
      <c r="E80" s="259">
        <v>-735</v>
      </c>
      <c r="F80" s="259">
        <f>SUM(G80:M80)</f>
        <v>-30906</v>
      </c>
      <c r="G80" s="259">
        <v>-1</v>
      </c>
      <c r="H80" s="259">
        <v>9</v>
      </c>
      <c r="I80" s="259">
        <v>23</v>
      </c>
      <c r="J80" s="259">
        <v>0</v>
      </c>
      <c r="K80" s="259">
        <v>-278</v>
      </c>
      <c r="L80" s="259">
        <v>11834</v>
      </c>
      <c r="M80" s="259">
        <v>-42493</v>
      </c>
      <c r="N80" s="259">
        <v>-43736</v>
      </c>
      <c r="O80" s="259">
        <v>1</v>
      </c>
      <c r="P80" s="259">
        <v>0</v>
      </c>
      <c r="Q80" s="259">
        <f>SUM(R80:U80)</f>
        <v>619</v>
      </c>
      <c r="R80" s="259">
        <v>0</v>
      </c>
      <c r="S80" s="259">
        <v>618</v>
      </c>
      <c r="T80" s="259">
        <v>0</v>
      </c>
      <c r="U80" s="259">
        <v>1</v>
      </c>
      <c r="V80" s="259">
        <v>-60</v>
      </c>
      <c r="W80" s="178"/>
    </row>
    <row r="81" spans="1:23" s="60" customFormat="1" ht="15" customHeight="1">
      <c r="A81" s="100" t="s">
        <v>78</v>
      </c>
      <c r="B81" s="270" t="s">
        <v>589</v>
      </c>
      <c r="C81" s="259">
        <f t="shared" si="5"/>
        <v>-57138.353639910056</v>
      </c>
      <c r="D81" s="259">
        <v>0</v>
      </c>
      <c r="E81" s="259">
        <v>0</v>
      </c>
      <c r="F81" s="259">
        <f>SUM(G81:M81)</f>
        <v>-47720.684304692899</v>
      </c>
      <c r="G81" s="259">
        <v>0</v>
      </c>
      <c r="H81" s="259">
        <v>-97363.163774342043</v>
      </c>
      <c r="I81" s="259">
        <v>-158756.66128812544</v>
      </c>
      <c r="J81" s="259">
        <v>211449.3928415741</v>
      </c>
      <c r="K81" s="259">
        <v>0</v>
      </c>
      <c r="L81" s="259">
        <v>0</v>
      </c>
      <c r="M81" s="259">
        <v>-3050.2520837995107</v>
      </c>
      <c r="N81" s="259">
        <v>2636.3181192376651</v>
      </c>
      <c r="O81" s="259">
        <v>414.63674078835174</v>
      </c>
      <c r="P81" s="259">
        <v>0</v>
      </c>
      <c r="Q81" s="259">
        <f t="shared" ref="Q81" si="7">SUM(R81:U81)</f>
        <v>-12468.624195243174</v>
      </c>
      <c r="R81" s="259">
        <v>0</v>
      </c>
      <c r="S81" s="259">
        <v>-12468.624195243174</v>
      </c>
      <c r="T81" s="259">
        <v>0</v>
      </c>
      <c r="U81" s="259">
        <v>0</v>
      </c>
      <c r="V81" s="259">
        <v>0</v>
      </c>
      <c r="W81" s="178"/>
    </row>
    <row r="82" spans="1:23" s="60" customFormat="1" ht="15" customHeight="1">
      <c r="A82" s="101" t="s">
        <v>79</v>
      </c>
      <c r="B82" s="102" t="s">
        <v>198</v>
      </c>
      <c r="C82" s="261">
        <f t="shared" si="5"/>
        <v>24616422.644322004</v>
      </c>
      <c r="D82" s="261">
        <f>SUM(D76:D81)</f>
        <v>1981442</v>
      </c>
      <c r="E82" s="261">
        <f>SUM(E76:E81)</f>
        <v>1752105</v>
      </c>
      <c r="F82" s="261">
        <f t="shared" ref="F82:V82" si="8">SUM(F76:F81)</f>
        <v>10870345.984710978</v>
      </c>
      <c r="G82" s="261">
        <f t="shared" si="8"/>
        <v>3982865</v>
      </c>
      <c r="H82" s="261">
        <f t="shared" si="8"/>
        <v>1013070.1547308455</v>
      </c>
      <c r="I82" s="261">
        <f t="shared" si="8"/>
        <v>1986287.5616433104</v>
      </c>
      <c r="J82" s="261">
        <f t="shared" si="8"/>
        <v>711094.47709810711</v>
      </c>
      <c r="K82" s="261">
        <f t="shared" si="8"/>
        <v>803553</v>
      </c>
      <c r="L82" s="261">
        <f t="shared" si="8"/>
        <v>807003.7912387168</v>
      </c>
      <c r="M82" s="261">
        <f t="shared" si="8"/>
        <v>1566472.0000000002</v>
      </c>
      <c r="N82" s="261">
        <f t="shared" si="8"/>
        <v>4151775.9836154482</v>
      </c>
      <c r="O82" s="261">
        <f>SUM(O76:O81)</f>
        <v>2462024.9999999995</v>
      </c>
      <c r="P82" s="261">
        <f>SUM(P76:P81)</f>
        <v>1001297</v>
      </c>
      <c r="Q82" s="261">
        <f t="shared" si="8"/>
        <v>1939783.6759955785</v>
      </c>
      <c r="R82" s="261">
        <f t="shared" si="8"/>
        <v>492875</v>
      </c>
      <c r="S82" s="261">
        <f t="shared" si="8"/>
        <v>1148529.6759955781</v>
      </c>
      <c r="T82" s="261">
        <f t="shared" si="8"/>
        <v>74323</v>
      </c>
      <c r="U82" s="261">
        <f t="shared" si="8"/>
        <v>224056</v>
      </c>
      <c r="V82" s="261">
        <f t="shared" si="8"/>
        <v>457648.00000000006</v>
      </c>
      <c r="W82" s="178"/>
    </row>
    <row r="83" spans="1:23" s="60" customFormat="1" ht="15" customHeight="1">
      <c r="B83" s="270" t="s">
        <v>248</v>
      </c>
      <c r="C83" s="259">
        <f t="shared" si="5"/>
        <v>11967632</v>
      </c>
      <c r="D83" s="259">
        <v>437450</v>
      </c>
      <c r="E83" s="259">
        <v>1750723</v>
      </c>
      <c r="F83" s="259">
        <f>SUM(G83:M83)</f>
        <v>4558038</v>
      </c>
      <c r="G83" s="259">
        <v>103212</v>
      </c>
      <c r="H83" s="259">
        <v>896642</v>
      </c>
      <c r="I83" s="259">
        <v>1227339</v>
      </c>
      <c r="J83" s="259">
        <v>220563</v>
      </c>
      <c r="K83" s="259">
        <v>620240</v>
      </c>
      <c r="L83" s="259">
        <v>353072</v>
      </c>
      <c r="M83" s="259">
        <v>1136970</v>
      </c>
      <c r="N83" s="259">
        <v>544926</v>
      </c>
      <c r="O83" s="259">
        <v>2328797</v>
      </c>
      <c r="P83" s="259">
        <v>0</v>
      </c>
      <c r="Q83" s="259">
        <f t="shared" ref="Q83:Q84" si="9">SUM(R83:U83)</f>
        <v>1890107</v>
      </c>
      <c r="R83" s="259">
        <v>492875</v>
      </c>
      <c r="S83" s="259">
        <v>1098853</v>
      </c>
      <c r="T83" s="259">
        <v>74323</v>
      </c>
      <c r="U83" s="259">
        <v>224056</v>
      </c>
      <c r="V83" s="259">
        <v>457591</v>
      </c>
      <c r="W83" s="178"/>
    </row>
    <row r="84" spans="1:23" s="60" customFormat="1" ht="15" customHeight="1">
      <c r="A84" s="100"/>
      <c r="B84" s="142" t="s">
        <v>454</v>
      </c>
      <c r="C84" s="259">
        <f t="shared" si="5"/>
        <v>12648790.660706559</v>
      </c>
      <c r="D84" s="259">
        <v>1543992</v>
      </c>
      <c r="E84" s="259">
        <v>1382</v>
      </c>
      <c r="F84" s="259">
        <f>SUM(G84:M84)</f>
        <v>6312307.9847109802</v>
      </c>
      <c r="G84" s="259">
        <v>3879653</v>
      </c>
      <c r="H84" s="259">
        <v>116428.15473084552</v>
      </c>
      <c r="I84" s="259">
        <v>758948.56164331036</v>
      </c>
      <c r="J84" s="259">
        <v>490531.47709810711</v>
      </c>
      <c r="K84" s="259">
        <v>183313</v>
      </c>
      <c r="L84" s="259">
        <v>453931.79123871686</v>
      </c>
      <c r="M84" s="259">
        <v>429502</v>
      </c>
      <c r="N84" s="259">
        <v>3606850</v>
      </c>
      <c r="O84" s="259">
        <v>133228</v>
      </c>
      <c r="P84" s="259">
        <v>1001297</v>
      </c>
      <c r="Q84" s="259">
        <f t="shared" si="9"/>
        <v>49676.675995578116</v>
      </c>
      <c r="R84" s="259">
        <v>0</v>
      </c>
      <c r="S84" s="259">
        <v>49676.675995578116</v>
      </c>
      <c r="T84" s="259">
        <v>0</v>
      </c>
      <c r="U84" s="259">
        <v>0</v>
      </c>
      <c r="V84" s="259">
        <v>57</v>
      </c>
      <c r="W84" s="178"/>
    </row>
    <row r="85" spans="1:23" ht="15" customHeight="1">
      <c r="A85" s="576" t="s">
        <v>557</v>
      </c>
      <c r="C85" s="259"/>
      <c r="D85" s="259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180"/>
    </row>
    <row r="86" spans="1:23" s="112" customFormat="1" ht="15" customHeight="1">
      <c r="A86" s="25" t="s">
        <v>587</v>
      </c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181"/>
    </row>
    <row r="87" spans="1:23" ht="15" customHeight="1">
      <c r="A87" s="112" t="s">
        <v>664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80"/>
    </row>
    <row r="88" spans="1:23" ht="15.95" customHeight="1">
      <c r="A88" s="623" t="s">
        <v>665</v>
      </c>
      <c r="B88" s="201"/>
      <c r="C88" s="201"/>
      <c r="D88" s="201"/>
      <c r="E88" s="201"/>
      <c r="F88" s="201"/>
      <c r="G88" s="201"/>
      <c r="H88" s="201"/>
      <c r="I88" s="201"/>
      <c r="J88" s="201"/>
      <c r="K88" s="201"/>
      <c r="L88" s="201"/>
      <c r="M88" s="201"/>
      <c r="N88" s="201"/>
      <c r="O88" s="201"/>
      <c r="P88" s="201"/>
      <c r="Q88" s="201"/>
      <c r="R88" s="201"/>
      <c r="S88" s="201"/>
      <c r="T88" s="201"/>
      <c r="U88" s="201"/>
      <c r="V88" s="201"/>
      <c r="W88" s="180"/>
    </row>
    <row r="89" spans="1:23" s="112" customFormat="1" ht="11.25" customHeight="1">
      <c r="B89" s="201"/>
      <c r="C89" s="201"/>
      <c r="D89" s="201"/>
      <c r="E89" s="201"/>
      <c r="F89" s="201"/>
      <c r="G89" s="201"/>
      <c r="H89" s="201"/>
      <c r="I89" s="201"/>
      <c r="J89" s="201"/>
      <c r="K89" s="201"/>
      <c r="L89" s="201"/>
      <c r="M89" s="201"/>
      <c r="N89" s="201"/>
      <c r="O89" s="201"/>
      <c r="P89" s="201"/>
      <c r="Q89" s="201"/>
      <c r="R89" s="201"/>
      <c r="S89" s="201"/>
      <c r="T89" s="201"/>
      <c r="U89" s="201"/>
      <c r="V89" s="201"/>
      <c r="W89" s="181"/>
    </row>
    <row r="90" spans="1:23" s="112" customFormat="1" ht="11.25" customHeight="1">
      <c r="B90" s="201"/>
      <c r="C90" s="201"/>
      <c r="D90" s="201"/>
      <c r="E90" s="201"/>
      <c r="F90" s="201"/>
      <c r="G90" s="201"/>
      <c r="H90" s="201"/>
      <c r="I90" s="201"/>
      <c r="J90" s="201"/>
      <c r="K90" s="201"/>
      <c r="L90" s="201"/>
      <c r="M90" s="201"/>
      <c r="N90" s="201"/>
      <c r="O90" s="201"/>
      <c r="P90" s="201"/>
      <c r="Q90" s="201"/>
      <c r="R90" s="201"/>
      <c r="S90" s="201"/>
      <c r="T90" s="201"/>
      <c r="U90" s="201"/>
      <c r="V90" s="201"/>
      <c r="W90" s="181"/>
    </row>
    <row r="91" spans="1:23" ht="15" customHeight="1">
      <c r="B91" s="201"/>
      <c r="C91" s="201"/>
      <c r="D91" s="201"/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1"/>
      <c r="P91" s="201"/>
      <c r="Q91" s="201"/>
      <c r="R91" s="201"/>
      <c r="S91" s="201"/>
      <c r="T91" s="201"/>
      <c r="U91" s="201"/>
      <c r="V91" s="201"/>
      <c r="W91" s="180"/>
    </row>
    <row r="92" spans="1:23" ht="14.25" customHeight="1"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180"/>
    </row>
    <row r="93" spans="1:23" ht="15.75" customHeight="1">
      <c r="B93" s="201"/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1"/>
      <c r="N93" s="201"/>
      <c r="O93" s="201"/>
      <c r="P93" s="201"/>
      <c r="Q93" s="201"/>
      <c r="R93" s="201"/>
      <c r="S93" s="201"/>
      <c r="T93" s="201"/>
      <c r="U93" s="201"/>
      <c r="V93" s="201"/>
    </row>
    <row r="94" spans="1:23" ht="15.95" customHeight="1">
      <c r="B94" s="201"/>
      <c r="C94" s="201"/>
      <c r="D94" s="201"/>
      <c r="E94" s="201"/>
      <c r="F94" s="201"/>
      <c r="G94" s="201"/>
      <c r="H94" s="201"/>
      <c r="I94" s="201"/>
      <c r="J94" s="201"/>
      <c r="K94" s="201"/>
      <c r="L94" s="201"/>
      <c r="M94" s="201"/>
      <c r="N94" s="201"/>
      <c r="O94" s="201"/>
      <c r="P94" s="201"/>
      <c r="Q94" s="201"/>
      <c r="R94" s="201"/>
      <c r="S94" s="201"/>
      <c r="T94" s="201"/>
      <c r="U94" s="201"/>
      <c r="V94" s="201"/>
      <c r="W94" s="180"/>
    </row>
    <row r="95" spans="1:23" ht="15.95" customHeight="1">
      <c r="B95" s="201"/>
      <c r="C95" s="201"/>
      <c r="D95" s="201"/>
      <c r="E95" s="201"/>
      <c r="F95" s="201"/>
      <c r="G95" s="201"/>
      <c r="H95" s="201"/>
      <c r="I95" s="201"/>
      <c r="J95" s="201"/>
      <c r="K95" s="201"/>
      <c r="L95" s="201"/>
      <c r="M95" s="201"/>
      <c r="N95" s="201"/>
      <c r="O95" s="201"/>
      <c r="P95" s="201"/>
      <c r="Q95" s="201"/>
      <c r="R95" s="201"/>
      <c r="S95" s="201"/>
      <c r="T95" s="201"/>
      <c r="U95" s="201"/>
      <c r="V95" s="201"/>
      <c r="W95" s="180"/>
    </row>
    <row r="96" spans="1:23" ht="15.95" customHeight="1">
      <c r="B96" s="201"/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  <c r="N96" s="201"/>
      <c r="O96" s="201"/>
      <c r="P96" s="201"/>
      <c r="Q96" s="201"/>
      <c r="R96" s="201"/>
      <c r="S96" s="201"/>
      <c r="T96" s="201"/>
      <c r="U96" s="201"/>
      <c r="V96" s="201"/>
    </row>
    <row r="97" spans="2:22" ht="15.95" customHeight="1">
      <c r="B97" s="201"/>
      <c r="C97" s="201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  <c r="O97" s="201"/>
      <c r="P97" s="201"/>
      <c r="Q97" s="201"/>
      <c r="R97" s="201"/>
      <c r="S97" s="201"/>
      <c r="T97" s="201"/>
      <c r="U97" s="201"/>
      <c r="V97" s="201"/>
    </row>
    <row r="98" spans="2:22" ht="15.95" customHeight="1">
      <c r="B98" s="201"/>
      <c r="C98" s="201"/>
      <c r="D98" s="201"/>
      <c r="E98" s="201"/>
      <c r="F98" s="201"/>
      <c r="G98" s="201"/>
      <c r="H98" s="201"/>
      <c r="I98" s="201"/>
      <c r="J98" s="201"/>
      <c r="K98" s="201"/>
      <c r="L98" s="201"/>
      <c r="M98" s="201"/>
      <c r="N98" s="201"/>
      <c r="O98" s="201"/>
      <c r="P98" s="201"/>
      <c r="Q98" s="201"/>
      <c r="R98" s="201"/>
      <c r="S98" s="201"/>
      <c r="T98" s="201"/>
      <c r="U98" s="201"/>
      <c r="V98" s="201"/>
    </row>
  </sheetData>
  <mergeCells count="11">
    <mergeCell ref="F4:M4"/>
    <mergeCell ref="A4:A5"/>
    <mergeCell ref="B4:B5"/>
    <mergeCell ref="C4:C5"/>
    <mergeCell ref="D4:D5"/>
    <mergeCell ref="E4:E5"/>
    <mergeCell ref="O4:O5"/>
    <mergeCell ref="P4:P5"/>
    <mergeCell ref="V4:V5"/>
    <mergeCell ref="N4:N5"/>
    <mergeCell ref="Q4:U4"/>
  </mergeCells>
  <pageMargins left="0.59055118110236227" right="0.19685039370078741" top="0.59055118110236227" bottom="0.39370078740157483" header="0.11811023622047245" footer="0.11811023622047245"/>
  <pageSetup paperSize="9" scale="70" firstPageNumber="36" orientation="portrait" r:id="rId1"/>
  <headerFooter alignWithMargins="0">
    <oddFooter>&amp;L&amp;"MetaNormalLF-Roman,Standard"Statistisches Bundesamt, Energiegesamtrechnung, 2022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16" width="10.7109375" style="5" customWidth="1"/>
    <col min="17" max="17" width="11.7109375" style="5" customWidth="1"/>
    <col min="18" max="20" width="10.7109375" style="5" customWidth="1"/>
    <col min="21" max="21" width="10.7109375" style="367" customWidth="1"/>
    <col min="22" max="22" width="10.7109375" style="5" customWidth="1"/>
    <col min="23" max="23" width="11.5703125" style="7" bestFit="1" customWidth="1"/>
    <col min="24" max="16384" width="11.42578125" style="5"/>
  </cols>
  <sheetData>
    <row r="1" spans="1:23" s="196" customFormat="1" ht="20.100000000000001" customHeight="1">
      <c r="A1" s="488" t="s">
        <v>668</v>
      </c>
      <c r="B1" s="197"/>
      <c r="C1" s="197"/>
      <c r="D1" s="197"/>
      <c r="J1" s="263"/>
      <c r="M1" s="197"/>
      <c r="N1" s="197"/>
      <c r="Q1" s="197"/>
      <c r="U1" s="189"/>
      <c r="W1" s="198"/>
    </row>
    <row r="2" spans="1:23" s="193" customFormat="1" ht="20.100000000000001" customHeight="1">
      <c r="A2" s="441" t="s">
        <v>130</v>
      </c>
      <c r="B2" s="407"/>
      <c r="C2" s="407"/>
      <c r="D2" s="407"/>
      <c r="E2" s="407"/>
      <c r="F2" s="407"/>
      <c r="G2" s="407"/>
      <c r="H2" s="407"/>
      <c r="I2" s="407"/>
      <c r="J2" s="433"/>
      <c r="K2" s="433"/>
      <c r="L2" s="407"/>
      <c r="M2" s="407"/>
      <c r="N2" s="407"/>
      <c r="O2" s="229"/>
      <c r="P2" s="229"/>
      <c r="Q2" s="407"/>
      <c r="R2" s="407"/>
      <c r="S2" s="407"/>
      <c r="T2" s="407"/>
      <c r="U2" s="407"/>
      <c r="W2" s="195"/>
    </row>
    <row r="3" spans="1:23" ht="15" customHeight="1">
      <c r="A3" s="23"/>
      <c r="B3" s="59"/>
      <c r="C3" s="87"/>
      <c r="D3" s="220"/>
      <c r="E3" s="220"/>
      <c r="F3" s="220"/>
      <c r="G3" s="220"/>
      <c r="H3" s="220"/>
      <c r="I3" s="220"/>
      <c r="J3" s="9"/>
      <c r="K3" s="9"/>
      <c r="L3" s="9"/>
      <c r="M3" s="9"/>
      <c r="N3" s="9"/>
      <c r="O3" s="9"/>
      <c r="P3" s="7"/>
      <c r="Q3" s="7"/>
      <c r="R3" s="7"/>
      <c r="S3" s="7"/>
      <c r="V3" s="7"/>
    </row>
    <row r="4" spans="1:23" s="367" customFormat="1" ht="18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47" t="s">
        <v>196</v>
      </c>
      <c r="R4" s="647"/>
      <c r="S4" s="647"/>
      <c r="T4" s="647"/>
      <c r="U4" s="648"/>
      <c r="V4" s="639" t="s">
        <v>55</v>
      </c>
      <c r="W4" s="438"/>
    </row>
    <row r="5" spans="1:23" s="367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230</v>
      </c>
      <c r="L5" s="153" t="s">
        <v>97</v>
      </c>
      <c r="M5" s="153" t="s">
        <v>124</v>
      </c>
      <c r="N5" s="650"/>
      <c r="O5" s="645"/>
      <c r="P5" s="645"/>
      <c r="Q5" s="437" t="s">
        <v>94</v>
      </c>
      <c r="R5" s="288" t="s">
        <v>239</v>
      </c>
      <c r="S5" s="289" t="s">
        <v>588</v>
      </c>
      <c r="T5" s="153" t="s">
        <v>98</v>
      </c>
      <c r="U5" s="153" t="s">
        <v>86</v>
      </c>
      <c r="V5" s="640"/>
      <c r="W5" s="243"/>
    </row>
    <row r="6" spans="1:23" s="42" customFormat="1" ht="14.1" customHeight="1">
      <c r="A6" s="63" t="s">
        <v>155</v>
      </c>
      <c r="B6" s="336" t="s">
        <v>204</v>
      </c>
      <c r="C6" s="259">
        <f>SUM(D6:F6,N6:Q6,V6)</f>
        <v>155260.67331493471</v>
      </c>
      <c r="D6" s="259">
        <v>34.170200572417109</v>
      </c>
      <c r="E6" s="259">
        <v>0</v>
      </c>
      <c r="F6" s="259">
        <f t="shared" ref="F6:F69" si="0">SUM(G6:M6)</f>
        <v>76536.72967600901</v>
      </c>
      <c r="G6" s="259">
        <v>0</v>
      </c>
      <c r="H6" s="259">
        <v>2022.700597027017</v>
      </c>
      <c r="I6" s="259">
        <v>60764.085181643371</v>
      </c>
      <c r="J6" s="259">
        <v>0</v>
      </c>
      <c r="K6" s="259">
        <v>11869.706759829378</v>
      </c>
      <c r="L6" s="259">
        <v>0</v>
      </c>
      <c r="M6" s="259">
        <v>1880.2371375092507</v>
      </c>
      <c r="N6" s="259">
        <v>6802.801631780113</v>
      </c>
      <c r="O6" s="259">
        <v>16693.052707415027</v>
      </c>
      <c r="P6" s="259">
        <v>0</v>
      </c>
      <c r="Q6" s="259">
        <f t="shared" ref="Q6:Q69" si="1">SUM(R6:U6)</f>
        <v>54495.80279677108</v>
      </c>
      <c r="R6" s="259">
        <v>0</v>
      </c>
      <c r="S6" s="259">
        <v>52067.896796771078</v>
      </c>
      <c r="T6" s="259">
        <v>2427.9059999999999</v>
      </c>
      <c r="U6" s="259">
        <v>0</v>
      </c>
      <c r="V6" s="259">
        <v>698.11630238707198</v>
      </c>
      <c r="W6" s="170"/>
    </row>
    <row r="7" spans="1:23" s="42" customFormat="1" ht="14.1" customHeight="1">
      <c r="A7" s="125" t="s">
        <v>105</v>
      </c>
      <c r="B7" s="337" t="s">
        <v>258</v>
      </c>
      <c r="C7" s="259">
        <f t="shared" ref="C7:C70" si="2">SUM(D7:F7,N7:Q7,V7)</f>
        <v>147146.62133274227</v>
      </c>
      <c r="D7" s="259">
        <v>34.170200572417109</v>
      </c>
      <c r="E7" s="259">
        <v>0</v>
      </c>
      <c r="F7" s="259">
        <f t="shared" si="0"/>
        <v>69742.971567032204</v>
      </c>
      <c r="G7" s="259">
        <v>0</v>
      </c>
      <c r="H7" s="259">
        <v>274.86680539846247</v>
      </c>
      <c r="I7" s="259">
        <v>55718.718493840541</v>
      </c>
      <c r="J7" s="259">
        <v>0</v>
      </c>
      <c r="K7" s="259">
        <v>11869.706759829378</v>
      </c>
      <c r="L7" s="259">
        <v>0</v>
      </c>
      <c r="M7" s="259">
        <v>1879.679507963828</v>
      </c>
      <c r="N7" s="259">
        <v>6802.6592025266045</v>
      </c>
      <c r="O7" s="259">
        <v>15686.919798373261</v>
      </c>
      <c r="P7" s="259">
        <v>0</v>
      </c>
      <c r="Q7" s="259">
        <f t="shared" si="1"/>
        <v>54181.784261850727</v>
      </c>
      <c r="R7" s="259">
        <v>0</v>
      </c>
      <c r="S7" s="259">
        <v>51753.878261850725</v>
      </c>
      <c r="T7" s="259">
        <v>2427.9059999999999</v>
      </c>
      <c r="U7" s="259">
        <v>0</v>
      </c>
      <c r="V7" s="259">
        <v>698.11630238707198</v>
      </c>
      <c r="W7" s="170"/>
    </row>
    <row r="8" spans="1:23" s="42" customFormat="1" ht="14.1" customHeight="1">
      <c r="A8" s="125" t="s">
        <v>106</v>
      </c>
      <c r="B8" s="337" t="s">
        <v>205</v>
      </c>
      <c r="C8" s="259">
        <f t="shared" si="2"/>
        <v>7151.6942387123854</v>
      </c>
      <c r="D8" s="259">
        <v>0</v>
      </c>
      <c r="E8" s="259">
        <v>0</v>
      </c>
      <c r="F8" s="259">
        <f t="shared" si="0"/>
        <v>5992.9914085284499</v>
      </c>
      <c r="G8" s="259">
        <v>0</v>
      </c>
      <c r="H8" s="259">
        <v>1745.7266796381007</v>
      </c>
      <c r="I8" s="259">
        <v>4246.7461151993166</v>
      </c>
      <c r="J8" s="259">
        <v>0</v>
      </c>
      <c r="K8" s="259">
        <v>0</v>
      </c>
      <c r="L8" s="259">
        <v>0</v>
      </c>
      <c r="M8" s="259">
        <v>0.51861369103270039</v>
      </c>
      <c r="N8" s="259">
        <v>0.14242925350848909</v>
      </c>
      <c r="O8" s="259">
        <v>847.27804612225964</v>
      </c>
      <c r="P8" s="259">
        <v>0</v>
      </c>
      <c r="Q8" s="259">
        <f t="shared" si="1"/>
        <v>311.28235480816721</v>
      </c>
      <c r="R8" s="259">
        <v>0</v>
      </c>
      <c r="S8" s="259">
        <v>311.28235480816721</v>
      </c>
      <c r="T8" s="259">
        <v>0</v>
      </c>
      <c r="U8" s="259">
        <v>0</v>
      </c>
      <c r="V8" s="259">
        <v>0</v>
      </c>
      <c r="W8" s="170"/>
    </row>
    <row r="9" spans="1:23" s="42" customFormat="1" ht="14.1" customHeight="1">
      <c r="A9" s="125" t="s">
        <v>156</v>
      </c>
      <c r="B9" s="337" t="s">
        <v>157</v>
      </c>
      <c r="C9" s="259">
        <f t="shared" si="2"/>
        <v>962.36845858285562</v>
      </c>
      <c r="D9" s="259">
        <v>0</v>
      </c>
      <c r="E9" s="259">
        <v>0</v>
      </c>
      <c r="F9" s="259">
        <f t="shared" si="0"/>
        <v>800.76670044835839</v>
      </c>
      <c r="G9" s="259">
        <v>0</v>
      </c>
      <c r="H9" s="259">
        <v>2.1071119904538214</v>
      </c>
      <c r="I9" s="259">
        <v>798.62057260351446</v>
      </c>
      <c r="J9" s="259">
        <v>0</v>
      </c>
      <c r="K9" s="259">
        <v>0</v>
      </c>
      <c r="L9" s="259">
        <v>0</v>
      </c>
      <c r="M9" s="259">
        <v>3.9015854390075613E-2</v>
      </c>
      <c r="N9" s="259">
        <v>1.0715102805536982E-2</v>
      </c>
      <c r="O9" s="259">
        <v>158.8548629195061</v>
      </c>
      <c r="P9" s="259">
        <v>0</v>
      </c>
      <c r="Q9" s="259">
        <f t="shared" si="1"/>
        <v>2.7361801121855964</v>
      </c>
      <c r="R9" s="259">
        <v>0</v>
      </c>
      <c r="S9" s="259">
        <v>2.7361801121855964</v>
      </c>
      <c r="T9" s="259">
        <v>0</v>
      </c>
      <c r="U9" s="259">
        <v>0</v>
      </c>
      <c r="V9" s="259">
        <v>0</v>
      </c>
      <c r="W9" s="170"/>
    </row>
    <row r="10" spans="1:23" s="42" customFormat="1" ht="14.1" customHeight="1">
      <c r="A10" s="63" t="s">
        <v>158</v>
      </c>
      <c r="B10" s="336" t="s">
        <v>201</v>
      </c>
      <c r="C10" s="259">
        <f t="shared" si="2"/>
        <v>51889.379125701817</v>
      </c>
      <c r="D10" s="259">
        <v>176</v>
      </c>
      <c r="E10" s="259">
        <v>3010</v>
      </c>
      <c r="F10" s="259">
        <f>SUM(G10:M10)</f>
        <v>3716.6866783935711</v>
      </c>
      <c r="G10" s="259">
        <v>0</v>
      </c>
      <c r="H10" s="259">
        <v>34.739651339539321</v>
      </c>
      <c r="I10" s="259">
        <v>2168.3016412976194</v>
      </c>
      <c r="J10" s="259">
        <v>0</v>
      </c>
      <c r="K10" s="259">
        <v>691.53373799031522</v>
      </c>
      <c r="L10" s="259">
        <v>40</v>
      </c>
      <c r="M10" s="259">
        <v>782.11164776609712</v>
      </c>
      <c r="N10" s="259">
        <v>11433.058393304949</v>
      </c>
      <c r="O10" s="259">
        <v>23920.355347715675</v>
      </c>
      <c r="P10" s="259">
        <v>0</v>
      </c>
      <c r="Q10" s="259">
        <f>SUM(R10:U10)</f>
        <v>434.01997183261926</v>
      </c>
      <c r="R10" s="259">
        <v>0</v>
      </c>
      <c r="S10" s="259">
        <v>360.01997183261926</v>
      </c>
      <c r="T10" s="259">
        <v>1</v>
      </c>
      <c r="U10" s="259">
        <v>73</v>
      </c>
      <c r="V10" s="259">
        <v>9199.2587344550011</v>
      </c>
      <c r="W10" s="170"/>
    </row>
    <row r="11" spans="1:23" s="42" customFormat="1" ht="14.1" customHeight="1">
      <c r="A11" s="125" t="s">
        <v>107</v>
      </c>
      <c r="B11" s="337" t="s">
        <v>206</v>
      </c>
      <c r="C11" s="259">
        <f t="shared" si="2"/>
        <v>25558.191669475917</v>
      </c>
      <c r="D11" s="259">
        <v>0</v>
      </c>
      <c r="E11" s="259">
        <v>521</v>
      </c>
      <c r="F11" s="259">
        <f t="shared" si="0"/>
        <v>355.74549632526362</v>
      </c>
      <c r="G11" s="259">
        <v>0</v>
      </c>
      <c r="H11" s="259">
        <v>4.9275239720535371</v>
      </c>
      <c r="I11" s="259">
        <v>297.77518618405617</v>
      </c>
      <c r="J11" s="259">
        <v>0</v>
      </c>
      <c r="K11" s="259">
        <v>53</v>
      </c>
      <c r="L11" s="259">
        <v>0</v>
      </c>
      <c r="M11" s="259">
        <v>4.278616915385932E-2</v>
      </c>
      <c r="N11" s="259">
        <v>209.10404929545251</v>
      </c>
      <c r="O11" s="259">
        <v>15449.176470507846</v>
      </c>
      <c r="P11" s="259">
        <v>0</v>
      </c>
      <c r="Q11" s="259">
        <f t="shared" si="1"/>
        <v>47.165653347354038</v>
      </c>
      <c r="R11" s="259">
        <v>0</v>
      </c>
      <c r="S11" s="259">
        <v>17.165653347354038</v>
      </c>
      <c r="T11" s="259">
        <v>0</v>
      </c>
      <c r="U11" s="259">
        <v>30</v>
      </c>
      <c r="V11" s="259">
        <v>8976</v>
      </c>
      <c r="W11" s="170"/>
    </row>
    <row r="12" spans="1:23" s="42" customFormat="1" ht="14.1" customHeight="1">
      <c r="A12" s="125" t="s">
        <v>159</v>
      </c>
      <c r="B12" s="337" t="s">
        <v>259</v>
      </c>
      <c r="C12" s="259">
        <f t="shared" si="2"/>
        <v>9608.4207649785931</v>
      </c>
      <c r="D12" s="259">
        <v>0</v>
      </c>
      <c r="E12" s="259">
        <v>0</v>
      </c>
      <c r="F12" s="259">
        <f t="shared" si="0"/>
        <v>312.69518675319512</v>
      </c>
      <c r="G12" s="259">
        <v>0</v>
      </c>
      <c r="H12" s="259">
        <v>5.0408934636044807</v>
      </c>
      <c r="I12" s="259">
        <v>303.60321018829086</v>
      </c>
      <c r="J12" s="259">
        <v>0</v>
      </c>
      <c r="K12" s="259">
        <v>4.0073125338416062</v>
      </c>
      <c r="L12" s="259">
        <v>0</v>
      </c>
      <c r="M12" s="259">
        <v>4.3770567458138745E-2</v>
      </c>
      <c r="N12" s="259">
        <v>7272.1164648759286</v>
      </c>
      <c r="O12" s="259">
        <v>1918.0478056423981</v>
      </c>
      <c r="P12" s="259">
        <v>0</v>
      </c>
      <c r="Q12" s="259">
        <f t="shared" si="1"/>
        <v>76.560590318369577</v>
      </c>
      <c r="R12" s="259">
        <v>0</v>
      </c>
      <c r="S12" s="259">
        <v>33.560590318369577</v>
      </c>
      <c r="T12" s="259">
        <v>0</v>
      </c>
      <c r="U12" s="259">
        <v>43</v>
      </c>
      <c r="V12" s="259">
        <v>29.000717388700739</v>
      </c>
      <c r="W12" s="170"/>
    </row>
    <row r="13" spans="1:23" s="42" customFormat="1" ht="14.1" customHeight="1">
      <c r="A13" s="125" t="s">
        <v>160</v>
      </c>
      <c r="B13" s="337" t="s">
        <v>260</v>
      </c>
      <c r="C13" s="259">
        <f t="shared" si="2"/>
        <v>16721.766691247307</v>
      </c>
      <c r="D13" s="259">
        <v>176</v>
      </c>
      <c r="E13" s="259">
        <v>2489</v>
      </c>
      <c r="F13" s="259">
        <f t="shared" si="0"/>
        <v>3048.2459953151119</v>
      </c>
      <c r="G13" s="259">
        <v>0</v>
      </c>
      <c r="H13" s="259">
        <v>24.771233903881299</v>
      </c>
      <c r="I13" s="259">
        <v>1566.9232449252722</v>
      </c>
      <c r="J13" s="259">
        <v>0</v>
      </c>
      <c r="K13" s="259">
        <v>634.52642545647359</v>
      </c>
      <c r="L13" s="259">
        <v>40</v>
      </c>
      <c r="M13" s="259">
        <v>782.02509102948511</v>
      </c>
      <c r="N13" s="259">
        <v>3951.8378791335676</v>
      </c>
      <c r="O13" s="259">
        <v>6553.1310715654326</v>
      </c>
      <c r="P13" s="259">
        <v>0</v>
      </c>
      <c r="Q13" s="259">
        <f t="shared" si="1"/>
        <v>309.29372816689562</v>
      </c>
      <c r="R13" s="259">
        <v>0</v>
      </c>
      <c r="S13" s="259">
        <v>309.29372816689562</v>
      </c>
      <c r="T13" s="259">
        <v>0</v>
      </c>
      <c r="U13" s="259">
        <v>0</v>
      </c>
      <c r="V13" s="259">
        <v>194.25801706629969</v>
      </c>
      <c r="W13" s="170"/>
    </row>
    <row r="14" spans="1:23" s="42" customFormat="1" ht="14.1" customHeight="1">
      <c r="A14" s="63" t="s">
        <v>161</v>
      </c>
      <c r="B14" s="336" t="s">
        <v>102</v>
      </c>
      <c r="C14" s="259">
        <f t="shared" si="2"/>
        <v>8903073.4099787567</v>
      </c>
      <c r="D14" s="259">
        <v>833924.99999999988</v>
      </c>
      <c r="E14" s="259">
        <v>211246.17085699999</v>
      </c>
      <c r="F14" s="259">
        <f t="shared" si="0"/>
        <v>5545942.7974346746</v>
      </c>
      <c r="G14" s="259">
        <v>3710129</v>
      </c>
      <c r="H14" s="259">
        <v>223350.07923673815</v>
      </c>
      <c r="I14" s="259">
        <v>64751.883402191299</v>
      </c>
      <c r="J14" s="259">
        <v>2050</v>
      </c>
      <c r="K14" s="259">
        <v>132147.34824533612</v>
      </c>
      <c r="L14" s="259">
        <v>192299.00000000003</v>
      </c>
      <c r="M14" s="259">
        <v>1221215.4865504084</v>
      </c>
      <c r="N14" s="259">
        <v>1096317.3845271114</v>
      </c>
      <c r="O14" s="259">
        <v>806954.24692202185</v>
      </c>
      <c r="P14" s="259">
        <v>0</v>
      </c>
      <c r="Q14" s="259">
        <f t="shared" si="1"/>
        <v>228669.75287499567</v>
      </c>
      <c r="R14" s="259">
        <v>0</v>
      </c>
      <c r="S14" s="259">
        <v>151638.75287499567</v>
      </c>
      <c r="T14" s="259">
        <v>464.00000000000006</v>
      </c>
      <c r="U14" s="259">
        <v>76567</v>
      </c>
      <c r="V14" s="259">
        <v>180018.05736295157</v>
      </c>
      <c r="W14" s="170"/>
    </row>
    <row r="15" spans="1:23" s="42" customFormat="1" ht="14.1" customHeight="1">
      <c r="A15" s="125" t="s">
        <v>162</v>
      </c>
      <c r="B15" s="337" t="s">
        <v>261</v>
      </c>
      <c r="C15" s="259">
        <f t="shared" si="2"/>
        <v>225070.29399686656</v>
      </c>
      <c r="D15" s="259">
        <v>3170</v>
      </c>
      <c r="E15" s="259">
        <v>4227</v>
      </c>
      <c r="F15" s="259">
        <f t="shared" si="0"/>
        <v>15554.446868576182</v>
      </c>
      <c r="G15" s="259">
        <v>0</v>
      </c>
      <c r="H15" s="259">
        <v>300.02297969189823</v>
      </c>
      <c r="I15" s="259">
        <v>7424.2711473150985</v>
      </c>
      <c r="J15" s="259">
        <v>0</v>
      </c>
      <c r="K15" s="259">
        <v>5865.3140879572857</v>
      </c>
      <c r="L15" s="259">
        <v>1184</v>
      </c>
      <c r="M15" s="259">
        <v>780.83865361189976</v>
      </c>
      <c r="N15" s="259">
        <v>115802.67779952622</v>
      </c>
      <c r="O15" s="259">
        <v>70862.582461249563</v>
      </c>
      <c r="P15" s="259">
        <v>0</v>
      </c>
      <c r="Q15" s="259">
        <f t="shared" si="1"/>
        <v>3497.4697609742934</v>
      </c>
      <c r="R15" s="259">
        <v>0</v>
      </c>
      <c r="S15" s="259">
        <v>3478.4697609742934</v>
      </c>
      <c r="T15" s="259">
        <v>18</v>
      </c>
      <c r="U15" s="259">
        <v>1</v>
      </c>
      <c r="V15" s="259">
        <v>11956.117106540296</v>
      </c>
      <c r="W15" s="170"/>
    </row>
    <row r="16" spans="1:23" s="42" customFormat="1" ht="14.1" customHeight="1">
      <c r="A16" s="63" t="s">
        <v>163</v>
      </c>
      <c r="B16" s="337" t="s">
        <v>262</v>
      </c>
      <c r="C16" s="259">
        <f t="shared" si="2"/>
        <v>21734.353338824632</v>
      </c>
      <c r="D16" s="259">
        <v>1487.8801715298002</v>
      </c>
      <c r="E16" s="259">
        <v>0</v>
      </c>
      <c r="F16" s="259">
        <f t="shared" si="0"/>
        <v>1745.9985127383532</v>
      </c>
      <c r="G16" s="259">
        <v>0</v>
      </c>
      <c r="H16" s="259">
        <v>67.776663688596656</v>
      </c>
      <c r="I16" s="259">
        <v>999.49197208791736</v>
      </c>
      <c r="J16" s="259">
        <v>0</v>
      </c>
      <c r="K16" s="259">
        <v>617.27094369438851</v>
      </c>
      <c r="L16" s="259">
        <v>0</v>
      </c>
      <c r="M16" s="259">
        <v>61.45893326745059</v>
      </c>
      <c r="N16" s="259">
        <v>10223.333195376023</v>
      </c>
      <c r="O16" s="259">
        <v>7373.0525303858849</v>
      </c>
      <c r="P16" s="259">
        <v>0</v>
      </c>
      <c r="Q16" s="259">
        <f t="shared" si="1"/>
        <v>359.03618081249761</v>
      </c>
      <c r="R16" s="259">
        <v>0</v>
      </c>
      <c r="S16" s="259">
        <v>233.95439081249762</v>
      </c>
      <c r="T16" s="259">
        <v>125.08179000000001</v>
      </c>
      <c r="U16" s="259">
        <v>0</v>
      </c>
      <c r="V16" s="259">
        <v>545.05274798207336</v>
      </c>
      <c r="W16" s="170"/>
    </row>
    <row r="17" spans="1:23" s="42" customFormat="1" ht="14.1" customHeight="1">
      <c r="A17" s="63">
        <v>16</v>
      </c>
      <c r="B17" s="337" t="s">
        <v>207</v>
      </c>
      <c r="C17" s="259">
        <f t="shared" si="2"/>
        <v>89094.952513199154</v>
      </c>
      <c r="D17" s="259">
        <v>0</v>
      </c>
      <c r="E17" s="259">
        <v>0</v>
      </c>
      <c r="F17" s="259">
        <f t="shared" si="0"/>
        <v>2399.9916110769141</v>
      </c>
      <c r="G17" s="259">
        <v>0</v>
      </c>
      <c r="H17" s="259">
        <v>82.006896293041365</v>
      </c>
      <c r="I17" s="259">
        <v>1209.4582600480176</v>
      </c>
      <c r="J17" s="259">
        <v>0</v>
      </c>
      <c r="K17" s="259">
        <v>964.56655288138052</v>
      </c>
      <c r="L17" s="259">
        <v>33.756471947134422</v>
      </c>
      <c r="M17" s="259">
        <v>110.20342990734031</v>
      </c>
      <c r="N17" s="259">
        <v>5651.4168143845163</v>
      </c>
      <c r="O17" s="259">
        <v>17009.908167463134</v>
      </c>
      <c r="P17" s="259">
        <v>0</v>
      </c>
      <c r="Q17" s="259">
        <f t="shared" si="1"/>
        <v>61773.571267593798</v>
      </c>
      <c r="R17" s="259">
        <v>0</v>
      </c>
      <c r="S17" s="259">
        <v>61773.070342064369</v>
      </c>
      <c r="T17" s="259">
        <v>0.44856000000000001</v>
      </c>
      <c r="U17" s="259">
        <v>5.236552943423517E-2</v>
      </c>
      <c r="V17" s="259">
        <v>2260.0646526807973</v>
      </c>
      <c r="W17" s="170"/>
    </row>
    <row r="18" spans="1:23" s="42" customFormat="1" ht="14.1" customHeight="1">
      <c r="A18" s="63">
        <v>17</v>
      </c>
      <c r="B18" s="337" t="s">
        <v>208</v>
      </c>
      <c r="C18" s="259">
        <f t="shared" si="2"/>
        <v>221847.10946271083</v>
      </c>
      <c r="D18" s="259">
        <v>4581</v>
      </c>
      <c r="E18" s="259">
        <v>5269</v>
      </c>
      <c r="F18" s="259">
        <f t="shared" si="0"/>
        <v>3364.9927360364754</v>
      </c>
      <c r="G18" s="259">
        <v>0</v>
      </c>
      <c r="H18" s="259">
        <v>125.12588266048984</v>
      </c>
      <c r="I18" s="259">
        <v>1848.212030414767</v>
      </c>
      <c r="J18" s="259">
        <v>0</v>
      </c>
      <c r="K18" s="259">
        <v>941.20910436165946</v>
      </c>
      <c r="L18" s="259">
        <v>360</v>
      </c>
      <c r="M18" s="259">
        <v>90.445718599558887</v>
      </c>
      <c r="N18" s="259">
        <v>69369.834691066702</v>
      </c>
      <c r="O18" s="259">
        <v>63885.163620193984</v>
      </c>
      <c r="P18" s="259">
        <v>0</v>
      </c>
      <c r="Q18" s="259">
        <f t="shared" si="1"/>
        <v>49145.465263420585</v>
      </c>
      <c r="R18" s="259">
        <v>0</v>
      </c>
      <c r="S18" s="259">
        <v>42767.465263420585</v>
      </c>
      <c r="T18" s="259">
        <v>1</v>
      </c>
      <c r="U18" s="259">
        <v>6377</v>
      </c>
      <c r="V18" s="259">
        <v>26231.653151993094</v>
      </c>
      <c r="W18" s="170"/>
    </row>
    <row r="19" spans="1:23" s="42" customFormat="1" ht="14.1" customHeight="1">
      <c r="A19" s="63">
        <v>18</v>
      </c>
      <c r="B19" s="337" t="s">
        <v>263</v>
      </c>
      <c r="C19" s="259">
        <f t="shared" si="2"/>
        <v>16712.696450098589</v>
      </c>
      <c r="D19" s="259">
        <v>0</v>
      </c>
      <c r="E19" s="259">
        <v>33.5</v>
      </c>
      <c r="F19" s="259">
        <f t="shared" si="0"/>
        <v>1396.9830818201272</v>
      </c>
      <c r="G19" s="259">
        <v>0</v>
      </c>
      <c r="H19" s="259">
        <v>56.199056967698944</v>
      </c>
      <c r="I19" s="259">
        <v>828.75892683104098</v>
      </c>
      <c r="J19" s="259">
        <v>0</v>
      </c>
      <c r="K19" s="259">
        <v>506.33383853711797</v>
      </c>
      <c r="L19" s="259">
        <v>0</v>
      </c>
      <c r="M19" s="259">
        <v>5.6912594842692252</v>
      </c>
      <c r="N19" s="259">
        <v>6397.3063131091803</v>
      </c>
      <c r="O19" s="259">
        <v>8046.2907650532707</v>
      </c>
      <c r="P19" s="259">
        <v>0</v>
      </c>
      <c r="Q19" s="259">
        <f t="shared" si="1"/>
        <v>263.90210865616314</v>
      </c>
      <c r="R19" s="259">
        <v>0</v>
      </c>
      <c r="S19" s="259">
        <v>83.142212209934186</v>
      </c>
      <c r="T19" s="259">
        <v>41.693930000000002</v>
      </c>
      <c r="U19" s="259">
        <v>139.06596644622891</v>
      </c>
      <c r="V19" s="259">
        <v>574.71418145984853</v>
      </c>
      <c r="W19" s="170"/>
    </row>
    <row r="20" spans="1:23" s="42" customFormat="1" ht="14.1" customHeight="1">
      <c r="A20" s="63">
        <v>19</v>
      </c>
      <c r="B20" s="337" t="s">
        <v>264</v>
      </c>
      <c r="C20" s="259">
        <f t="shared" si="2"/>
        <v>5419982.9224915458</v>
      </c>
      <c r="D20" s="259">
        <v>342665</v>
      </c>
      <c r="E20" s="259">
        <v>133191.17085699999</v>
      </c>
      <c r="F20" s="259">
        <f t="shared" si="0"/>
        <v>4842398.2000773801</v>
      </c>
      <c r="G20" s="259">
        <v>3710129</v>
      </c>
      <c r="H20" s="259">
        <v>216587.42029633943</v>
      </c>
      <c r="I20" s="259">
        <v>8937.2327295089763</v>
      </c>
      <c r="J20" s="259">
        <v>2050</v>
      </c>
      <c r="K20" s="259">
        <v>78587.128883408965</v>
      </c>
      <c r="L20" s="259">
        <v>114697</v>
      </c>
      <c r="M20" s="259">
        <v>711410.41816812265</v>
      </c>
      <c r="N20" s="259">
        <v>73520.3938684694</v>
      </c>
      <c r="O20" s="259">
        <v>22520.108330945888</v>
      </c>
      <c r="P20" s="259">
        <v>0</v>
      </c>
      <c r="Q20" s="259">
        <f t="shared" si="1"/>
        <v>1042.0367137745507</v>
      </c>
      <c r="R20" s="259">
        <v>0</v>
      </c>
      <c r="S20" s="259">
        <v>888.03671377455078</v>
      </c>
      <c r="T20" s="259">
        <v>0</v>
      </c>
      <c r="U20" s="259">
        <v>154</v>
      </c>
      <c r="V20" s="259">
        <v>4646.0126439758506</v>
      </c>
      <c r="W20" s="170"/>
    </row>
    <row r="21" spans="1:23" s="42" customFormat="1" ht="14.1" customHeight="1">
      <c r="A21" s="125" t="s">
        <v>164</v>
      </c>
      <c r="B21" s="338" t="s">
        <v>209</v>
      </c>
      <c r="C21" s="259">
        <f t="shared" si="2"/>
        <v>386940.32732053177</v>
      </c>
      <c r="D21" s="259">
        <v>342665</v>
      </c>
      <c r="E21" s="259">
        <v>5069</v>
      </c>
      <c r="F21" s="259">
        <f t="shared" si="0"/>
        <v>11730.97030515012</v>
      </c>
      <c r="G21" s="259">
        <v>0</v>
      </c>
      <c r="H21" s="259">
        <v>0.14381510770402348</v>
      </c>
      <c r="I21" s="259">
        <v>5.822123744309069</v>
      </c>
      <c r="J21" s="259">
        <v>0</v>
      </c>
      <c r="K21" s="259">
        <v>1.0009140667302008</v>
      </c>
      <c r="L21" s="259">
        <v>0</v>
      </c>
      <c r="M21" s="259">
        <v>11724.003452231376</v>
      </c>
      <c r="N21" s="259">
        <v>24742.003046127909</v>
      </c>
      <c r="O21" s="259">
        <v>1009.015096628526</v>
      </c>
      <c r="P21" s="259">
        <v>0</v>
      </c>
      <c r="Q21" s="259">
        <f t="shared" si="1"/>
        <v>635.33878295158195</v>
      </c>
      <c r="R21" s="259">
        <v>0</v>
      </c>
      <c r="S21" s="259">
        <v>481.33878295158195</v>
      </c>
      <c r="T21" s="259">
        <v>0</v>
      </c>
      <c r="U21" s="259">
        <v>154</v>
      </c>
      <c r="V21" s="259">
        <v>1089.0000896735876</v>
      </c>
      <c r="W21" s="170"/>
    </row>
    <row r="22" spans="1:23" s="42" customFormat="1" ht="14.1" customHeight="1">
      <c r="A22" s="125" t="s">
        <v>165</v>
      </c>
      <c r="B22" s="338" t="s">
        <v>210</v>
      </c>
      <c r="C22" s="259">
        <f t="shared" si="2"/>
        <v>5033042.5951710138</v>
      </c>
      <c r="D22" s="259">
        <v>0</v>
      </c>
      <c r="E22" s="259">
        <v>128122.170857</v>
      </c>
      <c r="F22" s="259">
        <f t="shared" si="0"/>
        <v>4830667.2297722297</v>
      </c>
      <c r="G22" s="259">
        <v>3710129</v>
      </c>
      <c r="H22" s="259">
        <v>216587.27648123173</v>
      </c>
      <c r="I22" s="259">
        <v>8931.4106057646677</v>
      </c>
      <c r="J22" s="259">
        <v>2050</v>
      </c>
      <c r="K22" s="259">
        <v>78586.12796934224</v>
      </c>
      <c r="L22" s="259">
        <v>114697</v>
      </c>
      <c r="M22" s="259">
        <v>699686.41471589124</v>
      </c>
      <c r="N22" s="259">
        <v>48778.390822341484</v>
      </c>
      <c r="O22" s="259">
        <v>21511.093234317363</v>
      </c>
      <c r="P22" s="259">
        <v>0</v>
      </c>
      <c r="Q22" s="259">
        <f t="shared" si="1"/>
        <v>406.69793082296894</v>
      </c>
      <c r="R22" s="259">
        <v>0</v>
      </c>
      <c r="S22" s="259">
        <v>406.69793082296894</v>
      </c>
      <c r="T22" s="259">
        <v>0</v>
      </c>
      <c r="U22" s="259">
        <v>0</v>
      </c>
      <c r="V22" s="259">
        <v>3557.0125543022627</v>
      </c>
      <c r="W22" s="170"/>
    </row>
    <row r="23" spans="1:23" s="42" customFormat="1" ht="14.1" customHeight="1">
      <c r="A23" s="63">
        <v>20</v>
      </c>
      <c r="B23" s="337" t="s">
        <v>265</v>
      </c>
      <c r="C23" s="259">
        <f t="shared" si="2"/>
        <v>1241489.253412032</v>
      </c>
      <c r="D23" s="259">
        <v>10929</v>
      </c>
      <c r="E23" s="259">
        <v>17295.313117996044</v>
      </c>
      <c r="F23" s="259">
        <f t="shared" si="0"/>
        <v>586814.435932055</v>
      </c>
      <c r="G23" s="259">
        <v>0</v>
      </c>
      <c r="H23" s="259">
        <v>214.19533880854183</v>
      </c>
      <c r="I23" s="259">
        <v>2669.817253719777</v>
      </c>
      <c r="J23" s="259">
        <v>0</v>
      </c>
      <c r="K23" s="259">
        <v>24396.29270984765</v>
      </c>
      <c r="L23" s="259">
        <v>72931</v>
      </c>
      <c r="M23" s="259">
        <v>486603.13062967907</v>
      </c>
      <c r="N23" s="259">
        <v>352092.43256577372</v>
      </c>
      <c r="O23" s="259">
        <v>157825.55853238166</v>
      </c>
      <c r="P23" s="259">
        <v>0</v>
      </c>
      <c r="Q23" s="259">
        <f t="shared" si="1"/>
        <v>32539.00878513122</v>
      </c>
      <c r="R23" s="259">
        <v>0</v>
      </c>
      <c r="S23" s="259">
        <v>2753.3448637843831</v>
      </c>
      <c r="T23" s="259">
        <v>10.663921346835251</v>
      </c>
      <c r="U23" s="259">
        <v>29775</v>
      </c>
      <c r="V23" s="259">
        <v>83993.504478694464</v>
      </c>
      <c r="W23" s="170"/>
    </row>
    <row r="24" spans="1:23" s="42" customFormat="1" ht="14.1" customHeight="1">
      <c r="A24" s="63">
        <v>21</v>
      </c>
      <c r="B24" s="337" t="s">
        <v>266</v>
      </c>
      <c r="C24" s="259">
        <f t="shared" si="2"/>
        <v>55503.32940047259</v>
      </c>
      <c r="D24" s="259">
        <v>0</v>
      </c>
      <c r="E24" s="259">
        <v>3059.6868820039549</v>
      </c>
      <c r="F24" s="259">
        <f t="shared" si="0"/>
        <v>2025.4185576351449</v>
      </c>
      <c r="G24" s="259">
        <v>0</v>
      </c>
      <c r="H24" s="259">
        <v>58.40260158730996</v>
      </c>
      <c r="I24" s="259">
        <v>725.23415813639122</v>
      </c>
      <c r="J24" s="259">
        <v>0</v>
      </c>
      <c r="K24" s="259">
        <v>295.26015756103521</v>
      </c>
      <c r="L24" s="259">
        <v>0</v>
      </c>
      <c r="M24" s="259">
        <v>946.52164035040846</v>
      </c>
      <c r="N24" s="259">
        <v>7798.7709276060941</v>
      </c>
      <c r="O24" s="259">
        <v>23148.482924040098</v>
      </c>
      <c r="P24" s="259">
        <v>0</v>
      </c>
      <c r="Q24" s="259">
        <f t="shared" si="1"/>
        <v>1424.7854712704425</v>
      </c>
      <c r="R24" s="259">
        <v>0</v>
      </c>
      <c r="S24" s="259">
        <v>594.44939261727757</v>
      </c>
      <c r="T24" s="259">
        <v>3.3360786531647499</v>
      </c>
      <c r="U24" s="259">
        <v>827</v>
      </c>
      <c r="V24" s="259">
        <v>18046.184637916853</v>
      </c>
      <c r="W24" s="170"/>
    </row>
    <row r="25" spans="1:23" s="60" customFormat="1" ht="14.1" customHeight="1">
      <c r="A25" s="63">
        <v>22</v>
      </c>
      <c r="B25" s="337" t="s">
        <v>211</v>
      </c>
      <c r="C25" s="259">
        <f t="shared" si="2"/>
        <v>89668.086822188532</v>
      </c>
      <c r="D25" s="259">
        <v>0</v>
      </c>
      <c r="E25" s="259">
        <v>0</v>
      </c>
      <c r="F25" s="259">
        <f t="shared" si="0"/>
        <v>6944.1482693489752</v>
      </c>
      <c r="G25" s="259">
        <v>0</v>
      </c>
      <c r="H25" s="259">
        <v>248.09650679059772</v>
      </c>
      <c r="I25" s="259">
        <v>3659.6407967729247</v>
      </c>
      <c r="J25" s="259">
        <v>0</v>
      </c>
      <c r="K25" s="259">
        <v>1986.9244306871474</v>
      </c>
      <c r="L25" s="259">
        <v>25</v>
      </c>
      <c r="M25" s="259">
        <v>1024.4865350983055</v>
      </c>
      <c r="N25" s="259">
        <v>23109.061369980082</v>
      </c>
      <c r="O25" s="259">
        <v>53721.95643376706</v>
      </c>
      <c r="P25" s="259">
        <v>0</v>
      </c>
      <c r="Q25" s="259">
        <f t="shared" si="1"/>
        <v>1493.6044963011175</v>
      </c>
      <c r="R25" s="259">
        <v>0</v>
      </c>
      <c r="S25" s="259">
        <v>1477.6044963011175</v>
      </c>
      <c r="T25" s="259">
        <v>13</v>
      </c>
      <c r="U25" s="259">
        <v>3</v>
      </c>
      <c r="V25" s="259">
        <v>4399.3162527912909</v>
      </c>
      <c r="W25" s="170"/>
    </row>
    <row r="26" spans="1:23" s="60" customFormat="1" ht="14.1" customHeight="1">
      <c r="A26" s="63">
        <v>23</v>
      </c>
      <c r="B26" s="337" t="s">
        <v>267</v>
      </c>
      <c r="C26" s="259">
        <f t="shared" si="2"/>
        <v>285184.54044739815</v>
      </c>
      <c r="D26" s="259">
        <v>13604</v>
      </c>
      <c r="E26" s="259">
        <v>40229</v>
      </c>
      <c r="F26" s="259">
        <f t="shared" si="0"/>
        <v>19042.44628163991</v>
      </c>
      <c r="G26" s="259">
        <v>0</v>
      </c>
      <c r="H26" s="259">
        <v>153.39983511194231</v>
      </c>
      <c r="I26" s="259">
        <v>2305.163632285617</v>
      </c>
      <c r="J26" s="259">
        <v>0</v>
      </c>
      <c r="K26" s="259">
        <v>3136.384415198484</v>
      </c>
      <c r="L26" s="259">
        <v>2312</v>
      </c>
      <c r="M26" s="259">
        <v>11135.498399043869</v>
      </c>
      <c r="N26" s="259">
        <v>105188.82198739123</v>
      </c>
      <c r="O26" s="259">
        <v>45461.484236204327</v>
      </c>
      <c r="P26" s="259">
        <v>0</v>
      </c>
      <c r="Q26" s="259">
        <f t="shared" si="1"/>
        <v>60907.401329447603</v>
      </c>
      <c r="R26" s="259">
        <v>0</v>
      </c>
      <c r="S26" s="259">
        <v>22253.401329447606</v>
      </c>
      <c r="T26" s="259">
        <v>4</v>
      </c>
      <c r="U26" s="259">
        <v>38650</v>
      </c>
      <c r="V26" s="259">
        <v>751.38661271511171</v>
      </c>
      <c r="W26" s="170"/>
    </row>
    <row r="27" spans="1:23" s="60" customFormat="1" ht="14.1" customHeight="1">
      <c r="A27" s="140" t="s">
        <v>59</v>
      </c>
      <c r="B27" s="338" t="s">
        <v>212</v>
      </c>
      <c r="C27" s="259">
        <f t="shared" si="2"/>
        <v>67342.903497719206</v>
      </c>
      <c r="D27" s="259">
        <v>0</v>
      </c>
      <c r="E27" s="259">
        <v>0</v>
      </c>
      <c r="F27" s="259">
        <f t="shared" si="0"/>
        <v>3660.4500485500885</v>
      </c>
      <c r="G27" s="259">
        <v>0</v>
      </c>
      <c r="H27" s="259">
        <v>34.004038832708268</v>
      </c>
      <c r="I27" s="259">
        <v>501.4922321881287</v>
      </c>
      <c r="J27" s="259">
        <v>0</v>
      </c>
      <c r="K27" s="259">
        <v>270.61944661627228</v>
      </c>
      <c r="L27" s="259">
        <v>1622.4052085122821</v>
      </c>
      <c r="M27" s="259">
        <v>1231.9291224006972</v>
      </c>
      <c r="N27" s="259">
        <v>49199.101419862302</v>
      </c>
      <c r="O27" s="259">
        <v>14303.936590957597</v>
      </c>
      <c r="P27" s="259">
        <v>0</v>
      </c>
      <c r="Q27" s="259">
        <f t="shared" si="1"/>
        <v>33.663640803199911</v>
      </c>
      <c r="R27" s="259">
        <v>0</v>
      </c>
      <c r="S27" s="259">
        <v>31.888070803199909</v>
      </c>
      <c r="T27" s="259">
        <v>1.7755700000000001</v>
      </c>
      <c r="U27" s="259">
        <v>0</v>
      </c>
      <c r="V27" s="259">
        <v>145.75179754601086</v>
      </c>
      <c r="W27" s="170"/>
    </row>
    <row r="28" spans="1:23" s="60" customFormat="1" ht="14.1" customHeight="1">
      <c r="A28" s="125" t="s">
        <v>166</v>
      </c>
      <c r="B28" s="338" t="s">
        <v>268</v>
      </c>
      <c r="C28" s="259">
        <f t="shared" si="2"/>
        <v>217841.63694967897</v>
      </c>
      <c r="D28" s="259">
        <v>13604</v>
      </c>
      <c r="E28" s="259">
        <v>40229</v>
      </c>
      <c r="F28" s="259">
        <f t="shared" si="0"/>
        <v>15381.996233089823</v>
      </c>
      <c r="G28" s="259">
        <v>0</v>
      </c>
      <c r="H28" s="259">
        <v>119.39579627923403</v>
      </c>
      <c r="I28" s="259">
        <v>1803.6714000974885</v>
      </c>
      <c r="J28" s="259">
        <v>0</v>
      </c>
      <c r="K28" s="259">
        <v>2865.7649685822116</v>
      </c>
      <c r="L28" s="259">
        <v>689.59479148771788</v>
      </c>
      <c r="M28" s="259">
        <v>9903.5692766431712</v>
      </c>
      <c r="N28" s="259">
        <v>55989.72056752893</v>
      </c>
      <c r="O28" s="259">
        <v>31157.547645246726</v>
      </c>
      <c r="P28" s="259">
        <v>0</v>
      </c>
      <c r="Q28" s="259">
        <f t="shared" si="1"/>
        <v>60873.737688644404</v>
      </c>
      <c r="R28" s="259">
        <v>0</v>
      </c>
      <c r="S28" s="259">
        <v>22221.513258644405</v>
      </c>
      <c r="T28" s="259">
        <v>2.2244299999999999</v>
      </c>
      <c r="U28" s="259">
        <v>38650</v>
      </c>
      <c r="V28" s="259">
        <v>605.63481516910088</v>
      </c>
      <c r="W28" s="170"/>
    </row>
    <row r="29" spans="1:23" s="60" customFormat="1" ht="14.1" customHeight="1">
      <c r="A29" s="63">
        <v>24</v>
      </c>
      <c r="B29" s="337" t="s">
        <v>213</v>
      </c>
      <c r="C29" s="259">
        <f t="shared" si="2"/>
        <v>820412.06540801097</v>
      </c>
      <c r="D29" s="259">
        <v>448922</v>
      </c>
      <c r="E29" s="259">
        <v>7864</v>
      </c>
      <c r="F29" s="259">
        <f t="shared" si="0"/>
        <v>7665.9513366531683</v>
      </c>
      <c r="G29" s="259">
        <v>0</v>
      </c>
      <c r="H29" s="259">
        <v>177.60266773491614</v>
      </c>
      <c r="I29" s="259">
        <v>2627.9546500511751</v>
      </c>
      <c r="J29" s="259">
        <v>0</v>
      </c>
      <c r="K29" s="259">
        <v>801.23073212392126</v>
      </c>
      <c r="L29" s="259">
        <v>719.15328173467037</v>
      </c>
      <c r="M29" s="259">
        <v>3340.0100050084857</v>
      </c>
      <c r="N29" s="259">
        <v>210434.96333413402</v>
      </c>
      <c r="O29" s="259">
        <v>143205.08560681698</v>
      </c>
      <c r="P29" s="259">
        <v>0</v>
      </c>
      <c r="Q29" s="259">
        <f t="shared" si="1"/>
        <v>444.69797793533803</v>
      </c>
      <c r="R29" s="259">
        <v>0</v>
      </c>
      <c r="S29" s="259">
        <v>206.69797793533806</v>
      </c>
      <c r="T29" s="259">
        <v>0</v>
      </c>
      <c r="U29" s="259">
        <v>238</v>
      </c>
      <c r="V29" s="259">
        <v>1875.3671524714437</v>
      </c>
      <c r="W29" s="170"/>
    </row>
    <row r="30" spans="1:23" s="60" customFormat="1" ht="14.1" customHeight="1">
      <c r="A30" s="125" t="s">
        <v>167</v>
      </c>
      <c r="B30" s="338" t="s">
        <v>269</v>
      </c>
      <c r="C30" s="259">
        <f t="shared" si="2"/>
        <v>695373.82549084479</v>
      </c>
      <c r="D30" s="259">
        <v>439856</v>
      </c>
      <c r="E30" s="259">
        <v>7859</v>
      </c>
      <c r="F30" s="259">
        <f t="shared" si="0"/>
        <v>3197.3239254728892</v>
      </c>
      <c r="G30" s="259">
        <v>0</v>
      </c>
      <c r="H30" s="259">
        <v>86.598290571894239</v>
      </c>
      <c r="I30" s="259">
        <v>1276.8626959569856</v>
      </c>
      <c r="J30" s="259">
        <v>0</v>
      </c>
      <c r="K30" s="259">
        <v>182.4907981738892</v>
      </c>
      <c r="L30" s="259">
        <v>85.153281734670415</v>
      </c>
      <c r="M30" s="259">
        <v>1566.2188590354497</v>
      </c>
      <c r="N30" s="259">
        <v>169431.35099874894</v>
      </c>
      <c r="O30" s="259">
        <v>73991.198800913669</v>
      </c>
      <c r="P30" s="259">
        <v>0</v>
      </c>
      <c r="Q30" s="259">
        <f t="shared" si="1"/>
        <v>115.94482073457078</v>
      </c>
      <c r="R30" s="259">
        <v>0</v>
      </c>
      <c r="S30" s="259">
        <v>115.94482073457078</v>
      </c>
      <c r="T30" s="259">
        <v>0</v>
      </c>
      <c r="U30" s="259">
        <v>0</v>
      </c>
      <c r="V30" s="259">
        <v>923.00694497479412</v>
      </c>
      <c r="W30" s="170"/>
    </row>
    <row r="31" spans="1:23" s="60" customFormat="1" ht="14.1" customHeight="1">
      <c r="A31" s="125" t="s">
        <v>114</v>
      </c>
      <c r="B31" s="338" t="s">
        <v>270</v>
      </c>
      <c r="C31" s="259">
        <f t="shared" si="2"/>
        <v>79992.112170406617</v>
      </c>
      <c r="D31" s="259">
        <v>1153.6555961515394</v>
      </c>
      <c r="E31" s="259">
        <v>5</v>
      </c>
      <c r="F31" s="259">
        <f t="shared" si="0"/>
        <v>3504.1942879078156</v>
      </c>
      <c r="G31" s="259">
        <v>0</v>
      </c>
      <c r="H31" s="259">
        <v>66.102625567663935</v>
      </c>
      <c r="I31" s="259">
        <v>982.26990616507771</v>
      </c>
      <c r="J31" s="259">
        <v>0</v>
      </c>
      <c r="K31" s="259">
        <v>219.65276576615386</v>
      </c>
      <c r="L31" s="259">
        <v>634</v>
      </c>
      <c r="M31" s="259">
        <v>1602.1689904089201</v>
      </c>
      <c r="N31" s="259">
        <v>26178.543758679047</v>
      </c>
      <c r="O31" s="259">
        <v>48510.846301763755</v>
      </c>
      <c r="P31" s="259">
        <v>0</v>
      </c>
      <c r="Q31" s="259">
        <f t="shared" si="1"/>
        <v>306.65647214184798</v>
      </c>
      <c r="R31" s="259">
        <v>0</v>
      </c>
      <c r="S31" s="259">
        <v>68.656472141848013</v>
      </c>
      <c r="T31" s="259">
        <v>0</v>
      </c>
      <c r="U31" s="259">
        <v>238</v>
      </c>
      <c r="V31" s="259">
        <v>333.21575376260995</v>
      </c>
      <c r="W31" s="170"/>
    </row>
    <row r="32" spans="1:23" s="60" customFormat="1" ht="14.1" customHeight="1">
      <c r="A32" s="125" t="s">
        <v>168</v>
      </c>
      <c r="B32" s="338" t="s">
        <v>214</v>
      </c>
      <c r="C32" s="259">
        <f t="shared" si="2"/>
        <v>45046.127746759492</v>
      </c>
      <c r="D32" s="259">
        <v>7912.3444038484604</v>
      </c>
      <c r="E32" s="259">
        <v>0</v>
      </c>
      <c r="F32" s="259">
        <f t="shared" si="0"/>
        <v>964.43312327246349</v>
      </c>
      <c r="G32" s="259">
        <v>0</v>
      </c>
      <c r="H32" s="259">
        <v>24.901751595357986</v>
      </c>
      <c r="I32" s="259">
        <v>368.82204792911187</v>
      </c>
      <c r="J32" s="259">
        <v>0</v>
      </c>
      <c r="K32" s="259">
        <v>399.08716818387819</v>
      </c>
      <c r="L32" s="259">
        <v>0</v>
      </c>
      <c r="M32" s="259">
        <v>171.62215556411553</v>
      </c>
      <c r="N32" s="259">
        <v>14825.068576706053</v>
      </c>
      <c r="O32" s="259">
        <v>20703.040504139553</v>
      </c>
      <c r="P32" s="259">
        <v>0</v>
      </c>
      <c r="Q32" s="259">
        <f t="shared" si="1"/>
        <v>22.096685058919267</v>
      </c>
      <c r="R32" s="259">
        <v>0</v>
      </c>
      <c r="S32" s="259">
        <v>22.096685058919267</v>
      </c>
      <c r="T32" s="259">
        <v>0</v>
      </c>
      <c r="U32" s="259">
        <v>0</v>
      </c>
      <c r="V32" s="259">
        <v>619.14445373403964</v>
      </c>
      <c r="W32" s="170"/>
    </row>
    <row r="33" spans="1:23" s="60" customFormat="1" ht="14.1" customHeight="1">
      <c r="A33" s="63">
        <v>25</v>
      </c>
      <c r="B33" s="337" t="s">
        <v>215</v>
      </c>
      <c r="C33" s="259">
        <f t="shared" si="2"/>
        <v>96328.771969048394</v>
      </c>
      <c r="D33" s="259">
        <v>1</v>
      </c>
      <c r="E33" s="259">
        <v>0</v>
      </c>
      <c r="F33" s="259">
        <f t="shared" si="0"/>
        <v>10204.680086974195</v>
      </c>
      <c r="G33" s="259">
        <v>0</v>
      </c>
      <c r="H33" s="259">
        <v>234.96108032481513</v>
      </c>
      <c r="I33" s="259">
        <v>3465.8179973975475</v>
      </c>
      <c r="J33" s="259">
        <v>0</v>
      </c>
      <c r="K33" s="259">
        <v>4891.6716721948942</v>
      </c>
      <c r="L33" s="259">
        <v>0.84671826532958094</v>
      </c>
      <c r="M33" s="259">
        <v>1611.3826187916068</v>
      </c>
      <c r="N33" s="259">
        <v>33594.453002190116</v>
      </c>
      <c r="O33" s="259">
        <v>49993.504082204308</v>
      </c>
      <c r="P33" s="259">
        <v>0</v>
      </c>
      <c r="Q33" s="259">
        <f t="shared" si="1"/>
        <v>1075.392382122008</v>
      </c>
      <c r="R33" s="259">
        <v>0</v>
      </c>
      <c r="S33" s="259">
        <v>1046.392382122008</v>
      </c>
      <c r="T33" s="259">
        <v>18</v>
      </c>
      <c r="U33" s="259">
        <v>11</v>
      </c>
      <c r="V33" s="259">
        <v>1459.7424155577776</v>
      </c>
      <c r="W33" s="170"/>
    </row>
    <row r="34" spans="1:23" s="60" customFormat="1" ht="14.1" customHeight="1">
      <c r="A34" s="63">
        <v>26</v>
      </c>
      <c r="B34" s="337" t="s">
        <v>271</v>
      </c>
      <c r="C34" s="259">
        <f t="shared" si="2"/>
        <v>28989.10257319859</v>
      </c>
      <c r="D34" s="259">
        <v>0</v>
      </c>
      <c r="E34" s="259">
        <v>33.5</v>
      </c>
      <c r="F34" s="259">
        <f t="shared" si="0"/>
        <v>4858.4389637367167</v>
      </c>
      <c r="G34" s="259">
        <v>0</v>
      </c>
      <c r="H34" s="259">
        <v>264.46818216561422</v>
      </c>
      <c r="I34" s="259">
        <v>3900.1087866547377</v>
      </c>
      <c r="J34" s="259">
        <v>0</v>
      </c>
      <c r="K34" s="259">
        <v>677.68132906556764</v>
      </c>
      <c r="L34" s="259">
        <v>0.10754183623185516</v>
      </c>
      <c r="M34" s="259">
        <v>16.073124014565835</v>
      </c>
      <c r="N34" s="259">
        <v>5923.4124867142555</v>
      </c>
      <c r="O34" s="259">
        <v>14415.328762764922</v>
      </c>
      <c r="P34" s="259">
        <v>0</v>
      </c>
      <c r="Q34" s="259">
        <f t="shared" si="1"/>
        <v>340.98769554456908</v>
      </c>
      <c r="R34" s="259">
        <v>0</v>
      </c>
      <c r="S34" s="259">
        <v>299.28728219330577</v>
      </c>
      <c r="T34" s="259">
        <v>41.693930000000002</v>
      </c>
      <c r="U34" s="259">
        <v>6.4833512632862583E-3</v>
      </c>
      <c r="V34" s="259">
        <v>3417.4346644381253</v>
      </c>
      <c r="W34" s="170"/>
    </row>
    <row r="35" spans="1:23" s="60" customFormat="1" ht="14.1" customHeight="1">
      <c r="A35" s="63">
        <v>27</v>
      </c>
      <c r="B35" s="337" t="s">
        <v>216</v>
      </c>
      <c r="C35" s="259">
        <f t="shared" si="2"/>
        <v>30629.385044518742</v>
      </c>
      <c r="D35" s="259">
        <v>24</v>
      </c>
      <c r="E35" s="259">
        <v>0</v>
      </c>
      <c r="F35" s="259">
        <f t="shared" si="0"/>
        <v>3662.2166024857975</v>
      </c>
      <c r="G35" s="259">
        <v>0</v>
      </c>
      <c r="H35" s="259">
        <v>161.65844864808474</v>
      </c>
      <c r="I35" s="259">
        <v>2385.2620753091428</v>
      </c>
      <c r="J35" s="259">
        <v>0</v>
      </c>
      <c r="K35" s="259">
        <v>1050.9872804382896</v>
      </c>
      <c r="L35" s="259">
        <v>0.65122886131697166</v>
      </c>
      <c r="M35" s="259">
        <v>63.657569228963489</v>
      </c>
      <c r="N35" s="259">
        <v>8931.6878754713834</v>
      </c>
      <c r="O35" s="259">
        <v>15866.013536722099</v>
      </c>
      <c r="P35" s="259">
        <v>0</v>
      </c>
      <c r="Q35" s="259">
        <f t="shared" si="1"/>
        <v>252.67635731636599</v>
      </c>
      <c r="R35" s="259">
        <v>0</v>
      </c>
      <c r="S35" s="259">
        <v>210.982427316366</v>
      </c>
      <c r="T35" s="259">
        <v>41.693930000000002</v>
      </c>
      <c r="U35" s="259">
        <v>0</v>
      </c>
      <c r="V35" s="259">
        <v>1892.790672523098</v>
      </c>
      <c r="W35" s="170"/>
    </row>
    <row r="36" spans="1:23" s="60" customFormat="1" ht="14.1" customHeight="1">
      <c r="A36" s="63">
        <v>28</v>
      </c>
      <c r="B36" s="337" t="s">
        <v>217</v>
      </c>
      <c r="C36" s="259">
        <f t="shared" si="2"/>
        <v>79403.081598653531</v>
      </c>
      <c r="D36" s="259">
        <v>429</v>
      </c>
      <c r="E36" s="259">
        <v>44</v>
      </c>
      <c r="F36" s="259">
        <f t="shared" si="0"/>
        <v>11037.154452715882</v>
      </c>
      <c r="G36" s="259">
        <v>0</v>
      </c>
      <c r="H36" s="259">
        <v>437.8468319136187</v>
      </c>
      <c r="I36" s="259">
        <v>6588.3584657154361</v>
      </c>
      <c r="J36" s="259">
        <v>0</v>
      </c>
      <c r="K36" s="259">
        <v>3550.9983982766571</v>
      </c>
      <c r="L36" s="259">
        <v>35</v>
      </c>
      <c r="M36" s="259">
        <v>424.9507568101705</v>
      </c>
      <c r="N36" s="259">
        <v>24471.15508439334</v>
      </c>
      <c r="O36" s="259">
        <v>38244.044592562641</v>
      </c>
      <c r="P36" s="259">
        <v>0</v>
      </c>
      <c r="Q36" s="259">
        <f t="shared" si="1"/>
        <v>1608.5254220688771</v>
      </c>
      <c r="R36" s="259">
        <v>0</v>
      </c>
      <c r="S36" s="259">
        <v>1176.5254220688771</v>
      </c>
      <c r="T36" s="259">
        <v>43</v>
      </c>
      <c r="U36" s="259">
        <v>389</v>
      </c>
      <c r="V36" s="259">
        <v>3569.2020469127951</v>
      </c>
      <c r="W36" s="170"/>
    </row>
    <row r="37" spans="1:23" s="60" customFormat="1" ht="14.1" customHeight="1">
      <c r="A37" s="63">
        <v>29</v>
      </c>
      <c r="B37" s="337" t="s">
        <v>218</v>
      </c>
      <c r="C37" s="259">
        <f t="shared" si="2"/>
        <v>120703.39234791633</v>
      </c>
      <c r="D37" s="259">
        <v>8079</v>
      </c>
      <c r="E37" s="259">
        <v>0</v>
      </c>
      <c r="F37" s="259">
        <f t="shared" si="0"/>
        <v>16306.894030187997</v>
      </c>
      <c r="G37" s="259">
        <v>0</v>
      </c>
      <c r="H37" s="259">
        <v>3361.9863150838692</v>
      </c>
      <c r="I37" s="259">
        <v>9115.9692932832004</v>
      </c>
      <c r="J37" s="259">
        <v>0</v>
      </c>
      <c r="K37" s="259">
        <v>1213.1825155774654</v>
      </c>
      <c r="L37" s="259">
        <v>0</v>
      </c>
      <c r="M37" s="259">
        <v>2615.755906243463</v>
      </c>
      <c r="N37" s="259">
        <v>33136.702004037274</v>
      </c>
      <c r="O37" s="259">
        <v>51251.929793871983</v>
      </c>
      <c r="P37" s="259">
        <v>0</v>
      </c>
      <c r="Q37" s="259">
        <f t="shared" si="1"/>
        <v>1012.8623340017277</v>
      </c>
      <c r="R37" s="259">
        <v>0</v>
      </c>
      <c r="S37" s="259">
        <v>993.36233400172773</v>
      </c>
      <c r="T37" s="259">
        <v>19</v>
      </c>
      <c r="U37" s="259">
        <v>0.5</v>
      </c>
      <c r="V37" s="259">
        <v>10916.004185817359</v>
      </c>
      <c r="W37" s="170"/>
    </row>
    <row r="38" spans="1:23" s="60" customFormat="1" ht="14.1" customHeight="1">
      <c r="A38" s="63">
        <v>30</v>
      </c>
      <c r="B38" s="337" t="s">
        <v>272</v>
      </c>
      <c r="C38" s="259">
        <f t="shared" si="2"/>
        <v>12663.198954946787</v>
      </c>
      <c r="D38" s="259">
        <v>0</v>
      </c>
      <c r="E38" s="259">
        <v>0</v>
      </c>
      <c r="F38" s="259">
        <f t="shared" si="0"/>
        <v>2097.9898408701065</v>
      </c>
      <c r="G38" s="259">
        <v>0</v>
      </c>
      <c r="H38" s="259">
        <v>499.86576557204216</v>
      </c>
      <c r="I38" s="259">
        <v>1351.3649695462218</v>
      </c>
      <c r="J38" s="259">
        <v>0</v>
      </c>
      <c r="K38" s="259">
        <v>238.78114721160676</v>
      </c>
      <c r="L38" s="259">
        <v>0</v>
      </c>
      <c r="M38" s="259">
        <v>7.9779585402355746</v>
      </c>
      <c r="N38" s="259">
        <v>4277.3625626945222</v>
      </c>
      <c r="O38" s="259">
        <v>4817.1840413224345</v>
      </c>
      <c r="P38" s="259">
        <v>0</v>
      </c>
      <c r="Q38" s="259">
        <f t="shared" si="1"/>
        <v>242.38517150869217</v>
      </c>
      <c r="R38" s="259">
        <v>0</v>
      </c>
      <c r="S38" s="259">
        <v>241.88517150869217</v>
      </c>
      <c r="T38" s="259">
        <v>0</v>
      </c>
      <c r="U38" s="259">
        <v>0.5</v>
      </c>
      <c r="V38" s="259">
        <v>1228.2773385510293</v>
      </c>
      <c r="W38" s="170"/>
    </row>
    <row r="39" spans="1:23" s="60" customFormat="1" ht="14.1" customHeight="1">
      <c r="A39" s="63" t="s">
        <v>169</v>
      </c>
      <c r="B39" s="337" t="s">
        <v>273</v>
      </c>
      <c r="C39" s="259">
        <f t="shared" si="2"/>
        <v>32732.54755479718</v>
      </c>
      <c r="D39" s="259">
        <v>0</v>
      </c>
      <c r="E39" s="259">
        <v>0</v>
      </c>
      <c r="F39" s="259">
        <f t="shared" si="0"/>
        <v>4806.660227744429</v>
      </c>
      <c r="G39" s="259">
        <v>0</v>
      </c>
      <c r="H39" s="259">
        <v>176.09567454005057</v>
      </c>
      <c r="I39" s="259">
        <v>2596.8565769427892</v>
      </c>
      <c r="J39" s="259">
        <v>0</v>
      </c>
      <c r="K39" s="259">
        <v>1962.1004954671919</v>
      </c>
      <c r="L39" s="259">
        <v>0.48475735531675673</v>
      </c>
      <c r="M39" s="259">
        <v>71.122723439080588</v>
      </c>
      <c r="N39" s="259">
        <v>4966.9635645553171</v>
      </c>
      <c r="O39" s="259">
        <v>11027.851205701749</v>
      </c>
      <c r="P39" s="259">
        <v>0</v>
      </c>
      <c r="Q39" s="259">
        <f t="shared" si="1"/>
        <v>11040.921190812895</v>
      </c>
      <c r="R39" s="259">
        <v>0</v>
      </c>
      <c r="S39" s="259">
        <v>10997.352076139821</v>
      </c>
      <c r="T39" s="259">
        <v>41.693930000000002</v>
      </c>
      <c r="U39" s="259">
        <v>1.875184673073564</v>
      </c>
      <c r="V39" s="259">
        <v>890.15136598278889</v>
      </c>
      <c r="W39" s="170"/>
    </row>
    <row r="40" spans="1:23" s="60" customFormat="1" ht="14.1" customHeight="1">
      <c r="A40" s="63">
        <v>33</v>
      </c>
      <c r="B40" s="337" t="s">
        <v>170</v>
      </c>
      <c r="C40" s="259">
        <f t="shared" si="2"/>
        <v>14924.326192326753</v>
      </c>
      <c r="D40" s="259">
        <v>33.119828470199948</v>
      </c>
      <c r="E40" s="259">
        <v>0</v>
      </c>
      <c r="F40" s="259">
        <f t="shared" si="0"/>
        <v>3615.7499649984638</v>
      </c>
      <c r="G40" s="259">
        <v>0</v>
      </c>
      <c r="H40" s="259">
        <v>142.94821281557105</v>
      </c>
      <c r="I40" s="259">
        <v>2112.9096801705296</v>
      </c>
      <c r="J40" s="259">
        <v>0</v>
      </c>
      <c r="K40" s="259">
        <v>464.02955084541748</v>
      </c>
      <c r="L40" s="259">
        <v>0</v>
      </c>
      <c r="M40" s="259">
        <v>895.86252116694607</v>
      </c>
      <c r="N40" s="259">
        <v>1426.6350802375782</v>
      </c>
      <c r="O40" s="259">
        <v>8278.717298370113</v>
      </c>
      <c r="P40" s="259">
        <v>0</v>
      </c>
      <c r="Q40" s="259">
        <f t="shared" si="1"/>
        <v>205.02296630291528</v>
      </c>
      <c r="R40" s="259">
        <v>0</v>
      </c>
      <c r="S40" s="259">
        <v>163.32903630291528</v>
      </c>
      <c r="T40" s="259">
        <v>41.693930000000002</v>
      </c>
      <c r="U40" s="259">
        <v>0</v>
      </c>
      <c r="V40" s="259">
        <v>1365.0810539474824</v>
      </c>
      <c r="W40" s="170"/>
    </row>
    <row r="41" spans="1:23" s="60" customFormat="1" ht="14.1" customHeight="1">
      <c r="A41" s="63" t="s">
        <v>171</v>
      </c>
      <c r="B41" s="336" t="s">
        <v>172</v>
      </c>
      <c r="C41" s="259">
        <f t="shared" si="2"/>
        <v>4880523.24949646</v>
      </c>
      <c r="D41" s="259">
        <v>558983</v>
      </c>
      <c r="E41" s="259">
        <v>1065849.8291429998</v>
      </c>
      <c r="F41" s="259">
        <f t="shared" si="0"/>
        <v>56718.659809606645</v>
      </c>
      <c r="G41" s="259">
        <v>0</v>
      </c>
      <c r="H41" s="259">
        <v>406.17987217952481</v>
      </c>
      <c r="I41" s="259">
        <v>6656.9562858628051</v>
      </c>
      <c r="J41" s="259">
        <v>0</v>
      </c>
      <c r="K41" s="259">
        <v>9874.8998207756722</v>
      </c>
      <c r="L41" s="259">
        <v>10889</v>
      </c>
      <c r="M41" s="259">
        <v>28891.623830788645</v>
      </c>
      <c r="N41" s="259">
        <v>881844.59764856368</v>
      </c>
      <c r="O41" s="259">
        <v>146533.40367853784</v>
      </c>
      <c r="P41" s="259">
        <v>818952</v>
      </c>
      <c r="Q41" s="259">
        <f t="shared" si="1"/>
        <v>1351612.4359536099</v>
      </c>
      <c r="R41" s="259">
        <v>691260</v>
      </c>
      <c r="S41" s="259">
        <v>507035.14832360984</v>
      </c>
      <c r="T41" s="259">
        <v>11533.287629999999</v>
      </c>
      <c r="U41" s="259">
        <v>141784</v>
      </c>
      <c r="V41" s="259">
        <v>29.323263142711923</v>
      </c>
      <c r="W41" s="170"/>
    </row>
    <row r="42" spans="1:23" s="60" customFormat="1" ht="14.1" customHeight="1">
      <c r="A42" s="63" t="s">
        <v>173</v>
      </c>
      <c r="B42" s="338" t="s">
        <v>274</v>
      </c>
      <c r="C42" s="259">
        <f t="shared" si="2"/>
        <v>4851079.8507650765</v>
      </c>
      <c r="D42" s="259">
        <v>558983</v>
      </c>
      <c r="E42" s="259">
        <v>1065849.8291429998</v>
      </c>
      <c r="F42" s="259">
        <f t="shared" si="0"/>
        <v>56252.442638423505</v>
      </c>
      <c r="G42" s="259">
        <v>0</v>
      </c>
      <c r="H42" s="259">
        <v>379.85198222509717</v>
      </c>
      <c r="I42" s="259">
        <v>6225.8525872814271</v>
      </c>
      <c r="J42" s="259">
        <v>0</v>
      </c>
      <c r="K42" s="259">
        <v>9866.6732202038656</v>
      </c>
      <c r="L42" s="259">
        <v>10889</v>
      </c>
      <c r="M42" s="259">
        <v>28891.064848713115</v>
      </c>
      <c r="N42" s="259">
        <v>881694.52783630672</v>
      </c>
      <c r="O42" s="259">
        <v>137798.88352773298</v>
      </c>
      <c r="P42" s="259">
        <v>818952</v>
      </c>
      <c r="Q42" s="259">
        <f t="shared" si="1"/>
        <v>1331520.6514187593</v>
      </c>
      <c r="R42" s="259">
        <v>691260</v>
      </c>
      <c r="S42" s="259">
        <v>486943.36378875922</v>
      </c>
      <c r="T42" s="259">
        <v>11533.287629999999</v>
      </c>
      <c r="U42" s="259">
        <v>141784</v>
      </c>
      <c r="V42" s="259">
        <v>28.516200854380401</v>
      </c>
      <c r="W42" s="170"/>
    </row>
    <row r="43" spans="1:23" s="60" customFormat="1" ht="14.1" customHeight="1">
      <c r="A43" s="63" t="s">
        <v>174</v>
      </c>
      <c r="B43" s="338" t="s">
        <v>175</v>
      </c>
      <c r="C43" s="259">
        <f t="shared" si="2"/>
        <v>29443.398731383895</v>
      </c>
      <c r="D43" s="259">
        <v>0</v>
      </c>
      <c r="E43" s="259">
        <v>0</v>
      </c>
      <c r="F43" s="259">
        <f t="shared" si="0"/>
        <v>466.21717118314228</v>
      </c>
      <c r="G43" s="259">
        <v>0</v>
      </c>
      <c r="H43" s="259">
        <v>26.327889954427629</v>
      </c>
      <c r="I43" s="259">
        <v>431.10369858137818</v>
      </c>
      <c r="J43" s="259">
        <v>0</v>
      </c>
      <c r="K43" s="259">
        <v>8.2266005718074844</v>
      </c>
      <c r="L43" s="259">
        <v>0</v>
      </c>
      <c r="M43" s="259">
        <v>0.55898207552901702</v>
      </c>
      <c r="N43" s="259">
        <v>150.06981225700565</v>
      </c>
      <c r="O43" s="259">
        <v>8734.5201508048704</v>
      </c>
      <c r="P43" s="259">
        <v>0</v>
      </c>
      <c r="Q43" s="259">
        <f t="shared" si="1"/>
        <v>20091.784534850547</v>
      </c>
      <c r="R43" s="259">
        <v>0</v>
      </c>
      <c r="S43" s="259">
        <v>20091.784534850547</v>
      </c>
      <c r="T43" s="259">
        <v>0</v>
      </c>
      <c r="U43" s="259">
        <v>0</v>
      </c>
      <c r="V43" s="259">
        <v>0.80706228833152094</v>
      </c>
      <c r="W43" s="170"/>
    </row>
    <row r="44" spans="1:23" s="60" customFormat="1" ht="14.1" customHeight="1">
      <c r="A44" s="63" t="s">
        <v>176</v>
      </c>
      <c r="B44" s="336" t="s">
        <v>275</v>
      </c>
      <c r="C44" s="259">
        <f t="shared" si="2"/>
        <v>102036.96983797294</v>
      </c>
      <c r="D44" s="259">
        <v>0</v>
      </c>
      <c r="E44" s="259">
        <v>0</v>
      </c>
      <c r="F44" s="259">
        <f t="shared" si="0"/>
        <v>32599.518513478975</v>
      </c>
      <c r="G44" s="259">
        <v>0</v>
      </c>
      <c r="H44" s="259">
        <v>199.25544083598001</v>
      </c>
      <c r="I44" s="259">
        <v>31797.335293531574</v>
      </c>
      <c r="J44" s="259">
        <v>0</v>
      </c>
      <c r="K44" s="259">
        <v>599.88868158023138</v>
      </c>
      <c r="L44" s="259">
        <v>0</v>
      </c>
      <c r="M44" s="259">
        <v>3.0390975311895034</v>
      </c>
      <c r="N44" s="259">
        <v>1443.8757106584092</v>
      </c>
      <c r="O44" s="259">
        <v>48432.53739189625</v>
      </c>
      <c r="P44" s="259">
        <v>0</v>
      </c>
      <c r="Q44" s="259">
        <f t="shared" si="1"/>
        <v>19352.874424858757</v>
      </c>
      <c r="R44" s="259">
        <v>0</v>
      </c>
      <c r="S44" s="259">
        <v>19352.874424858757</v>
      </c>
      <c r="T44" s="259">
        <v>0</v>
      </c>
      <c r="U44" s="259">
        <v>0</v>
      </c>
      <c r="V44" s="259">
        <v>208.16379708054976</v>
      </c>
      <c r="W44" s="170"/>
    </row>
    <row r="45" spans="1:23" s="60" customFormat="1" ht="14.1" customHeight="1">
      <c r="A45" s="63">
        <v>36</v>
      </c>
      <c r="B45" s="337" t="s">
        <v>178</v>
      </c>
      <c r="C45" s="259">
        <f t="shared" si="2"/>
        <v>31743.662313728346</v>
      </c>
      <c r="D45" s="259">
        <v>0</v>
      </c>
      <c r="E45" s="259">
        <v>0</v>
      </c>
      <c r="F45" s="259">
        <f t="shared" si="0"/>
        <v>948.25428417227351</v>
      </c>
      <c r="G45" s="259">
        <v>0</v>
      </c>
      <c r="H45" s="259">
        <v>18.97557025912916</v>
      </c>
      <c r="I45" s="259">
        <v>910.70795881207391</v>
      </c>
      <c r="J45" s="259">
        <v>0</v>
      </c>
      <c r="K45" s="259">
        <v>18.281334604016628</v>
      </c>
      <c r="L45" s="259">
        <v>0</v>
      </c>
      <c r="M45" s="259">
        <v>0.2894204970538452</v>
      </c>
      <c r="N45" s="259">
        <v>33.856460949987607</v>
      </c>
      <c r="O45" s="259">
        <v>30702.043345227583</v>
      </c>
      <c r="P45" s="259">
        <v>0</v>
      </c>
      <c r="Q45" s="259">
        <f t="shared" si="1"/>
        <v>57.714751626656671</v>
      </c>
      <c r="R45" s="259">
        <v>0</v>
      </c>
      <c r="S45" s="259">
        <v>57.714751626656671</v>
      </c>
      <c r="T45" s="259">
        <v>0</v>
      </c>
      <c r="U45" s="259">
        <v>0</v>
      </c>
      <c r="V45" s="259">
        <v>1.7934717518478245</v>
      </c>
      <c r="W45" s="170"/>
    </row>
    <row r="46" spans="1:23" s="60" customFormat="1" ht="14.1" customHeight="1">
      <c r="A46" s="63" t="s">
        <v>179</v>
      </c>
      <c r="B46" s="337" t="s">
        <v>276</v>
      </c>
      <c r="C46" s="259">
        <f t="shared" si="2"/>
        <v>70293.307524244592</v>
      </c>
      <c r="D46" s="259">
        <v>0</v>
      </c>
      <c r="E46" s="259">
        <v>0</v>
      </c>
      <c r="F46" s="259">
        <f t="shared" si="0"/>
        <v>31651.2642293067</v>
      </c>
      <c r="G46" s="259">
        <v>0</v>
      </c>
      <c r="H46" s="259">
        <v>180.27987057685087</v>
      </c>
      <c r="I46" s="259">
        <v>30886.627334719498</v>
      </c>
      <c r="J46" s="259">
        <v>0</v>
      </c>
      <c r="K46" s="259">
        <v>581.60734697621479</v>
      </c>
      <c r="L46" s="259">
        <v>0</v>
      </c>
      <c r="M46" s="259">
        <v>2.7496770341356584</v>
      </c>
      <c r="N46" s="259">
        <v>1410.0192497084217</v>
      </c>
      <c r="O46" s="259">
        <v>17730.494046668675</v>
      </c>
      <c r="P46" s="259">
        <v>0</v>
      </c>
      <c r="Q46" s="259">
        <f t="shared" si="1"/>
        <v>19295.159673232101</v>
      </c>
      <c r="R46" s="259">
        <v>0</v>
      </c>
      <c r="S46" s="259">
        <v>19295.159673232101</v>
      </c>
      <c r="T46" s="259">
        <v>0</v>
      </c>
      <c r="U46" s="259">
        <v>0</v>
      </c>
      <c r="V46" s="259">
        <v>206.37032532870194</v>
      </c>
      <c r="W46" s="170"/>
    </row>
    <row r="47" spans="1:23" s="60" customFormat="1" ht="14.1" customHeight="1">
      <c r="A47" s="63">
        <v>37</v>
      </c>
      <c r="B47" s="338" t="s">
        <v>180</v>
      </c>
      <c r="C47" s="259">
        <f t="shared" si="2"/>
        <v>18400.617962860608</v>
      </c>
      <c r="D47" s="259">
        <v>0</v>
      </c>
      <c r="E47" s="259">
        <v>0</v>
      </c>
      <c r="F47" s="259">
        <f t="shared" si="0"/>
        <v>2359.2679484057167</v>
      </c>
      <c r="G47" s="259">
        <v>0</v>
      </c>
      <c r="H47" s="259">
        <v>47.486738108318342</v>
      </c>
      <c r="I47" s="259">
        <v>2279.0645942492383</v>
      </c>
      <c r="J47" s="259">
        <v>0</v>
      </c>
      <c r="K47" s="259">
        <v>31.992335557029104</v>
      </c>
      <c r="L47" s="259">
        <v>0</v>
      </c>
      <c r="M47" s="259">
        <v>0.72428049113112658</v>
      </c>
      <c r="N47" s="259">
        <v>65.872686545507776</v>
      </c>
      <c r="O47" s="259">
        <v>15827.906450280785</v>
      </c>
      <c r="P47" s="259">
        <v>0</v>
      </c>
      <c r="Q47" s="259">
        <f t="shared" si="1"/>
        <v>144.43230206286631</v>
      </c>
      <c r="R47" s="259">
        <v>0</v>
      </c>
      <c r="S47" s="259">
        <v>144.43230206286631</v>
      </c>
      <c r="T47" s="259">
        <v>0</v>
      </c>
      <c r="U47" s="259">
        <v>0</v>
      </c>
      <c r="V47" s="259">
        <v>3.1385755657336927</v>
      </c>
      <c r="W47" s="170"/>
    </row>
    <row r="48" spans="1:23" s="60" customFormat="1" ht="14.1" customHeight="1">
      <c r="A48" s="63" t="s">
        <v>181</v>
      </c>
      <c r="B48" s="339" t="s">
        <v>277</v>
      </c>
      <c r="C48" s="259">
        <f t="shared" si="2"/>
        <v>51892.689561383988</v>
      </c>
      <c r="D48" s="259">
        <v>0</v>
      </c>
      <c r="E48" s="259">
        <v>0</v>
      </c>
      <c r="F48" s="259">
        <f t="shared" si="0"/>
        <v>29291.996280900985</v>
      </c>
      <c r="G48" s="259">
        <v>0</v>
      </c>
      <c r="H48" s="259">
        <v>132.79313246853252</v>
      </c>
      <c r="I48" s="259">
        <v>28607.562740470261</v>
      </c>
      <c r="J48" s="259">
        <v>0</v>
      </c>
      <c r="K48" s="259">
        <v>549.61501141918563</v>
      </c>
      <c r="L48" s="259">
        <v>0</v>
      </c>
      <c r="M48" s="259">
        <v>2.0253965430045318</v>
      </c>
      <c r="N48" s="259">
        <v>1344.1465631629139</v>
      </c>
      <c r="O48" s="259">
        <v>1902.5875963878898</v>
      </c>
      <c r="P48" s="259">
        <v>0</v>
      </c>
      <c r="Q48" s="259">
        <f t="shared" si="1"/>
        <v>19150.727371169232</v>
      </c>
      <c r="R48" s="259">
        <v>0</v>
      </c>
      <c r="S48" s="259">
        <v>19150.727371169232</v>
      </c>
      <c r="T48" s="259">
        <v>0</v>
      </c>
      <c r="U48" s="259">
        <v>0</v>
      </c>
      <c r="V48" s="259">
        <v>203.23174976296824</v>
      </c>
      <c r="W48" s="170"/>
    </row>
    <row r="49" spans="1:23" s="60" customFormat="1" ht="14.1" customHeight="1">
      <c r="A49" s="63" t="s">
        <v>182</v>
      </c>
      <c r="B49" s="336" t="s">
        <v>219</v>
      </c>
      <c r="C49" s="259">
        <f t="shared" si="2"/>
        <v>208649.78811509346</v>
      </c>
      <c r="D49" s="259">
        <v>0</v>
      </c>
      <c r="E49" s="259">
        <v>0</v>
      </c>
      <c r="F49" s="259">
        <f t="shared" si="0"/>
        <v>173551.34383159952</v>
      </c>
      <c r="G49" s="259">
        <v>0</v>
      </c>
      <c r="H49" s="259">
        <v>4937.397023983689</v>
      </c>
      <c r="I49" s="259">
        <v>102751.88196934076</v>
      </c>
      <c r="J49" s="259">
        <v>0</v>
      </c>
      <c r="K49" s="259">
        <v>9923.0278768541357</v>
      </c>
      <c r="L49" s="259">
        <v>0</v>
      </c>
      <c r="M49" s="259">
        <v>55939.036961420927</v>
      </c>
      <c r="N49" s="259">
        <v>14836.351321897022</v>
      </c>
      <c r="O49" s="259">
        <v>13929.166340938293</v>
      </c>
      <c r="P49" s="259">
        <v>0</v>
      </c>
      <c r="Q49" s="259">
        <f t="shared" si="1"/>
        <v>5286.9416181829965</v>
      </c>
      <c r="R49" s="259">
        <v>0</v>
      </c>
      <c r="S49" s="259">
        <v>5286.9416181829965</v>
      </c>
      <c r="T49" s="259">
        <v>0</v>
      </c>
      <c r="U49" s="259">
        <v>0</v>
      </c>
      <c r="V49" s="259">
        <v>1045.9850024756233</v>
      </c>
      <c r="W49" s="170"/>
    </row>
    <row r="50" spans="1:23" s="60" customFormat="1" ht="14.1" customHeight="1">
      <c r="A50" s="63" t="s">
        <v>183</v>
      </c>
      <c r="B50" s="337" t="s">
        <v>184</v>
      </c>
      <c r="C50" s="259">
        <f t="shared" si="2"/>
        <v>112435.23056896239</v>
      </c>
      <c r="D50" s="259">
        <v>0</v>
      </c>
      <c r="E50" s="259">
        <v>0</v>
      </c>
      <c r="F50" s="259">
        <f t="shared" si="0"/>
        <v>101490.91858786433</v>
      </c>
      <c r="G50" s="259">
        <v>0</v>
      </c>
      <c r="H50" s="259">
        <v>2149.1984228132255</v>
      </c>
      <c r="I50" s="259">
        <v>42754.310129252408</v>
      </c>
      <c r="J50" s="259">
        <v>0</v>
      </c>
      <c r="K50" s="259">
        <v>2874.8310294035068</v>
      </c>
      <c r="L50" s="259">
        <v>0</v>
      </c>
      <c r="M50" s="259">
        <v>53712.579006395194</v>
      </c>
      <c r="N50" s="259">
        <v>4299.5849569813545</v>
      </c>
      <c r="O50" s="259">
        <v>4036.1353647802653</v>
      </c>
      <c r="P50" s="259">
        <v>0</v>
      </c>
      <c r="Q50" s="259">
        <f t="shared" si="1"/>
        <v>2305.5561162819185</v>
      </c>
      <c r="R50" s="259">
        <v>0</v>
      </c>
      <c r="S50" s="259">
        <v>2305.5561162819185</v>
      </c>
      <c r="T50" s="259">
        <v>0</v>
      </c>
      <c r="U50" s="259">
        <v>0</v>
      </c>
      <c r="V50" s="259">
        <v>303.03554305451928</v>
      </c>
      <c r="W50" s="170"/>
    </row>
    <row r="51" spans="1:23" s="60" customFormat="1" ht="14.1" customHeight="1">
      <c r="A51" s="63">
        <v>43</v>
      </c>
      <c r="B51" s="337" t="s">
        <v>278</v>
      </c>
      <c r="C51" s="259">
        <f t="shared" si="2"/>
        <v>96214.557546131051</v>
      </c>
      <c r="D51" s="259">
        <v>0</v>
      </c>
      <c r="E51" s="259">
        <v>0</v>
      </c>
      <c r="F51" s="259">
        <f t="shared" si="0"/>
        <v>72060.425243735182</v>
      </c>
      <c r="G51" s="259">
        <v>0</v>
      </c>
      <c r="H51" s="259">
        <v>2788.1986011704639</v>
      </c>
      <c r="I51" s="259">
        <v>59997.571840088356</v>
      </c>
      <c r="J51" s="259">
        <v>0</v>
      </c>
      <c r="K51" s="259">
        <v>7048.1968474506284</v>
      </c>
      <c r="L51" s="259">
        <v>0</v>
      </c>
      <c r="M51" s="259">
        <v>2226.4579550257276</v>
      </c>
      <c r="N51" s="259">
        <v>10536.766364915668</v>
      </c>
      <c r="O51" s="259">
        <v>9893.0309761580284</v>
      </c>
      <c r="P51" s="259">
        <v>0</v>
      </c>
      <c r="Q51" s="259">
        <f t="shared" si="1"/>
        <v>2981.3855019010784</v>
      </c>
      <c r="R51" s="259">
        <v>0</v>
      </c>
      <c r="S51" s="259">
        <v>2981.3855019010784</v>
      </c>
      <c r="T51" s="259">
        <v>0</v>
      </c>
      <c r="U51" s="259">
        <v>0</v>
      </c>
      <c r="V51" s="259">
        <v>742.94945942110417</v>
      </c>
      <c r="W51" s="170"/>
    </row>
    <row r="52" spans="1:23" s="60" customFormat="1" ht="14.1" customHeight="1">
      <c r="A52" s="63" t="s">
        <v>185</v>
      </c>
      <c r="B52" s="336" t="s">
        <v>279</v>
      </c>
      <c r="C52" s="259">
        <f t="shared" si="2"/>
        <v>351576.35855542659</v>
      </c>
      <c r="D52" s="259">
        <v>17.026863898356122</v>
      </c>
      <c r="E52" s="259">
        <v>0</v>
      </c>
      <c r="F52" s="259">
        <f t="shared" si="0"/>
        <v>170766.83780874213</v>
      </c>
      <c r="G52" s="259">
        <v>0</v>
      </c>
      <c r="H52" s="259">
        <v>5330.4966128290198</v>
      </c>
      <c r="I52" s="259">
        <v>118666.78144174546</v>
      </c>
      <c r="J52" s="259">
        <v>0</v>
      </c>
      <c r="K52" s="259">
        <v>30258.551071301317</v>
      </c>
      <c r="L52" s="259">
        <v>0</v>
      </c>
      <c r="M52" s="259">
        <v>16511.008682866319</v>
      </c>
      <c r="N52" s="259">
        <v>72984.254747491999</v>
      </c>
      <c r="O52" s="259">
        <v>94953.309171604575</v>
      </c>
      <c r="P52" s="259">
        <v>0</v>
      </c>
      <c r="Q52" s="259">
        <f t="shared" si="1"/>
        <v>7075.7449446633209</v>
      </c>
      <c r="R52" s="259">
        <v>0</v>
      </c>
      <c r="S52" s="259">
        <v>7075.7449446633209</v>
      </c>
      <c r="T52" s="259">
        <v>0</v>
      </c>
      <c r="U52" s="259">
        <v>0</v>
      </c>
      <c r="V52" s="259">
        <v>5779.1850190261921</v>
      </c>
      <c r="W52" s="170"/>
    </row>
    <row r="53" spans="1:23" s="60" customFormat="1" ht="14.1" customHeight="1">
      <c r="A53" s="63">
        <v>45</v>
      </c>
      <c r="B53" s="337" t="s">
        <v>280</v>
      </c>
      <c r="C53" s="259">
        <f t="shared" si="2"/>
        <v>49411.057108747882</v>
      </c>
      <c r="D53" s="259">
        <v>1.8635644112779677</v>
      </c>
      <c r="E53" s="259">
        <v>0</v>
      </c>
      <c r="F53" s="259">
        <f t="shared" si="0"/>
        <v>26372.032130757038</v>
      </c>
      <c r="G53" s="259">
        <v>0</v>
      </c>
      <c r="H53" s="259">
        <v>814.74427567960038</v>
      </c>
      <c r="I53" s="259">
        <v>5104.4154132414578</v>
      </c>
      <c r="J53" s="259">
        <v>0</v>
      </c>
      <c r="K53" s="259">
        <v>6412.5456075984148</v>
      </c>
      <c r="L53" s="259">
        <v>0</v>
      </c>
      <c r="M53" s="259">
        <v>14040.326834237565</v>
      </c>
      <c r="N53" s="259">
        <v>10448.584340221285</v>
      </c>
      <c r="O53" s="259">
        <v>11514.96133363168</v>
      </c>
      <c r="P53" s="259">
        <v>0</v>
      </c>
      <c r="Q53" s="259">
        <f t="shared" si="1"/>
        <v>328.34466890066528</v>
      </c>
      <c r="R53" s="259">
        <v>0</v>
      </c>
      <c r="S53" s="259">
        <v>328.34466890066528</v>
      </c>
      <c r="T53" s="259">
        <v>0</v>
      </c>
      <c r="U53" s="259">
        <v>0</v>
      </c>
      <c r="V53" s="259">
        <v>745.27107082592931</v>
      </c>
      <c r="W53" s="170"/>
    </row>
    <row r="54" spans="1:23" s="60" customFormat="1" ht="14.1" customHeight="1">
      <c r="A54" s="63">
        <v>46</v>
      </c>
      <c r="B54" s="337" t="s">
        <v>220</v>
      </c>
      <c r="C54" s="259">
        <f t="shared" si="2"/>
        <v>121242.00346267152</v>
      </c>
      <c r="D54" s="259">
        <v>3.7999243073714815</v>
      </c>
      <c r="E54" s="259">
        <v>0</v>
      </c>
      <c r="F54" s="259">
        <f t="shared" si="0"/>
        <v>80235.254517145266</v>
      </c>
      <c r="G54" s="259">
        <v>0</v>
      </c>
      <c r="H54" s="259">
        <v>2608.5150027588788</v>
      </c>
      <c r="I54" s="259">
        <v>71677.081021977938</v>
      </c>
      <c r="J54" s="259">
        <v>0</v>
      </c>
      <c r="K54" s="259">
        <v>5923.8134560367262</v>
      </c>
      <c r="L54" s="259">
        <v>0</v>
      </c>
      <c r="M54" s="259">
        <v>25.845036371712595</v>
      </c>
      <c r="N54" s="259">
        <v>14436.885876559032</v>
      </c>
      <c r="O54" s="259">
        <v>21065.973372911936</v>
      </c>
      <c r="P54" s="259">
        <v>0</v>
      </c>
      <c r="Q54" s="259">
        <f t="shared" si="1"/>
        <v>4243.6916445888446</v>
      </c>
      <c r="R54" s="259">
        <v>0</v>
      </c>
      <c r="S54" s="259">
        <v>4243.6916445888446</v>
      </c>
      <c r="T54" s="259">
        <v>0</v>
      </c>
      <c r="U54" s="259">
        <v>0</v>
      </c>
      <c r="V54" s="259">
        <v>1256.3981271590806</v>
      </c>
      <c r="W54" s="170"/>
    </row>
    <row r="55" spans="1:23" s="60" customFormat="1" ht="14.1" customHeight="1">
      <c r="A55" s="63">
        <v>47</v>
      </c>
      <c r="B55" s="337" t="s">
        <v>221</v>
      </c>
      <c r="C55" s="259">
        <f t="shared" si="2"/>
        <v>180923.29798400719</v>
      </c>
      <c r="D55" s="259">
        <v>11.363375179706672</v>
      </c>
      <c r="E55" s="259">
        <v>0</v>
      </c>
      <c r="F55" s="259">
        <f t="shared" si="0"/>
        <v>64159.55116083983</v>
      </c>
      <c r="G55" s="259">
        <v>0</v>
      </c>
      <c r="H55" s="259">
        <v>1907.2373343905401</v>
      </c>
      <c r="I55" s="259">
        <v>41885.285006526072</v>
      </c>
      <c r="J55" s="259">
        <v>0</v>
      </c>
      <c r="K55" s="259">
        <v>17922.192007666177</v>
      </c>
      <c r="L55" s="259">
        <v>0</v>
      </c>
      <c r="M55" s="259">
        <v>2444.8368122570419</v>
      </c>
      <c r="N55" s="259">
        <v>48098.78453071168</v>
      </c>
      <c r="O55" s="259">
        <v>62372.374465060966</v>
      </c>
      <c r="P55" s="259">
        <v>0</v>
      </c>
      <c r="Q55" s="259">
        <f t="shared" si="1"/>
        <v>2503.7086311738112</v>
      </c>
      <c r="R55" s="259">
        <v>0</v>
      </c>
      <c r="S55" s="259">
        <v>2503.7086311738112</v>
      </c>
      <c r="T55" s="259">
        <v>0</v>
      </c>
      <c r="U55" s="259">
        <v>0</v>
      </c>
      <c r="V55" s="259">
        <v>3777.5158210411823</v>
      </c>
      <c r="W55" s="170"/>
    </row>
    <row r="56" spans="1:23" s="60" customFormat="1" ht="14.1" customHeight="1">
      <c r="A56" s="63" t="s">
        <v>186</v>
      </c>
      <c r="B56" s="336" t="s">
        <v>222</v>
      </c>
      <c r="C56" s="259">
        <f t="shared" si="2"/>
        <v>1343901.3424824891</v>
      </c>
      <c r="D56" s="259">
        <v>0</v>
      </c>
      <c r="E56" s="259">
        <v>0</v>
      </c>
      <c r="F56" s="259">
        <f t="shared" si="0"/>
        <v>1176812.817461462</v>
      </c>
      <c r="G56" s="259">
        <v>0</v>
      </c>
      <c r="H56" s="259">
        <v>4506.948595703594</v>
      </c>
      <c r="I56" s="259">
        <v>335175.66514305159</v>
      </c>
      <c r="J56" s="259">
        <v>396515.78898172115</v>
      </c>
      <c r="K56" s="259">
        <v>104019.02595064603</v>
      </c>
      <c r="L56" s="259">
        <v>329468.06079580396</v>
      </c>
      <c r="M56" s="259">
        <v>7127.3279945357135</v>
      </c>
      <c r="N56" s="259">
        <v>83594.875385985375</v>
      </c>
      <c r="O56" s="259">
        <v>63028.164562386097</v>
      </c>
      <c r="P56" s="259">
        <v>0</v>
      </c>
      <c r="Q56" s="259">
        <f t="shared" si="1"/>
        <v>18778.817024427368</v>
      </c>
      <c r="R56" s="259">
        <v>0</v>
      </c>
      <c r="S56" s="259">
        <v>18778.817024427368</v>
      </c>
      <c r="T56" s="259">
        <v>0</v>
      </c>
      <c r="U56" s="259">
        <v>0</v>
      </c>
      <c r="V56" s="259">
        <v>1686.6680482280249</v>
      </c>
      <c r="W56" s="170"/>
    </row>
    <row r="57" spans="1:23" s="60" customFormat="1" ht="14.1" customHeight="1">
      <c r="A57" s="63" t="s">
        <v>188</v>
      </c>
      <c r="B57" s="337" t="s">
        <v>281</v>
      </c>
      <c r="C57" s="259">
        <f t="shared" si="2"/>
        <v>31667.738682563184</v>
      </c>
      <c r="D57" s="259">
        <v>0</v>
      </c>
      <c r="E57" s="259">
        <v>0</v>
      </c>
      <c r="F57" s="259">
        <f t="shared" si="0"/>
        <v>6546.4779074890694</v>
      </c>
      <c r="G57" s="259">
        <v>0</v>
      </c>
      <c r="H57" s="259">
        <v>102.02932270660119</v>
      </c>
      <c r="I57" s="259">
        <v>4975.6318467752872</v>
      </c>
      <c r="J57" s="259">
        <v>0</v>
      </c>
      <c r="K57" s="259">
        <v>299.29530324807132</v>
      </c>
      <c r="L57" s="259">
        <v>0</v>
      </c>
      <c r="M57" s="259">
        <v>1169.52143475911</v>
      </c>
      <c r="N57" s="259">
        <v>253.56698318595301</v>
      </c>
      <c r="O57" s="259">
        <v>24106.732735869045</v>
      </c>
      <c r="P57" s="259">
        <v>0</v>
      </c>
      <c r="Q57" s="259">
        <f t="shared" si="1"/>
        <v>650.29030119769538</v>
      </c>
      <c r="R57" s="259">
        <v>0</v>
      </c>
      <c r="S57" s="259">
        <v>650.29030119769538</v>
      </c>
      <c r="T57" s="259">
        <v>0</v>
      </c>
      <c r="U57" s="259">
        <v>0</v>
      </c>
      <c r="V57" s="259">
        <v>110.67075482141833</v>
      </c>
      <c r="W57" s="170"/>
    </row>
    <row r="58" spans="1:23" s="60" customFormat="1" ht="14.1" customHeight="1">
      <c r="A58" s="63" t="s">
        <v>189</v>
      </c>
      <c r="B58" s="337" t="s">
        <v>282</v>
      </c>
      <c r="C58" s="259">
        <f t="shared" si="2"/>
        <v>255877.16168887488</v>
      </c>
      <c r="D58" s="259">
        <v>0</v>
      </c>
      <c r="E58" s="259">
        <v>0</v>
      </c>
      <c r="F58" s="259">
        <f t="shared" si="0"/>
        <v>157201.79677657704</v>
      </c>
      <c r="G58" s="259">
        <v>0</v>
      </c>
      <c r="H58" s="259">
        <v>2047.2965512415681</v>
      </c>
      <c r="I58" s="259">
        <v>151136.33839616505</v>
      </c>
      <c r="J58" s="259">
        <v>0</v>
      </c>
      <c r="K58" s="259">
        <v>430.52542992459166</v>
      </c>
      <c r="L58" s="259">
        <v>0</v>
      </c>
      <c r="M58" s="259">
        <v>3587.6363992458319</v>
      </c>
      <c r="N58" s="259">
        <v>70238.351874086191</v>
      </c>
      <c r="O58" s="259">
        <v>19895.625966567957</v>
      </c>
      <c r="P58" s="259">
        <v>0</v>
      </c>
      <c r="Q58" s="259">
        <f t="shared" si="1"/>
        <v>8499.1508118876809</v>
      </c>
      <c r="R58" s="259">
        <v>0</v>
      </c>
      <c r="S58" s="259">
        <v>8499.1508118876809</v>
      </c>
      <c r="T58" s="259">
        <v>0</v>
      </c>
      <c r="U58" s="259">
        <v>0</v>
      </c>
      <c r="V58" s="259">
        <v>42.23625975601626</v>
      </c>
      <c r="W58" s="170"/>
    </row>
    <row r="59" spans="1:23" s="60" customFormat="1" ht="14.1" customHeight="1">
      <c r="A59" s="63">
        <v>50</v>
      </c>
      <c r="B59" s="337" t="s">
        <v>283</v>
      </c>
      <c r="C59" s="259">
        <f t="shared" si="2"/>
        <v>442124.88417384616</v>
      </c>
      <c r="D59" s="259">
        <v>0</v>
      </c>
      <c r="E59" s="259">
        <v>0</v>
      </c>
      <c r="F59" s="259">
        <f t="shared" si="0"/>
        <v>442094.55947551684</v>
      </c>
      <c r="G59" s="259">
        <v>0</v>
      </c>
      <c r="H59" s="259">
        <v>17.802407415143207</v>
      </c>
      <c r="I59" s="259">
        <v>13228.21023311428</v>
      </c>
      <c r="J59" s="259">
        <v>0</v>
      </c>
      <c r="K59" s="259">
        <v>98210.934672395597</v>
      </c>
      <c r="L59" s="259">
        <v>329468.06079580396</v>
      </c>
      <c r="M59" s="259">
        <v>1169.5513667878909</v>
      </c>
      <c r="N59" s="259">
        <v>6.5783954322733109</v>
      </c>
      <c r="O59" s="259">
        <v>0.34312279063116519</v>
      </c>
      <c r="P59" s="259">
        <v>0</v>
      </c>
      <c r="Q59" s="259">
        <f t="shared" si="1"/>
        <v>22.954812168502496</v>
      </c>
      <c r="R59" s="259">
        <v>0</v>
      </c>
      <c r="S59" s="259">
        <v>22.954812168502496</v>
      </c>
      <c r="T59" s="259">
        <v>0</v>
      </c>
      <c r="U59" s="259">
        <v>0</v>
      </c>
      <c r="V59" s="259">
        <v>0.44836793796195612</v>
      </c>
      <c r="W59" s="170"/>
    </row>
    <row r="60" spans="1:23" s="60" customFormat="1" ht="14.1" customHeight="1">
      <c r="A60" s="63">
        <v>51</v>
      </c>
      <c r="B60" s="337" t="s">
        <v>284</v>
      </c>
      <c r="C60" s="259">
        <f t="shared" si="2"/>
        <v>397484.88680778514</v>
      </c>
      <c r="D60" s="259">
        <v>0</v>
      </c>
      <c r="E60" s="259">
        <v>0</v>
      </c>
      <c r="F60" s="259">
        <f t="shared" si="0"/>
        <v>397346.71785018343</v>
      </c>
      <c r="G60" s="259">
        <v>0</v>
      </c>
      <c r="H60" s="259">
        <v>338.1564548863314</v>
      </c>
      <c r="I60" s="259">
        <v>415.90833977141909</v>
      </c>
      <c r="J60" s="259">
        <v>396515.78898172115</v>
      </c>
      <c r="K60" s="259">
        <v>76.781605336869845</v>
      </c>
      <c r="L60" s="259">
        <v>0</v>
      </c>
      <c r="M60" s="259">
        <v>8.2468467667914991E-2</v>
      </c>
      <c r="N60" s="259">
        <v>105.56640511127048</v>
      </c>
      <c r="O60" s="259">
        <v>0.3692206399909071</v>
      </c>
      <c r="P60" s="259">
        <v>0</v>
      </c>
      <c r="Q60" s="259">
        <f t="shared" si="1"/>
        <v>24.700750492659775</v>
      </c>
      <c r="R60" s="259">
        <v>0</v>
      </c>
      <c r="S60" s="259">
        <v>24.700750492659775</v>
      </c>
      <c r="T60" s="259">
        <v>0</v>
      </c>
      <c r="U60" s="259">
        <v>0</v>
      </c>
      <c r="V60" s="259">
        <v>7.5325813577608622</v>
      </c>
      <c r="W60" s="170"/>
    </row>
    <row r="61" spans="1:23" s="60" customFormat="1" ht="14.1" customHeight="1">
      <c r="A61" s="63">
        <v>52</v>
      </c>
      <c r="B61" s="337" t="s">
        <v>223</v>
      </c>
      <c r="C61" s="259">
        <f t="shared" si="2"/>
        <v>150126.92651899764</v>
      </c>
      <c r="D61" s="259">
        <v>0</v>
      </c>
      <c r="E61" s="259">
        <v>0</v>
      </c>
      <c r="F61" s="259">
        <f t="shared" si="0"/>
        <v>116935.21499253139</v>
      </c>
      <c r="G61" s="259">
        <v>0</v>
      </c>
      <c r="H61" s="259">
        <v>947.67898860815285</v>
      </c>
      <c r="I61" s="259">
        <v>110766.39173861996</v>
      </c>
      <c r="J61" s="259">
        <v>0</v>
      </c>
      <c r="K61" s="259">
        <v>4041.0231029538945</v>
      </c>
      <c r="L61" s="259">
        <v>0</v>
      </c>
      <c r="M61" s="259">
        <v>1180.1211623493784</v>
      </c>
      <c r="N61" s="259">
        <v>8885.9722007680248</v>
      </c>
      <c r="O61" s="259">
        <v>16631.618022739334</v>
      </c>
      <c r="P61" s="259">
        <v>0</v>
      </c>
      <c r="Q61" s="259">
        <f t="shared" si="1"/>
        <v>6407.4226810164646</v>
      </c>
      <c r="R61" s="259">
        <v>0</v>
      </c>
      <c r="S61" s="259">
        <v>6407.4226810164646</v>
      </c>
      <c r="T61" s="259">
        <v>0</v>
      </c>
      <c r="U61" s="259">
        <v>0</v>
      </c>
      <c r="V61" s="259">
        <v>1266.6986219424366</v>
      </c>
      <c r="W61" s="170"/>
    </row>
    <row r="62" spans="1:23" s="60" customFormat="1" ht="14.1" customHeight="1">
      <c r="A62" s="63">
        <v>53</v>
      </c>
      <c r="B62" s="337" t="s">
        <v>190</v>
      </c>
      <c r="C62" s="259">
        <f t="shared" si="2"/>
        <v>66619.744610421825</v>
      </c>
      <c r="D62" s="259">
        <v>0</v>
      </c>
      <c r="E62" s="259">
        <v>0</v>
      </c>
      <c r="F62" s="259">
        <f t="shared" si="0"/>
        <v>56688.050459164224</v>
      </c>
      <c r="G62" s="259">
        <v>0</v>
      </c>
      <c r="H62" s="259">
        <v>1053.9848708457969</v>
      </c>
      <c r="I62" s="259">
        <v>54653.184588605603</v>
      </c>
      <c r="J62" s="259">
        <v>0</v>
      </c>
      <c r="K62" s="259">
        <v>960.46583678699278</v>
      </c>
      <c r="L62" s="259">
        <v>0</v>
      </c>
      <c r="M62" s="259">
        <v>20.41516292583546</v>
      </c>
      <c r="N62" s="259">
        <v>4104.8395274016711</v>
      </c>
      <c r="O62" s="259">
        <v>2393.4754937791322</v>
      </c>
      <c r="P62" s="259">
        <v>0</v>
      </c>
      <c r="Q62" s="259">
        <f t="shared" si="1"/>
        <v>3174.2976676643621</v>
      </c>
      <c r="R62" s="259">
        <v>0</v>
      </c>
      <c r="S62" s="259">
        <v>3174.2976676643621</v>
      </c>
      <c r="T62" s="259">
        <v>0</v>
      </c>
      <c r="U62" s="259">
        <v>0</v>
      </c>
      <c r="V62" s="259">
        <v>259.08146241243082</v>
      </c>
      <c r="W62" s="170"/>
    </row>
    <row r="63" spans="1:23" s="60" customFormat="1" ht="14.1" customHeight="1">
      <c r="A63" s="63" t="s">
        <v>191</v>
      </c>
      <c r="B63" s="336" t="s">
        <v>192</v>
      </c>
      <c r="C63" s="259">
        <f t="shared" si="2"/>
        <v>91601.270831772854</v>
      </c>
      <c r="D63" s="259">
        <v>4.1019156743898311</v>
      </c>
      <c r="E63" s="259">
        <v>0</v>
      </c>
      <c r="F63" s="259">
        <f t="shared" si="0"/>
        <v>24797.733214177111</v>
      </c>
      <c r="G63" s="259">
        <v>0</v>
      </c>
      <c r="H63" s="259">
        <v>836.03813794448399</v>
      </c>
      <c r="I63" s="259">
        <v>2554.2526853155932</v>
      </c>
      <c r="J63" s="259">
        <v>0</v>
      </c>
      <c r="K63" s="259">
        <v>18309.311839875194</v>
      </c>
      <c r="L63" s="259">
        <v>0</v>
      </c>
      <c r="M63" s="259">
        <v>3098.1305510418397</v>
      </c>
      <c r="N63" s="259">
        <v>16744.801103651847</v>
      </c>
      <c r="O63" s="259">
        <v>48115.255498488863</v>
      </c>
      <c r="P63" s="259">
        <v>0</v>
      </c>
      <c r="Q63" s="259">
        <f t="shared" si="1"/>
        <v>186.9415522938597</v>
      </c>
      <c r="R63" s="259">
        <v>0</v>
      </c>
      <c r="S63" s="259">
        <v>186.9415522938597</v>
      </c>
      <c r="T63" s="259">
        <v>0</v>
      </c>
      <c r="U63" s="259">
        <v>0</v>
      </c>
      <c r="V63" s="259">
        <v>1752.437547486772</v>
      </c>
      <c r="W63" s="170"/>
    </row>
    <row r="64" spans="1:23" s="60" customFormat="1" ht="14.1" customHeight="1">
      <c r="A64" s="63" t="s">
        <v>72</v>
      </c>
      <c r="B64" s="336" t="s">
        <v>224</v>
      </c>
      <c r="C64" s="259">
        <f t="shared" si="2"/>
        <v>58948.466278063366</v>
      </c>
      <c r="D64" s="259">
        <v>0</v>
      </c>
      <c r="E64" s="259">
        <v>0</v>
      </c>
      <c r="F64" s="259">
        <f t="shared" si="0"/>
        <v>9004.5514556178387</v>
      </c>
      <c r="G64" s="259">
        <v>0</v>
      </c>
      <c r="H64" s="259">
        <v>602.26806720662637</v>
      </c>
      <c r="I64" s="259">
        <v>4682.3955398112585</v>
      </c>
      <c r="J64" s="259">
        <v>0</v>
      </c>
      <c r="K64" s="259">
        <v>3713.9826266692494</v>
      </c>
      <c r="L64" s="259">
        <v>0</v>
      </c>
      <c r="M64" s="259">
        <v>5.9052219307050189</v>
      </c>
      <c r="N64" s="259">
        <v>15410.211689258782</v>
      </c>
      <c r="O64" s="259">
        <v>32861.474769263659</v>
      </c>
      <c r="P64" s="259">
        <v>0</v>
      </c>
      <c r="Q64" s="259">
        <f t="shared" si="1"/>
        <v>298.90490636640146</v>
      </c>
      <c r="R64" s="259">
        <v>0</v>
      </c>
      <c r="S64" s="259">
        <v>298.90490636640146</v>
      </c>
      <c r="T64" s="259">
        <v>0</v>
      </c>
      <c r="U64" s="259">
        <v>0</v>
      </c>
      <c r="V64" s="259">
        <v>1373.3234575566912</v>
      </c>
      <c r="W64" s="170"/>
    </row>
    <row r="65" spans="1:23" s="60" customFormat="1" ht="14.1" customHeight="1">
      <c r="A65" s="63" t="s">
        <v>73</v>
      </c>
      <c r="B65" s="336" t="s">
        <v>132</v>
      </c>
      <c r="C65" s="259">
        <f t="shared" si="2"/>
        <v>33022.583376482769</v>
      </c>
      <c r="D65" s="259">
        <v>0</v>
      </c>
      <c r="E65" s="259">
        <v>0</v>
      </c>
      <c r="F65" s="259">
        <f t="shared" si="0"/>
        <v>7562.1176063221783</v>
      </c>
      <c r="G65" s="259">
        <v>0</v>
      </c>
      <c r="H65" s="259">
        <v>998.86029441972971</v>
      </c>
      <c r="I65" s="259">
        <v>3185.053311699201</v>
      </c>
      <c r="J65" s="259">
        <v>0</v>
      </c>
      <c r="K65" s="259">
        <v>3373.8743275237139</v>
      </c>
      <c r="L65" s="259">
        <v>0</v>
      </c>
      <c r="M65" s="259">
        <v>4.3296726795330951</v>
      </c>
      <c r="N65" s="259">
        <v>13992.269935801152</v>
      </c>
      <c r="O65" s="259">
        <v>9992.5013308657108</v>
      </c>
      <c r="P65" s="259">
        <v>0</v>
      </c>
      <c r="Q65" s="259">
        <f t="shared" si="1"/>
        <v>228.13326732501332</v>
      </c>
      <c r="R65" s="259">
        <v>0</v>
      </c>
      <c r="S65" s="259">
        <v>228.13326732501332</v>
      </c>
      <c r="T65" s="259">
        <v>0</v>
      </c>
      <c r="U65" s="259">
        <v>0</v>
      </c>
      <c r="V65" s="259">
        <v>1247.5612361687158</v>
      </c>
      <c r="W65" s="170"/>
    </row>
    <row r="66" spans="1:23" s="60" customFormat="1" ht="14.1" customHeight="1">
      <c r="A66" s="63" t="s">
        <v>74</v>
      </c>
      <c r="B66" s="336" t="s">
        <v>285</v>
      </c>
      <c r="C66" s="259">
        <f t="shared" si="2"/>
        <v>28812.024664236193</v>
      </c>
      <c r="D66" s="259">
        <v>0</v>
      </c>
      <c r="E66" s="259">
        <v>0</v>
      </c>
      <c r="F66" s="259">
        <f t="shared" si="0"/>
        <v>3743.3613557870722</v>
      </c>
      <c r="G66" s="259">
        <v>0</v>
      </c>
      <c r="H66" s="259">
        <v>628.48587888096802</v>
      </c>
      <c r="I66" s="259">
        <v>2530.8071378968889</v>
      </c>
      <c r="J66" s="259">
        <v>0</v>
      </c>
      <c r="K66" s="259">
        <v>579.5445417439928</v>
      </c>
      <c r="L66" s="259">
        <v>0</v>
      </c>
      <c r="M66" s="259">
        <v>4.5237972652226359</v>
      </c>
      <c r="N66" s="259">
        <v>2406.6951386673877</v>
      </c>
      <c r="O66" s="259">
        <v>22273.567359383676</v>
      </c>
      <c r="P66" s="259">
        <v>0</v>
      </c>
      <c r="Q66" s="259">
        <f t="shared" si="1"/>
        <v>174.10198515294621</v>
      </c>
      <c r="R66" s="259">
        <v>0</v>
      </c>
      <c r="S66" s="259">
        <v>174.10198515294621</v>
      </c>
      <c r="T66" s="259">
        <v>0</v>
      </c>
      <c r="U66" s="259">
        <v>0</v>
      </c>
      <c r="V66" s="259">
        <v>214.29882524511007</v>
      </c>
      <c r="W66" s="170"/>
    </row>
    <row r="67" spans="1:23" s="60" customFormat="1" ht="14.1" customHeight="1">
      <c r="A67" s="63" t="s">
        <v>75</v>
      </c>
      <c r="B67" s="336" t="s">
        <v>286</v>
      </c>
      <c r="C67" s="259">
        <f t="shared" si="2"/>
        <v>118160.78139928544</v>
      </c>
      <c r="D67" s="259">
        <v>0</v>
      </c>
      <c r="E67" s="259">
        <v>0</v>
      </c>
      <c r="F67" s="259">
        <f t="shared" si="0"/>
        <v>35158.759635948205</v>
      </c>
      <c r="G67" s="259">
        <v>0</v>
      </c>
      <c r="H67" s="259">
        <v>9804.5599721291328</v>
      </c>
      <c r="I67" s="259">
        <v>17893.153964340181</v>
      </c>
      <c r="J67" s="259">
        <v>0</v>
      </c>
      <c r="K67" s="259">
        <v>6270.6255412404471</v>
      </c>
      <c r="L67" s="259">
        <v>0</v>
      </c>
      <c r="M67" s="259">
        <v>1190.4201582384392</v>
      </c>
      <c r="N67" s="259">
        <v>25423.322820450048</v>
      </c>
      <c r="O67" s="259">
        <v>53948.255814813405</v>
      </c>
      <c r="P67" s="259">
        <v>0</v>
      </c>
      <c r="Q67" s="259">
        <f t="shared" si="1"/>
        <v>1340.8104945376499</v>
      </c>
      <c r="R67" s="259">
        <v>0</v>
      </c>
      <c r="S67" s="259">
        <v>1340.8104945376499</v>
      </c>
      <c r="T67" s="259">
        <v>0</v>
      </c>
      <c r="U67" s="259">
        <v>0</v>
      </c>
      <c r="V67" s="259">
        <v>2289.6326335361164</v>
      </c>
      <c r="W67" s="170"/>
    </row>
    <row r="68" spans="1:23" s="60" customFormat="1" ht="14.1" customHeight="1">
      <c r="A68" s="63" t="s">
        <v>76</v>
      </c>
      <c r="B68" s="336" t="s">
        <v>287</v>
      </c>
      <c r="C68" s="259">
        <f t="shared" si="2"/>
        <v>25754.648187745577</v>
      </c>
      <c r="D68" s="259">
        <v>0</v>
      </c>
      <c r="E68" s="259">
        <v>0</v>
      </c>
      <c r="F68" s="259">
        <f t="shared" si="0"/>
        <v>8481.6783471053568</v>
      </c>
      <c r="G68" s="259">
        <v>0</v>
      </c>
      <c r="H68" s="259">
        <v>675.36500585080159</v>
      </c>
      <c r="I68" s="259">
        <v>4241.0413804062064</v>
      </c>
      <c r="J68" s="259">
        <v>0</v>
      </c>
      <c r="K68" s="259">
        <v>3561.6141086520497</v>
      </c>
      <c r="L68" s="259">
        <v>0</v>
      </c>
      <c r="M68" s="259">
        <v>3.6578521962983244</v>
      </c>
      <c r="N68" s="259">
        <v>9540.425679193655</v>
      </c>
      <c r="O68" s="259">
        <v>6141.8171673154211</v>
      </c>
      <c r="P68" s="259">
        <v>0</v>
      </c>
      <c r="Q68" s="259">
        <f t="shared" si="1"/>
        <v>273.74501175626591</v>
      </c>
      <c r="R68" s="259">
        <v>0</v>
      </c>
      <c r="S68" s="259">
        <v>273.74501175626591</v>
      </c>
      <c r="T68" s="259">
        <v>0</v>
      </c>
      <c r="U68" s="259">
        <v>0</v>
      </c>
      <c r="V68" s="259">
        <v>1316.9819823748783</v>
      </c>
      <c r="W68" s="170"/>
    </row>
    <row r="69" spans="1:23" s="60" customFormat="1" ht="14.1" customHeight="1">
      <c r="A69" s="63" t="s">
        <v>77</v>
      </c>
      <c r="B69" s="336" t="s">
        <v>288</v>
      </c>
      <c r="C69" s="259">
        <f t="shared" si="2"/>
        <v>125361.28890353507</v>
      </c>
      <c r="D69" s="259">
        <v>0</v>
      </c>
      <c r="E69" s="259">
        <v>0</v>
      </c>
      <c r="F69" s="259">
        <f t="shared" si="0"/>
        <v>38421.90047707934</v>
      </c>
      <c r="G69" s="259">
        <v>0</v>
      </c>
      <c r="H69" s="259">
        <v>3665.9984176632734</v>
      </c>
      <c r="I69" s="259">
        <v>19064.294067617269</v>
      </c>
      <c r="J69" s="259">
        <v>3384.7410151362756</v>
      </c>
      <c r="K69" s="259">
        <v>9643.867996071418</v>
      </c>
      <c r="L69" s="259">
        <v>0</v>
      </c>
      <c r="M69" s="259">
        <v>2662.9989805911055</v>
      </c>
      <c r="N69" s="259">
        <v>38617.020351644911</v>
      </c>
      <c r="O69" s="259">
        <v>38487.953862310023</v>
      </c>
      <c r="P69" s="259">
        <v>0</v>
      </c>
      <c r="Q69" s="259">
        <f t="shared" si="1"/>
        <v>6449.5530458945241</v>
      </c>
      <c r="R69" s="259">
        <v>0</v>
      </c>
      <c r="S69" s="259">
        <v>5900.2530458945239</v>
      </c>
      <c r="T69" s="259">
        <v>549.30000000000007</v>
      </c>
      <c r="U69" s="259">
        <v>0</v>
      </c>
      <c r="V69" s="259">
        <v>3384.8611666062684</v>
      </c>
      <c r="W69" s="170"/>
    </row>
    <row r="70" spans="1:23" s="60" customFormat="1" ht="14.1" customHeight="1">
      <c r="A70" s="63" t="s">
        <v>193</v>
      </c>
      <c r="B70" s="336" t="s">
        <v>226</v>
      </c>
      <c r="C70" s="259">
        <f t="shared" si="2"/>
        <v>78850.692231990106</v>
      </c>
      <c r="D70" s="259">
        <v>3.1292644576595152</v>
      </c>
      <c r="E70" s="259">
        <v>0</v>
      </c>
      <c r="F70" s="259">
        <f>SUM(G70:M70)</f>
        <v>11447.598475029834</v>
      </c>
      <c r="G70" s="259">
        <v>0</v>
      </c>
      <c r="H70" s="259">
        <v>164.75850535954118</v>
      </c>
      <c r="I70" s="259">
        <v>902.28077426750144</v>
      </c>
      <c r="J70" s="259">
        <v>0</v>
      </c>
      <c r="K70" s="259">
        <v>10378.036037589171</v>
      </c>
      <c r="L70" s="259">
        <v>0</v>
      </c>
      <c r="M70" s="259">
        <v>2.5231578136200596</v>
      </c>
      <c r="N70" s="259">
        <v>42350.460304467262</v>
      </c>
      <c r="O70" s="259">
        <v>18321.940048039873</v>
      </c>
      <c r="P70" s="259">
        <v>0</v>
      </c>
      <c r="Q70" s="259">
        <f>SUM(R70:U70)</f>
        <v>417.11635731219411</v>
      </c>
      <c r="R70" s="259">
        <v>0</v>
      </c>
      <c r="S70" s="259">
        <v>60.071357312194095</v>
      </c>
      <c r="T70" s="259">
        <v>357.04500000000002</v>
      </c>
      <c r="U70" s="259">
        <v>0</v>
      </c>
      <c r="V70" s="259">
        <v>6310.4477826832926</v>
      </c>
      <c r="W70" s="170"/>
    </row>
    <row r="71" spans="1:23" s="60" customFormat="1" ht="14.1" customHeight="1">
      <c r="A71" s="63" t="s">
        <v>194</v>
      </c>
      <c r="B71" s="336" t="s">
        <v>289</v>
      </c>
      <c r="C71" s="259">
        <f t="shared" ref="C71:C84" si="3">SUM(D71:F71,N71:Q71,V71)</f>
        <v>162405.8460954575</v>
      </c>
      <c r="D71" s="259">
        <v>7.641371699488329</v>
      </c>
      <c r="E71" s="259">
        <v>0</v>
      </c>
      <c r="F71" s="259">
        <f>SUM(G71:M71)</f>
        <v>28925.603426113637</v>
      </c>
      <c r="G71" s="259">
        <v>0</v>
      </c>
      <c r="H71" s="259">
        <v>4087.1872064262843</v>
      </c>
      <c r="I71" s="259">
        <v>7394.433251340266</v>
      </c>
      <c r="J71" s="259">
        <v>0</v>
      </c>
      <c r="K71" s="259">
        <v>17378.867239859792</v>
      </c>
      <c r="L71" s="259">
        <v>0</v>
      </c>
      <c r="M71" s="259">
        <v>65.115728487298128</v>
      </c>
      <c r="N71" s="259">
        <v>71642.998519735309</v>
      </c>
      <c r="O71" s="259">
        <v>52980.829381350413</v>
      </c>
      <c r="P71" s="259">
        <v>0</v>
      </c>
      <c r="Q71" s="259">
        <f>SUM(R71:U71)</f>
        <v>1627.3087074731807</v>
      </c>
      <c r="R71" s="259">
        <v>0</v>
      </c>
      <c r="S71" s="259">
        <v>1023.0787074731808</v>
      </c>
      <c r="T71" s="259">
        <v>604.23</v>
      </c>
      <c r="U71" s="259">
        <v>0</v>
      </c>
      <c r="V71" s="259">
        <v>7221.4646890854601</v>
      </c>
      <c r="W71" s="170"/>
    </row>
    <row r="72" spans="1:23" s="60" customFormat="1" ht="14.1" customHeight="1">
      <c r="A72" s="63" t="s">
        <v>195</v>
      </c>
      <c r="B72" s="336" t="s">
        <v>227</v>
      </c>
      <c r="C72" s="259">
        <f t="shared" si="3"/>
        <v>126457.96655114357</v>
      </c>
      <c r="D72" s="259">
        <v>2.9303836976890993</v>
      </c>
      <c r="E72" s="259">
        <v>0</v>
      </c>
      <c r="F72" s="259">
        <f>SUM(G72:M72)</f>
        <v>64017.140204414471</v>
      </c>
      <c r="G72" s="259">
        <v>0</v>
      </c>
      <c r="H72" s="259">
        <v>1752.6787007559012</v>
      </c>
      <c r="I72" s="259">
        <v>52114.649038573494</v>
      </c>
      <c r="J72" s="259">
        <v>0</v>
      </c>
      <c r="K72" s="259">
        <v>9963.6579352063782</v>
      </c>
      <c r="L72" s="259">
        <v>0</v>
      </c>
      <c r="M72" s="259">
        <v>186.15452987869517</v>
      </c>
      <c r="N72" s="259">
        <v>25815.111355563258</v>
      </c>
      <c r="O72" s="259">
        <v>26601.88789237968</v>
      </c>
      <c r="P72" s="259">
        <v>0</v>
      </c>
      <c r="Q72" s="259">
        <f>SUM(R72:U72)</f>
        <v>6666.6635655785394</v>
      </c>
      <c r="R72" s="259">
        <v>0</v>
      </c>
      <c r="S72" s="259">
        <v>3737.4321955785394</v>
      </c>
      <c r="T72" s="259">
        <v>2929.23137</v>
      </c>
      <c r="U72" s="259">
        <v>0</v>
      </c>
      <c r="V72" s="259">
        <v>3354.2331495099402</v>
      </c>
      <c r="W72" s="170"/>
    </row>
    <row r="73" spans="1:23" s="60" customFormat="1" ht="14.1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78"/>
    </row>
    <row r="74" spans="1:23" s="99" customFormat="1" ht="15" customHeight="1">
      <c r="A74" s="53"/>
      <c r="B74" s="102" t="s">
        <v>91</v>
      </c>
      <c r="C74" s="261">
        <f t="shared" si="3"/>
        <v>16846286.73942655</v>
      </c>
      <c r="D74" s="261">
        <f>SUM(D6,D10,D14,D41,D44,D49,D52,D56,D63:D72)</f>
        <v>1393152.9999999998</v>
      </c>
      <c r="E74" s="261">
        <f>SUM(E6,E10,E14,E41,E44,E49,E52,E56,E63:E72)</f>
        <v>1280105.9999999998</v>
      </c>
      <c r="F74" s="261">
        <f>SUM(G74:M74)</f>
        <v>7468205.8354115617</v>
      </c>
      <c r="G74" s="261">
        <f t="shared" ref="G74:P74" si="4">SUM(G6,G10,G14,G41,G44,G49,G52,G56,G63:G72)</f>
        <v>3710129</v>
      </c>
      <c r="H74" s="261">
        <f t="shared" si="4"/>
        <v>264003.99721727322</v>
      </c>
      <c r="I74" s="261">
        <f t="shared" si="4"/>
        <v>837295.25150993245</v>
      </c>
      <c r="J74" s="261">
        <f t="shared" si="4"/>
        <v>401950.52999685745</v>
      </c>
      <c r="K74" s="261">
        <f t="shared" si="4"/>
        <v>382557.36433874449</v>
      </c>
      <c r="L74" s="261">
        <f t="shared" si="4"/>
        <v>532696.06079580402</v>
      </c>
      <c r="M74" s="261">
        <f t="shared" si="4"/>
        <v>1339573.6315529491</v>
      </c>
      <c r="N74" s="261">
        <f t="shared" si="4"/>
        <v>2431200.5162652275</v>
      </c>
      <c r="O74" s="261">
        <f t="shared" si="4"/>
        <v>1524169.7192467263</v>
      </c>
      <c r="P74" s="261">
        <f t="shared" si="4"/>
        <v>818952</v>
      </c>
      <c r="Q74" s="261">
        <f>SUM(R74:U74)</f>
        <v>1703369.6685030325</v>
      </c>
      <c r="R74" s="261">
        <f>SUM(R6,R10,R14,R41,R44,R49,R52,R56,R63:R72)</f>
        <v>691260</v>
      </c>
      <c r="S74" s="261">
        <f>SUM(S6,S10,S14,S41,S44,S49,S52,S56,S63:S72)</f>
        <v>774819.66850303242</v>
      </c>
      <c r="T74" s="261">
        <f>SUM(T6,T10,T14,T41,T44,T49,T52,T56,T63:T72)</f>
        <v>18865.999999999996</v>
      </c>
      <c r="U74" s="261">
        <f>SUM(U6,U10,U14,U41,U44,U49,U52,U56,U63:U72)</f>
        <v>218424</v>
      </c>
      <c r="V74" s="261">
        <f>SUM(V6,V10,V14,V41,V44,V49,V52,V56,V63:V72)</f>
        <v>227130.00000000003</v>
      </c>
      <c r="W74" s="179"/>
    </row>
    <row r="75" spans="1:23" s="60" customFormat="1" ht="15" customHeight="1">
      <c r="A75" s="42"/>
      <c r="B75" s="133" t="s">
        <v>56</v>
      </c>
      <c r="C75" s="259">
        <f t="shared" si="3"/>
        <v>3856043.0923180426</v>
      </c>
      <c r="D75" s="259">
        <v>2404</v>
      </c>
      <c r="E75" s="259">
        <v>12078</v>
      </c>
      <c r="F75" s="259">
        <f>SUM(G75:M75)</f>
        <v>1854736.5846651844</v>
      </c>
      <c r="G75" s="259">
        <v>0</v>
      </c>
      <c r="H75" s="259">
        <v>768471.92130812211</v>
      </c>
      <c r="I75" s="259">
        <v>608818.79574258183</v>
      </c>
      <c r="J75" s="259">
        <v>0</v>
      </c>
      <c r="K75" s="259">
        <v>428431</v>
      </c>
      <c r="L75" s="259">
        <v>0</v>
      </c>
      <c r="M75" s="259">
        <v>49014.867614480507</v>
      </c>
      <c r="N75" s="259">
        <v>927056.8717126213</v>
      </c>
      <c r="O75" s="259">
        <v>453350.59923962271</v>
      </c>
      <c r="P75" s="259">
        <v>0</v>
      </c>
      <c r="Q75" s="259">
        <f>SUM(R75:U75)</f>
        <v>416657.03670061426</v>
      </c>
      <c r="R75" s="259">
        <v>0</v>
      </c>
      <c r="S75" s="259">
        <v>338272.03670061426</v>
      </c>
      <c r="T75" s="259">
        <v>78385</v>
      </c>
      <c r="U75" s="259">
        <v>0</v>
      </c>
      <c r="V75" s="259">
        <v>189760</v>
      </c>
      <c r="W75" s="170"/>
    </row>
    <row r="76" spans="1:23" s="99" customFormat="1" ht="15" customHeight="1">
      <c r="A76" s="52"/>
      <c r="B76" s="102" t="s">
        <v>389</v>
      </c>
      <c r="C76" s="261">
        <f t="shared" si="3"/>
        <v>20702329.831744589</v>
      </c>
      <c r="D76" s="261">
        <f t="shared" ref="D76:V76" si="5">SUM(D74:D75)</f>
        <v>1395556.9999999998</v>
      </c>
      <c r="E76" s="261">
        <f t="shared" si="5"/>
        <v>1292183.9999999998</v>
      </c>
      <c r="F76" s="261">
        <f t="shared" si="5"/>
        <v>9322942.4200767465</v>
      </c>
      <c r="G76" s="261">
        <f t="shared" si="5"/>
        <v>3710129</v>
      </c>
      <c r="H76" s="261">
        <f t="shared" si="5"/>
        <v>1032475.9185253953</v>
      </c>
      <c r="I76" s="261">
        <f t="shared" si="5"/>
        <v>1446114.0472525144</v>
      </c>
      <c r="J76" s="261">
        <f t="shared" si="5"/>
        <v>401950.52999685745</v>
      </c>
      <c r="K76" s="261">
        <f t="shared" si="5"/>
        <v>810988.36433874443</v>
      </c>
      <c r="L76" s="261">
        <f t="shared" si="5"/>
        <v>532696.06079580402</v>
      </c>
      <c r="M76" s="261">
        <f t="shared" si="5"/>
        <v>1388588.4991674295</v>
      </c>
      <c r="N76" s="261">
        <f t="shared" si="5"/>
        <v>3358257.3879778488</v>
      </c>
      <c r="O76" s="261">
        <f>SUM(O74:O75)</f>
        <v>1977520.318486349</v>
      </c>
      <c r="P76" s="261">
        <f>SUM(P74:P75)</f>
        <v>818952</v>
      </c>
      <c r="Q76" s="261">
        <f t="shared" si="5"/>
        <v>2120026.7052036468</v>
      </c>
      <c r="R76" s="261">
        <f t="shared" si="5"/>
        <v>691260</v>
      </c>
      <c r="S76" s="261">
        <f t="shared" si="5"/>
        <v>1113091.7052036468</v>
      </c>
      <c r="T76" s="261">
        <f t="shared" si="5"/>
        <v>97251</v>
      </c>
      <c r="U76" s="261">
        <f t="shared" si="5"/>
        <v>218424</v>
      </c>
      <c r="V76" s="261">
        <f t="shared" si="5"/>
        <v>416890</v>
      </c>
      <c r="W76" s="179"/>
    </row>
    <row r="77" spans="1:23" s="60" customFormat="1" ht="15" customHeight="1">
      <c r="A77" s="100" t="s">
        <v>78</v>
      </c>
      <c r="B77" s="142" t="s">
        <v>65</v>
      </c>
      <c r="C77" s="259">
        <f t="shared" si="3"/>
        <v>158414</v>
      </c>
      <c r="D77" s="259">
        <v>0</v>
      </c>
      <c r="E77" s="259">
        <v>0</v>
      </c>
      <c r="F77" s="259">
        <f>SUM(G77:M77)</f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15655</v>
      </c>
      <c r="O77" s="259">
        <v>98906</v>
      </c>
      <c r="P77" s="259">
        <v>0</v>
      </c>
      <c r="Q77" s="259">
        <f>SUM(R77:U77)</f>
        <v>3081</v>
      </c>
      <c r="R77" s="259">
        <v>0</v>
      </c>
      <c r="S77" s="259">
        <v>3081</v>
      </c>
      <c r="T77" s="259">
        <v>0</v>
      </c>
      <c r="U77" s="259">
        <v>0</v>
      </c>
      <c r="V77" s="259">
        <v>40772</v>
      </c>
      <c r="W77" s="178"/>
    </row>
    <row r="78" spans="1:23" s="60" customFormat="1" ht="15" customHeight="1">
      <c r="A78" s="100" t="s">
        <v>78</v>
      </c>
      <c r="B78" s="142" t="s">
        <v>66</v>
      </c>
      <c r="C78" s="259">
        <f t="shared" si="3"/>
        <v>257623</v>
      </c>
      <c r="D78" s="259">
        <v>59460</v>
      </c>
      <c r="E78" s="259">
        <v>-643</v>
      </c>
      <c r="F78" s="259">
        <f>SUM(G78:M78)</f>
        <v>42144</v>
      </c>
      <c r="G78" s="259">
        <v>22291</v>
      </c>
      <c r="H78" s="259">
        <v>12402</v>
      </c>
      <c r="I78" s="259">
        <v>7673</v>
      </c>
      <c r="J78" s="259">
        <v>7958</v>
      </c>
      <c r="K78" s="259">
        <v>355</v>
      </c>
      <c r="L78" s="259">
        <v>331</v>
      </c>
      <c r="M78" s="259">
        <v>-8866</v>
      </c>
      <c r="N78" s="259">
        <v>156662</v>
      </c>
      <c r="O78" s="259">
        <v>0</v>
      </c>
      <c r="P78" s="259">
        <v>0</v>
      </c>
      <c r="Q78" s="259">
        <f>SUM(R78:U78)</f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78"/>
    </row>
    <row r="79" spans="1:23" s="60" customFormat="1" ht="15" customHeight="1">
      <c r="A79" s="420" t="s">
        <v>78</v>
      </c>
      <c r="B79" s="270" t="s">
        <v>453</v>
      </c>
      <c r="C79" s="259">
        <f t="shared" si="3"/>
        <v>4266803.242358651</v>
      </c>
      <c r="D79" s="259">
        <v>35452</v>
      </c>
      <c r="E79" s="259">
        <v>28396</v>
      </c>
      <c r="F79" s="259">
        <f>SUM(G79:M79)</f>
        <v>1420432.9628640381</v>
      </c>
      <c r="G79" s="259">
        <v>4504</v>
      </c>
      <c r="H79" s="259">
        <v>245433.89719597722</v>
      </c>
      <c r="I79" s="259">
        <v>598852.60330958525</v>
      </c>
      <c r="J79" s="259">
        <v>140802.11341714839</v>
      </c>
      <c r="K79" s="259">
        <v>77225.847775641028</v>
      </c>
      <c r="L79" s="259">
        <v>136065.50116568629</v>
      </c>
      <c r="M79" s="259">
        <v>217549</v>
      </c>
      <c r="N79" s="259">
        <v>2393964</v>
      </c>
      <c r="O79" s="259">
        <v>262055</v>
      </c>
      <c r="P79" s="259">
        <v>0</v>
      </c>
      <c r="Q79" s="259">
        <f>SUM(R79:U79)</f>
        <v>126320.27949461315</v>
      </c>
      <c r="R79" s="259">
        <v>0</v>
      </c>
      <c r="S79" s="259">
        <v>126320.27949461315</v>
      </c>
      <c r="T79" s="259">
        <v>0</v>
      </c>
      <c r="U79" s="259">
        <v>0</v>
      </c>
      <c r="V79" s="259">
        <v>183</v>
      </c>
      <c r="W79" s="178"/>
    </row>
    <row r="80" spans="1:23" s="60" customFormat="1" ht="15" customHeight="1">
      <c r="A80" s="100" t="s">
        <v>78</v>
      </c>
      <c r="B80" s="142" t="s">
        <v>67</v>
      </c>
      <c r="C80" s="259">
        <f t="shared" si="3"/>
        <v>40597</v>
      </c>
      <c r="D80" s="259">
        <v>-58029</v>
      </c>
      <c r="E80" s="259">
        <v>-2719</v>
      </c>
      <c r="F80" s="259">
        <f>SUM(G80:M80)</f>
        <v>26337</v>
      </c>
      <c r="G80" s="259">
        <v>-1</v>
      </c>
      <c r="H80" s="259">
        <v>1</v>
      </c>
      <c r="I80" s="259">
        <v>-2</v>
      </c>
      <c r="J80" s="259">
        <v>-1</v>
      </c>
      <c r="K80" s="259">
        <v>33201</v>
      </c>
      <c r="L80" s="259">
        <v>25286</v>
      </c>
      <c r="M80" s="259">
        <v>-32147</v>
      </c>
      <c r="N80" s="259">
        <v>75013</v>
      </c>
      <c r="O80" s="259">
        <v>-2</v>
      </c>
      <c r="P80" s="259">
        <v>0</v>
      </c>
      <c r="Q80" s="259">
        <f>SUM(R80:U80)</f>
        <v>-1</v>
      </c>
      <c r="R80" s="259">
        <v>0</v>
      </c>
      <c r="S80" s="259">
        <v>0</v>
      </c>
      <c r="T80" s="259">
        <v>0</v>
      </c>
      <c r="U80" s="259">
        <v>-1</v>
      </c>
      <c r="V80" s="259">
        <v>-2</v>
      </c>
      <c r="W80" s="178"/>
    </row>
    <row r="81" spans="1:24" s="60" customFormat="1" ht="15" customHeight="1">
      <c r="A81" s="100" t="s">
        <v>78</v>
      </c>
      <c r="B81" s="270" t="s">
        <v>589</v>
      </c>
      <c r="C81" s="259">
        <f t="shared" si="3"/>
        <v>-44868.807471429289</v>
      </c>
      <c r="D81" s="259">
        <v>0</v>
      </c>
      <c r="E81" s="259">
        <v>0</v>
      </c>
      <c r="F81" s="259">
        <f>SUM(G81:M81)</f>
        <v>-31243.489807423844</v>
      </c>
      <c r="G81" s="259">
        <v>0</v>
      </c>
      <c r="H81" s="259">
        <v>-104522.30403441307</v>
      </c>
      <c r="I81" s="259">
        <v>-182114.18826813507</v>
      </c>
      <c r="J81" s="259">
        <v>257485.50166255399</v>
      </c>
      <c r="K81" s="259">
        <v>0</v>
      </c>
      <c r="L81" s="259">
        <v>0</v>
      </c>
      <c r="M81" s="259">
        <v>-2092.4991674296907</v>
      </c>
      <c r="N81" s="259">
        <v>2106.6013070493937</v>
      </c>
      <c r="O81" s="259">
        <v>-560.31848634965718</v>
      </c>
      <c r="P81" s="259">
        <v>0</v>
      </c>
      <c r="Q81" s="259">
        <f t="shared" ref="Q81" si="6">SUM(R81:U81)</f>
        <v>-15171.600484705181</v>
      </c>
      <c r="R81" s="259">
        <v>0</v>
      </c>
      <c r="S81" s="259">
        <v>-15171.600484705181</v>
      </c>
      <c r="T81" s="259">
        <v>0</v>
      </c>
      <c r="U81" s="259">
        <v>0</v>
      </c>
      <c r="V81" s="259">
        <v>0</v>
      </c>
      <c r="W81" s="178"/>
    </row>
    <row r="82" spans="1:24" s="60" customFormat="1" ht="15" customHeight="1">
      <c r="A82" s="101" t="s">
        <v>79</v>
      </c>
      <c r="B82" s="102" t="s">
        <v>198</v>
      </c>
      <c r="C82" s="261">
        <f t="shared" si="3"/>
        <v>25380898.266631816</v>
      </c>
      <c r="D82" s="261">
        <f>SUM(D76:D81)</f>
        <v>1432439.9999999998</v>
      </c>
      <c r="E82" s="261">
        <f>SUM(E76:E81)</f>
        <v>1317217.9999999998</v>
      </c>
      <c r="F82" s="261">
        <f t="shared" ref="F82:V82" si="7">SUM(F76:F81)</f>
        <v>10780612.893133361</v>
      </c>
      <c r="G82" s="261">
        <f t="shared" si="7"/>
        <v>3736923</v>
      </c>
      <c r="H82" s="261">
        <f t="shared" si="7"/>
        <v>1185790.5116869595</v>
      </c>
      <c r="I82" s="261">
        <f t="shared" si="7"/>
        <v>1870523.4622939646</v>
      </c>
      <c r="J82" s="261">
        <f t="shared" si="7"/>
        <v>808195.14507655986</v>
      </c>
      <c r="K82" s="261">
        <f t="shared" si="7"/>
        <v>921770.21211438545</v>
      </c>
      <c r="L82" s="261">
        <f t="shared" si="7"/>
        <v>694378.56196149031</v>
      </c>
      <c r="M82" s="261">
        <f t="shared" si="7"/>
        <v>1563031.9999999998</v>
      </c>
      <c r="N82" s="261">
        <f t="shared" si="7"/>
        <v>6001657.9892848982</v>
      </c>
      <c r="O82" s="261">
        <f>SUM(O76:O81)</f>
        <v>2337918.9999999991</v>
      </c>
      <c r="P82" s="261">
        <f>SUM(P76:P81)</f>
        <v>818952</v>
      </c>
      <c r="Q82" s="261">
        <f t="shared" si="7"/>
        <v>2234255.3842135547</v>
      </c>
      <c r="R82" s="261">
        <f t="shared" si="7"/>
        <v>691260</v>
      </c>
      <c r="S82" s="261">
        <f t="shared" si="7"/>
        <v>1227321.3842135547</v>
      </c>
      <c r="T82" s="261">
        <f t="shared" si="7"/>
        <v>97251</v>
      </c>
      <c r="U82" s="261">
        <f t="shared" si="7"/>
        <v>218423</v>
      </c>
      <c r="V82" s="261">
        <f t="shared" si="7"/>
        <v>457843</v>
      </c>
      <c r="W82" s="178"/>
    </row>
    <row r="83" spans="1:24" s="60" customFormat="1" ht="15" customHeight="1">
      <c r="B83" s="270" t="s">
        <v>248</v>
      </c>
      <c r="C83" s="259">
        <f t="shared" si="3"/>
        <v>11292015</v>
      </c>
      <c r="D83" s="259">
        <v>253302</v>
      </c>
      <c r="E83" s="259">
        <v>1316407</v>
      </c>
      <c r="F83" s="259">
        <f>SUM(G83:M83)</f>
        <v>4501857</v>
      </c>
      <c r="G83" s="259">
        <v>81891</v>
      </c>
      <c r="H83" s="259">
        <v>1011422</v>
      </c>
      <c r="I83" s="259">
        <v>1121802</v>
      </c>
      <c r="J83" s="259">
        <v>217609</v>
      </c>
      <c r="K83" s="259">
        <v>656648</v>
      </c>
      <c r="L83" s="259">
        <v>300539</v>
      </c>
      <c r="M83" s="259">
        <v>1111946</v>
      </c>
      <c r="N83" s="259">
        <v>431007</v>
      </c>
      <c r="O83" s="259">
        <v>2193469</v>
      </c>
      <c r="P83" s="259">
        <v>0</v>
      </c>
      <c r="Q83" s="259">
        <f t="shared" ref="Q83:Q84" si="8">SUM(R83:U83)</f>
        <v>2138187</v>
      </c>
      <c r="R83" s="259">
        <v>691260</v>
      </c>
      <c r="S83" s="259">
        <v>1131253</v>
      </c>
      <c r="T83" s="259">
        <v>97251</v>
      </c>
      <c r="U83" s="259">
        <v>218423</v>
      </c>
      <c r="V83" s="259">
        <v>457786</v>
      </c>
      <c r="W83" s="178"/>
    </row>
    <row r="84" spans="1:24" s="60" customFormat="1" ht="15" customHeight="1">
      <c r="A84" s="100"/>
      <c r="B84" s="142" t="s">
        <v>454</v>
      </c>
      <c r="C84" s="259">
        <f t="shared" si="3"/>
        <v>14088883.277346915</v>
      </c>
      <c r="D84" s="259">
        <v>1179138</v>
      </c>
      <c r="E84" s="259">
        <v>811</v>
      </c>
      <c r="F84" s="259">
        <f>SUM(G84:M84)</f>
        <v>6278755.89313336</v>
      </c>
      <c r="G84" s="259">
        <v>3655032</v>
      </c>
      <c r="H84" s="259">
        <v>174368.51168695951</v>
      </c>
      <c r="I84" s="259">
        <v>748721.46229396458</v>
      </c>
      <c r="J84" s="259">
        <v>590586.14507655986</v>
      </c>
      <c r="K84" s="259">
        <v>265122.21211438562</v>
      </c>
      <c r="L84" s="259">
        <v>393839.56196149025</v>
      </c>
      <c r="M84" s="259">
        <v>451086</v>
      </c>
      <c r="N84" s="259">
        <v>5570651</v>
      </c>
      <c r="O84" s="259">
        <v>144450</v>
      </c>
      <c r="P84" s="259">
        <v>818952</v>
      </c>
      <c r="Q84" s="259">
        <f t="shared" si="8"/>
        <v>96068.384213554338</v>
      </c>
      <c r="R84" s="259">
        <v>0</v>
      </c>
      <c r="S84" s="259">
        <v>96068.384213554338</v>
      </c>
      <c r="T84" s="259">
        <v>0</v>
      </c>
      <c r="U84" s="259">
        <v>0</v>
      </c>
      <c r="V84" s="259">
        <v>57</v>
      </c>
      <c r="W84" s="178"/>
    </row>
    <row r="85" spans="1:24" ht="15" customHeight="1">
      <c r="A85" s="576" t="s">
        <v>557</v>
      </c>
      <c r="C85" s="259"/>
      <c r="D85" s="259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180"/>
    </row>
    <row r="86" spans="1:24" s="112" customFormat="1" ht="15" customHeight="1">
      <c r="A86" s="25" t="s">
        <v>587</v>
      </c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181"/>
    </row>
    <row r="87" spans="1:24" ht="15" customHeight="1">
      <c r="A87" s="112" t="s">
        <v>664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80"/>
    </row>
    <row r="88" spans="1:24" ht="15.95" customHeight="1">
      <c r="A88" s="623" t="s">
        <v>665</v>
      </c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80"/>
    </row>
    <row r="89" spans="1:24" s="112" customFormat="1" ht="11.25" customHeight="1"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</row>
    <row r="90" spans="1:24" s="112" customFormat="1" ht="11.25" customHeight="1"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</row>
    <row r="91" spans="1:24" ht="15" customHeight="1"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</row>
    <row r="92" spans="1:24" ht="14.25" customHeight="1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</row>
    <row r="93" spans="1:24" ht="15.75" customHeight="1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</row>
    <row r="94" spans="1:24" ht="15.95" customHeight="1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</row>
    <row r="95" spans="1:24" ht="15.95" customHeight="1"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</row>
    <row r="96" spans="1:24" ht="15.95" customHeight="1"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</row>
    <row r="97" spans="2:24" ht="15.95" customHeight="1"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</row>
    <row r="98" spans="2:24" ht="15.95" customHeight="1"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  <c r="X98" s="167"/>
    </row>
    <row r="99" spans="2:24" ht="15.95" customHeight="1"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  <c r="X99" s="167"/>
    </row>
    <row r="100" spans="2:24" ht="15.95" customHeight="1"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  <c r="X100" s="167"/>
    </row>
    <row r="101" spans="2:24" ht="15.95" customHeight="1">
      <c r="B101" s="167"/>
      <c r="C101" s="167"/>
      <c r="D101" s="167"/>
      <c r="E101" s="167"/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  <c r="X101" s="167"/>
    </row>
    <row r="102" spans="2:24" ht="15.95" customHeight="1">
      <c r="B102" s="167"/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  <c r="X102" s="167"/>
    </row>
  </sheetData>
  <mergeCells count="11">
    <mergeCell ref="O4:O5"/>
    <mergeCell ref="P4:P5"/>
    <mergeCell ref="V4:V5"/>
    <mergeCell ref="N4:N5"/>
    <mergeCell ref="Q4:U4"/>
    <mergeCell ref="F4:M4"/>
    <mergeCell ref="A4:A5"/>
    <mergeCell ref="B4:B5"/>
    <mergeCell ref="C4:C5"/>
    <mergeCell ref="D4:D5"/>
    <mergeCell ref="E4:E5"/>
  </mergeCells>
  <pageMargins left="0.59055118110236227" right="0.19685039370078741" top="0.59055118110236227" bottom="0.39370078740157483" header="0.11811023622047245" footer="0.11811023622047245"/>
  <pageSetup paperSize="9" scale="70" firstPageNumber="42" orientation="portrait" r:id="rId1"/>
  <headerFooter alignWithMargins="0">
    <oddFooter>&amp;L&amp;"MetaNormalLF-Roman,Standard"Statistisches Bundesamt, Energiegesamtrechnung, 2022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13" width="10.7109375" style="5" customWidth="1"/>
    <col min="14" max="14" width="11.7109375" style="5" customWidth="1"/>
    <col min="15" max="16" width="10.7109375" style="5" customWidth="1"/>
    <col min="17" max="20" width="11.7109375" style="5" customWidth="1"/>
    <col min="21" max="21" width="11.7109375" style="367" customWidth="1"/>
    <col min="22" max="22" width="11.7109375" style="5" customWidth="1"/>
    <col min="23" max="23" width="11.5703125" style="7" bestFit="1" customWidth="1"/>
    <col min="24" max="16384" width="11.42578125" style="5"/>
  </cols>
  <sheetData>
    <row r="1" spans="1:23" s="196" customFormat="1" ht="20.100000000000001" customHeight="1">
      <c r="A1" s="488" t="s">
        <v>667</v>
      </c>
      <c r="B1" s="197"/>
      <c r="C1" s="197"/>
      <c r="D1" s="197"/>
      <c r="J1" s="263"/>
      <c r="M1" s="197"/>
      <c r="N1" s="197"/>
      <c r="Q1" s="197"/>
      <c r="U1" s="189"/>
      <c r="W1" s="198"/>
    </row>
    <row r="2" spans="1:23" s="193" customFormat="1" ht="20.100000000000001" customHeight="1">
      <c r="A2" s="441" t="s">
        <v>130</v>
      </c>
      <c r="B2" s="407"/>
      <c r="C2" s="407"/>
      <c r="D2" s="407"/>
      <c r="E2" s="407"/>
      <c r="F2" s="407"/>
      <c r="G2" s="407"/>
      <c r="H2" s="407"/>
      <c r="I2" s="407"/>
      <c r="J2" s="433"/>
      <c r="K2" s="433"/>
      <c r="L2" s="407"/>
      <c r="M2" s="407"/>
      <c r="N2" s="407"/>
      <c r="O2" s="229"/>
      <c r="P2" s="229"/>
      <c r="Q2" s="407"/>
      <c r="R2" s="407"/>
      <c r="S2" s="407"/>
      <c r="T2" s="407"/>
      <c r="U2" s="407"/>
      <c r="W2" s="195"/>
    </row>
    <row r="3" spans="1:23" ht="15" customHeight="1">
      <c r="A3" s="23"/>
      <c r="B3" s="59"/>
      <c r="C3" s="87"/>
      <c r="D3" s="220"/>
      <c r="E3" s="220"/>
      <c r="F3" s="220"/>
      <c r="G3" s="220"/>
      <c r="H3" s="220"/>
      <c r="I3" s="220"/>
      <c r="J3" s="9"/>
      <c r="K3" s="9"/>
      <c r="L3" s="9"/>
      <c r="M3" s="9"/>
      <c r="N3" s="9"/>
      <c r="O3" s="9"/>
      <c r="P3" s="7"/>
      <c r="Q3" s="7"/>
      <c r="R3" s="7"/>
      <c r="S3" s="7"/>
      <c r="V3" s="7"/>
    </row>
    <row r="4" spans="1:23" s="367" customFormat="1" ht="18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47" t="s">
        <v>196</v>
      </c>
      <c r="R4" s="647"/>
      <c r="S4" s="647"/>
      <c r="T4" s="647"/>
      <c r="U4" s="648"/>
      <c r="V4" s="639" t="s">
        <v>55</v>
      </c>
      <c r="W4" s="438"/>
    </row>
    <row r="5" spans="1:23" s="367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230</v>
      </c>
      <c r="L5" s="153" t="s">
        <v>97</v>
      </c>
      <c r="M5" s="153" t="s">
        <v>124</v>
      </c>
      <c r="N5" s="650"/>
      <c r="O5" s="645"/>
      <c r="P5" s="645"/>
      <c r="Q5" s="437" t="s">
        <v>94</v>
      </c>
      <c r="R5" s="288" t="s">
        <v>239</v>
      </c>
      <c r="S5" s="289" t="s">
        <v>588</v>
      </c>
      <c r="T5" s="153" t="s">
        <v>98</v>
      </c>
      <c r="U5" s="153" t="s">
        <v>86</v>
      </c>
      <c r="V5" s="640"/>
      <c r="W5" s="243"/>
    </row>
    <row r="6" spans="1:23" s="42" customFormat="1" ht="14.1" customHeight="1">
      <c r="A6" s="63" t="s">
        <v>155</v>
      </c>
      <c r="B6" s="336" t="s">
        <v>204</v>
      </c>
      <c r="C6" s="259">
        <f>SUM(D6:F6,N6:Q6,V6)</f>
        <v>152916.95840602109</v>
      </c>
      <c r="D6" s="259">
        <v>30.38816366860825</v>
      </c>
      <c r="E6" s="259">
        <v>0</v>
      </c>
      <c r="F6" s="259">
        <f t="shared" ref="F6:F69" si="0">SUM(G6:M6)</f>
        <v>82709.609439368127</v>
      </c>
      <c r="G6" s="259">
        <v>0</v>
      </c>
      <c r="H6" s="259">
        <v>2809.7665717367108</v>
      </c>
      <c r="I6" s="259">
        <v>62385.239683521038</v>
      </c>
      <c r="J6" s="259">
        <v>0</v>
      </c>
      <c r="K6" s="259">
        <v>16068.642063427829</v>
      </c>
      <c r="L6" s="259">
        <v>0</v>
      </c>
      <c r="M6" s="259">
        <v>1445.9611206825516</v>
      </c>
      <c r="N6" s="259">
        <v>6573.8467367393832</v>
      </c>
      <c r="O6" s="259">
        <v>15302.813479792874</v>
      </c>
      <c r="P6" s="259">
        <v>0</v>
      </c>
      <c r="Q6" s="259">
        <f t="shared" ref="Q6:Q69" si="1">SUM(R6:U6)</f>
        <v>47611.31718895473</v>
      </c>
      <c r="R6" s="259">
        <v>0</v>
      </c>
      <c r="S6" s="259">
        <v>44908.487188954728</v>
      </c>
      <c r="T6" s="259">
        <v>2702.83</v>
      </c>
      <c r="U6" s="259">
        <v>0</v>
      </c>
      <c r="V6" s="259">
        <v>688.98339749736454</v>
      </c>
      <c r="W6" s="170"/>
    </row>
    <row r="7" spans="1:23" s="42" customFormat="1" ht="14.1" customHeight="1">
      <c r="A7" s="125" t="s">
        <v>105</v>
      </c>
      <c r="B7" s="337" t="s">
        <v>258</v>
      </c>
      <c r="C7" s="259">
        <f t="shared" ref="C7:C70" si="2">SUM(D7:F7,N7:Q7,V7)</f>
        <v>143212.06216384456</v>
      </c>
      <c r="D7" s="259">
        <v>30.38816366860825</v>
      </c>
      <c r="E7" s="259">
        <v>0</v>
      </c>
      <c r="F7" s="259">
        <f t="shared" si="0"/>
        <v>74385.960933345632</v>
      </c>
      <c r="G7" s="259">
        <v>0</v>
      </c>
      <c r="H7" s="259">
        <v>241.0196418359838</v>
      </c>
      <c r="I7" s="259">
        <v>56630.770981177142</v>
      </c>
      <c r="J7" s="259">
        <v>0</v>
      </c>
      <c r="K7" s="259">
        <v>16068.642063427829</v>
      </c>
      <c r="L7" s="259">
        <v>0</v>
      </c>
      <c r="M7" s="259">
        <v>1445.528246904684</v>
      </c>
      <c r="N7" s="259">
        <v>6573.698237433211</v>
      </c>
      <c r="O7" s="259">
        <v>14361.935255409846</v>
      </c>
      <c r="P7" s="259">
        <v>0</v>
      </c>
      <c r="Q7" s="259">
        <f t="shared" si="1"/>
        <v>47171.096176489911</v>
      </c>
      <c r="R7" s="259">
        <v>0</v>
      </c>
      <c r="S7" s="259">
        <v>44468.266176489909</v>
      </c>
      <c r="T7" s="259">
        <v>2702.83</v>
      </c>
      <c r="U7" s="259">
        <v>0</v>
      </c>
      <c r="V7" s="259">
        <v>688.98339749736454</v>
      </c>
      <c r="W7" s="170"/>
    </row>
    <row r="8" spans="1:23" s="42" customFormat="1" ht="14.1" customHeight="1">
      <c r="A8" s="125" t="s">
        <v>106</v>
      </c>
      <c r="B8" s="337" t="s">
        <v>205</v>
      </c>
      <c r="C8" s="259">
        <f t="shared" si="2"/>
        <v>8757.248507338405</v>
      </c>
      <c r="D8" s="259">
        <v>0</v>
      </c>
      <c r="E8" s="259">
        <v>0</v>
      </c>
      <c r="F8" s="259">
        <f t="shared" si="0"/>
        <v>7530.068508905475</v>
      </c>
      <c r="G8" s="259">
        <v>0</v>
      </c>
      <c r="H8" s="259">
        <v>2566.899288180181</v>
      </c>
      <c r="I8" s="259">
        <v>4962.7666339729703</v>
      </c>
      <c r="J8" s="259">
        <v>0</v>
      </c>
      <c r="K8" s="259">
        <v>0</v>
      </c>
      <c r="L8" s="259">
        <v>0</v>
      </c>
      <c r="M8" s="259">
        <v>0.40258675232313773</v>
      </c>
      <c r="N8" s="259">
        <v>0.14849930617217286</v>
      </c>
      <c r="O8" s="259">
        <v>790.51536298533426</v>
      </c>
      <c r="P8" s="259">
        <v>0</v>
      </c>
      <c r="Q8" s="259">
        <f t="shared" si="1"/>
        <v>436.5161361414232</v>
      </c>
      <c r="R8" s="259">
        <v>0</v>
      </c>
      <c r="S8" s="259">
        <v>436.5161361414232</v>
      </c>
      <c r="T8" s="259">
        <v>0</v>
      </c>
      <c r="U8" s="259">
        <v>0</v>
      </c>
      <c r="V8" s="259">
        <v>0</v>
      </c>
      <c r="W8" s="170"/>
    </row>
    <row r="9" spans="1:23" s="42" customFormat="1" ht="14.1" customHeight="1">
      <c r="A9" s="125" t="s">
        <v>156</v>
      </c>
      <c r="B9" s="337" t="s">
        <v>157</v>
      </c>
      <c r="C9" s="259">
        <f t="shared" si="2"/>
        <v>947.65890659736863</v>
      </c>
      <c r="D9" s="259">
        <v>0</v>
      </c>
      <c r="E9" s="259">
        <v>0</v>
      </c>
      <c r="F9" s="259">
        <f t="shared" si="0"/>
        <v>793.57999711701848</v>
      </c>
      <c r="G9" s="259">
        <v>0</v>
      </c>
      <c r="H9" s="259">
        <v>1.8476417205463234</v>
      </c>
      <c r="I9" s="259">
        <v>791.70206837092769</v>
      </c>
      <c r="J9" s="259">
        <v>0</v>
      </c>
      <c r="K9" s="259">
        <v>0</v>
      </c>
      <c r="L9" s="259">
        <v>0</v>
      </c>
      <c r="M9" s="259">
        <v>3.0287025544457859E-2</v>
      </c>
      <c r="N9" s="259">
        <v>1.1171759262860324E-2</v>
      </c>
      <c r="O9" s="259">
        <v>150.36286139769371</v>
      </c>
      <c r="P9" s="259">
        <v>0</v>
      </c>
      <c r="Q9" s="259">
        <f t="shared" si="1"/>
        <v>3.704876323393576</v>
      </c>
      <c r="R9" s="259">
        <v>0</v>
      </c>
      <c r="S9" s="259">
        <v>3.704876323393576</v>
      </c>
      <c r="T9" s="259">
        <v>0</v>
      </c>
      <c r="U9" s="259">
        <v>0</v>
      </c>
      <c r="V9" s="259">
        <v>0</v>
      </c>
      <c r="W9" s="170"/>
    </row>
    <row r="10" spans="1:23" s="42" customFormat="1" ht="14.1" customHeight="1">
      <c r="A10" s="63" t="s">
        <v>158</v>
      </c>
      <c r="B10" s="336" t="s">
        <v>201</v>
      </c>
      <c r="C10" s="259">
        <f t="shared" si="2"/>
        <v>46868.683962104522</v>
      </c>
      <c r="D10" s="259">
        <v>168.435</v>
      </c>
      <c r="E10" s="259">
        <v>2858.4009999999998</v>
      </c>
      <c r="F10" s="259">
        <f>SUM(G10:M10)</f>
        <v>3519.6348460360477</v>
      </c>
      <c r="G10" s="259">
        <v>0</v>
      </c>
      <c r="H10" s="259">
        <v>31.706351393689712</v>
      </c>
      <c r="I10" s="259">
        <v>2073.3404551764825</v>
      </c>
      <c r="J10" s="259">
        <v>0</v>
      </c>
      <c r="K10" s="259">
        <v>735.90917138755697</v>
      </c>
      <c r="L10" s="259">
        <v>10.117000000000001</v>
      </c>
      <c r="M10" s="259">
        <v>668.56186807831841</v>
      </c>
      <c r="N10" s="259">
        <v>10168.245029188834</v>
      </c>
      <c r="O10" s="259">
        <v>22117.259026090196</v>
      </c>
      <c r="P10" s="259">
        <v>0</v>
      </c>
      <c r="Q10" s="259">
        <f>SUM(R10:U10)</f>
        <v>319.27895350216704</v>
      </c>
      <c r="R10" s="259">
        <v>0</v>
      </c>
      <c r="S10" s="259">
        <v>319.27895350216704</v>
      </c>
      <c r="T10" s="259">
        <v>0</v>
      </c>
      <c r="U10" s="259">
        <v>0</v>
      </c>
      <c r="V10" s="259">
        <v>7717.4301072872868</v>
      </c>
      <c r="W10" s="170"/>
    </row>
    <row r="11" spans="1:23" s="42" customFormat="1" ht="14.1" customHeight="1">
      <c r="A11" s="125" t="s">
        <v>107</v>
      </c>
      <c r="B11" s="337" t="s">
        <v>206</v>
      </c>
      <c r="C11" s="259">
        <f t="shared" si="2"/>
        <v>22690.217646989891</v>
      </c>
      <c r="D11" s="259">
        <v>0</v>
      </c>
      <c r="E11" s="259">
        <v>675.27499999999998</v>
      </c>
      <c r="F11" s="259">
        <f t="shared" si="0"/>
        <v>403.84331606960518</v>
      </c>
      <c r="G11" s="259">
        <v>0</v>
      </c>
      <c r="H11" s="259">
        <v>4.497276182531512</v>
      </c>
      <c r="I11" s="259">
        <v>283.30611013400687</v>
      </c>
      <c r="J11" s="259">
        <v>0</v>
      </c>
      <c r="K11" s="259">
        <v>116.01300000000001</v>
      </c>
      <c r="L11" s="259">
        <v>0</v>
      </c>
      <c r="M11" s="259">
        <v>2.6929753066835205E-2</v>
      </c>
      <c r="N11" s="259">
        <v>8.9333700592348395E-2</v>
      </c>
      <c r="O11" s="259">
        <v>14062.396900901264</v>
      </c>
      <c r="P11" s="259">
        <v>0</v>
      </c>
      <c r="Q11" s="259">
        <f t="shared" si="1"/>
        <v>23.72709631843092</v>
      </c>
      <c r="R11" s="259">
        <v>0</v>
      </c>
      <c r="S11" s="259">
        <v>23.72709631843092</v>
      </c>
      <c r="T11" s="259">
        <v>0</v>
      </c>
      <c r="U11" s="259">
        <v>0</v>
      </c>
      <c r="V11" s="259">
        <v>7524.8860000000004</v>
      </c>
      <c r="W11" s="170"/>
    </row>
    <row r="12" spans="1:23" s="42" customFormat="1" ht="14.1" customHeight="1">
      <c r="A12" s="125" t="s">
        <v>159</v>
      </c>
      <c r="B12" s="337" t="s">
        <v>259</v>
      </c>
      <c r="C12" s="259">
        <f t="shared" si="2"/>
        <v>8751.6945345458626</v>
      </c>
      <c r="D12" s="259">
        <v>0</v>
      </c>
      <c r="E12" s="259">
        <v>0</v>
      </c>
      <c r="F12" s="259">
        <f t="shared" si="0"/>
        <v>300.67719403995022</v>
      </c>
      <c r="G12" s="259">
        <v>0</v>
      </c>
      <c r="H12" s="259">
        <v>4.6007467931402921</v>
      </c>
      <c r="I12" s="259">
        <v>289.07847339099311</v>
      </c>
      <c r="J12" s="259">
        <v>0</v>
      </c>
      <c r="K12" s="259">
        <v>6.9704245192776249</v>
      </c>
      <c r="L12" s="259">
        <v>0</v>
      </c>
      <c r="M12" s="259">
        <v>2.7549336539202812E-2</v>
      </c>
      <c r="N12" s="259">
        <v>6618.1026521974736</v>
      </c>
      <c r="O12" s="259">
        <v>1792.1542913676674</v>
      </c>
      <c r="P12" s="259">
        <v>0</v>
      </c>
      <c r="Q12" s="259">
        <f t="shared" si="1"/>
        <v>40.272995001188576</v>
      </c>
      <c r="R12" s="259">
        <v>0</v>
      </c>
      <c r="S12" s="259">
        <v>40.272995001188576</v>
      </c>
      <c r="T12" s="259">
        <v>0</v>
      </c>
      <c r="U12" s="259">
        <v>0</v>
      </c>
      <c r="V12" s="259">
        <v>0.4874019395836397</v>
      </c>
      <c r="W12" s="170"/>
    </row>
    <row r="13" spans="1:23" s="42" customFormat="1" ht="14.1" customHeight="1">
      <c r="A13" s="125" t="s">
        <v>160</v>
      </c>
      <c r="B13" s="337" t="s">
        <v>260</v>
      </c>
      <c r="C13" s="259">
        <f t="shared" si="2"/>
        <v>15426.771780568775</v>
      </c>
      <c r="D13" s="259">
        <v>168.435</v>
      </c>
      <c r="E13" s="259">
        <v>2183.1259999999997</v>
      </c>
      <c r="F13" s="259">
        <f t="shared" si="0"/>
        <v>2815.1143359264925</v>
      </c>
      <c r="G13" s="259">
        <v>0</v>
      </c>
      <c r="H13" s="259">
        <v>22.608328418017908</v>
      </c>
      <c r="I13" s="259">
        <v>1500.9558716514825</v>
      </c>
      <c r="J13" s="259">
        <v>0</v>
      </c>
      <c r="K13" s="259">
        <v>612.92574686827925</v>
      </c>
      <c r="L13" s="259">
        <v>10.117000000000001</v>
      </c>
      <c r="M13" s="259">
        <v>668.50738898871236</v>
      </c>
      <c r="N13" s="259">
        <v>3550.0530432907681</v>
      </c>
      <c r="O13" s="259">
        <v>6262.707833821265</v>
      </c>
      <c r="P13" s="259">
        <v>0</v>
      </c>
      <c r="Q13" s="259">
        <f t="shared" si="1"/>
        <v>255.27886218254756</v>
      </c>
      <c r="R13" s="259">
        <v>0</v>
      </c>
      <c r="S13" s="259">
        <v>255.27886218254756</v>
      </c>
      <c r="T13" s="259">
        <v>0</v>
      </c>
      <c r="U13" s="259">
        <v>0</v>
      </c>
      <c r="V13" s="259">
        <v>192.05670534770218</v>
      </c>
      <c r="W13" s="170"/>
    </row>
    <row r="14" spans="1:23" s="42" customFormat="1" ht="14.1" customHeight="1">
      <c r="A14" s="63" t="s">
        <v>161</v>
      </c>
      <c r="B14" s="336" t="s">
        <v>102</v>
      </c>
      <c r="C14" s="259">
        <f t="shared" si="2"/>
        <v>8489405.6407207325</v>
      </c>
      <c r="D14" s="259">
        <v>663189.174</v>
      </c>
      <c r="E14" s="259">
        <v>205925.18522222224</v>
      </c>
      <c r="F14" s="259">
        <f t="shared" si="0"/>
        <v>5354196.5290322248</v>
      </c>
      <c r="G14" s="259">
        <v>3575594.5589999999</v>
      </c>
      <c r="H14" s="259">
        <v>207833.64373153562</v>
      </c>
      <c r="I14" s="259">
        <v>58335.106122782105</v>
      </c>
      <c r="J14" s="259">
        <v>1863.2550000000001</v>
      </c>
      <c r="K14" s="259">
        <v>148612.69139476994</v>
      </c>
      <c r="L14" s="259">
        <v>154837.11599999995</v>
      </c>
      <c r="M14" s="259">
        <v>1207120.1577831381</v>
      </c>
      <c r="N14" s="259">
        <v>1109350.0360734768</v>
      </c>
      <c r="O14" s="259">
        <v>763279.50606660394</v>
      </c>
      <c r="P14" s="259">
        <v>0</v>
      </c>
      <c r="Q14" s="259">
        <f t="shared" si="1"/>
        <v>225122.32201207583</v>
      </c>
      <c r="R14" s="259">
        <v>0</v>
      </c>
      <c r="S14" s="259">
        <v>152889.32201207583</v>
      </c>
      <c r="T14" s="259">
        <v>468.00000000000011</v>
      </c>
      <c r="U14" s="259">
        <v>71765</v>
      </c>
      <c r="V14" s="259">
        <v>168342.88831412946</v>
      </c>
      <c r="W14" s="170"/>
    </row>
    <row r="15" spans="1:23" s="42" customFormat="1" ht="14.1" customHeight="1">
      <c r="A15" s="125" t="s">
        <v>162</v>
      </c>
      <c r="B15" s="337" t="s">
        <v>261</v>
      </c>
      <c r="C15" s="259">
        <f t="shared" si="2"/>
        <v>226437.29795677419</v>
      </c>
      <c r="D15" s="259">
        <v>2953.6109999999999</v>
      </c>
      <c r="E15" s="259">
        <v>4173.2380000000003</v>
      </c>
      <c r="F15" s="259">
        <f t="shared" si="0"/>
        <v>14201.467410966257</v>
      </c>
      <c r="G15" s="259">
        <v>0</v>
      </c>
      <c r="H15" s="259">
        <v>272.53783146597323</v>
      </c>
      <c r="I15" s="259">
        <v>6553.9638864889039</v>
      </c>
      <c r="J15" s="259">
        <v>0</v>
      </c>
      <c r="K15" s="259">
        <v>5999.0665617200202</v>
      </c>
      <c r="L15" s="259">
        <v>735.16800000000001</v>
      </c>
      <c r="M15" s="259">
        <v>640.73113129136107</v>
      </c>
      <c r="N15" s="259">
        <v>119965.81754992418</v>
      </c>
      <c r="O15" s="259">
        <v>69506.456777293162</v>
      </c>
      <c r="P15" s="259">
        <v>0</v>
      </c>
      <c r="Q15" s="259">
        <f t="shared" si="1"/>
        <v>3250.1408117158949</v>
      </c>
      <c r="R15" s="259">
        <v>0</v>
      </c>
      <c r="S15" s="259">
        <v>3231.1408117158949</v>
      </c>
      <c r="T15" s="259">
        <v>18</v>
      </c>
      <c r="U15" s="259">
        <v>1</v>
      </c>
      <c r="V15" s="259">
        <v>12386.56640687471</v>
      </c>
      <c r="W15" s="170"/>
    </row>
    <row r="16" spans="1:23" s="42" customFormat="1" ht="14.1" customHeight="1">
      <c r="A16" s="63" t="s">
        <v>163</v>
      </c>
      <c r="B16" s="337" t="s">
        <v>262</v>
      </c>
      <c r="C16" s="259">
        <f t="shared" si="2"/>
        <v>18260.001844476792</v>
      </c>
      <c r="D16" s="259">
        <v>122.547</v>
      </c>
      <c r="E16" s="259">
        <v>1.3333333333333335E-3</v>
      </c>
      <c r="F16" s="259">
        <f t="shared" si="0"/>
        <v>1700.4346988252976</v>
      </c>
      <c r="G16" s="259">
        <v>0</v>
      </c>
      <c r="H16" s="259">
        <v>61.576597325212013</v>
      </c>
      <c r="I16" s="259">
        <v>876.87230382858309</v>
      </c>
      <c r="J16" s="259">
        <v>0</v>
      </c>
      <c r="K16" s="259">
        <v>655.38797004126036</v>
      </c>
      <c r="L16" s="259">
        <v>0</v>
      </c>
      <c r="M16" s="259">
        <v>106.59782763024222</v>
      </c>
      <c r="N16" s="259">
        <v>8061.2430951548222</v>
      </c>
      <c r="O16" s="259">
        <v>6948.9298764140513</v>
      </c>
      <c r="P16" s="259">
        <v>0</v>
      </c>
      <c r="Q16" s="259">
        <f t="shared" si="1"/>
        <v>939.83544492468809</v>
      </c>
      <c r="R16" s="259">
        <v>0</v>
      </c>
      <c r="S16" s="259">
        <v>781.07395492468811</v>
      </c>
      <c r="T16" s="259">
        <v>158.76149000000001</v>
      </c>
      <c r="U16" s="259">
        <v>0</v>
      </c>
      <c r="V16" s="259">
        <v>487.01039582460049</v>
      </c>
      <c r="W16" s="170"/>
    </row>
    <row r="17" spans="1:23" s="42" customFormat="1" ht="14.1" customHeight="1">
      <c r="A17" s="63">
        <v>16</v>
      </c>
      <c r="B17" s="337" t="s">
        <v>207</v>
      </c>
      <c r="C17" s="259">
        <f t="shared" si="2"/>
        <v>93306.189108238716</v>
      </c>
      <c r="D17" s="259">
        <v>0</v>
      </c>
      <c r="E17" s="259">
        <v>4.4444444444444447E-4</v>
      </c>
      <c r="F17" s="259">
        <f t="shared" si="0"/>
        <v>2546.7137303677609</v>
      </c>
      <c r="G17" s="259">
        <v>0</v>
      </c>
      <c r="H17" s="259">
        <v>74.505078239438845</v>
      </c>
      <c r="I17" s="259">
        <v>1063.4389741390196</v>
      </c>
      <c r="J17" s="259">
        <v>0</v>
      </c>
      <c r="K17" s="259">
        <v>1296.7713406031423</v>
      </c>
      <c r="L17" s="259">
        <v>17.356774064000611</v>
      </c>
      <c r="M17" s="259">
        <v>94.641563322159683</v>
      </c>
      <c r="N17" s="259">
        <v>5466.6507080995825</v>
      </c>
      <c r="O17" s="259">
        <v>18439.096990255413</v>
      </c>
      <c r="P17" s="259">
        <v>0</v>
      </c>
      <c r="Q17" s="259">
        <f t="shared" si="1"/>
        <v>64670.660928281817</v>
      </c>
      <c r="R17" s="259">
        <v>0</v>
      </c>
      <c r="S17" s="259">
        <v>64533.184919976731</v>
      </c>
      <c r="T17" s="259">
        <v>0.44211</v>
      </c>
      <c r="U17" s="259">
        <v>137.03389830508473</v>
      </c>
      <c r="V17" s="259">
        <v>2183.0663067896912</v>
      </c>
      <c r="W17" s="170"/>
    </row>
    <row r="18" spans="1:23" s="42" customFormat="1" ht="14.1" customHeight="1">
      <c r="A18" s="63">
        <v>17</v>
      </c>
      <c r="B18" s="337" t="s">
        <v>208</v>
      </c>
      <c r="C18" s="259">
        <f t="shared" si="2"/>
        <v>221316.41993859448</v>
      </c>
      <c r="D18" s="259">
        <v>3840.2350000000001</v>
      </c>
      <c r="E18" s="259">
        <v>4681.768</v>
      </c>
      <c r="F18" s="259">
        <f t="shared" si="0"/>
        <v>3191.407921002597</v>
      </c>
      <c r="G18" s="259">
        <v>0</v>
      </c>
      <c r="H18" s="259">
        <v>113.67963060186796</v>
      </c>
      <c r="I18" s="259">
        <v>1621.2830563450393</v>
      </c>
      <c r="J18" s="259">
        <v>0</v>
      </c>
      <c r="K18" s="259">
        <v>1015.2554608704296</v>
      </c>
      <c r="L18" s="259">
        <v>365.97899999999993</v>
      </c>
      <c r="M18" s="259">
        <v>75.210773185260337</v>
      </c>
      <c r="N18" s="259">
        <v>73597.017463679484</v>
      </c>
      <c r="O18" s="259">
        <v>63133.049040908161</v>
      </c>
      <c r="P18" s="259">
        <v>0</v>
      </c>
      <c r="Q18" s="259">
        <f t="shared" si="1"/>
        <v>50118.584796218209</v>
      </c>
      <c r="R18" s="259">
        <v>0</v>
      </c>
      <c r="S18" s="259">
        <v>43211.584796218209</v>
      </c>
      <c r="T18" s="259">
        <v>1</v>
      </c>
      <c r="U18" s="259">
        <v>6906</v>
      </c>
      <c r="V18" s="259">
        <v>22754.357716786031</v>
      </c>
      <c r="W18" s="170"/>
    </row>
    <row r="19" spans="1:23" s="42" customFormat="1" ht="14.1" customHeight="1">
      <c r="A19" s="63">
        <v>18</v>
      </c>
      <c r="B19" s="337" t="s">
        <v>263</v>
      </c>
      <c r="C19" s="259">
        <f t="shared" si="2"/>
        <v>15451.170800985681</v>
      </c>
      <c r="D19" s="259">
        <v>0</v>
      </c>
      <c r="E19" s="259">
        <v>32.863444444444447</v>
      </c>
      <c r="F19" s="259">
        <f t="shared" si="0"/>
        <v>1546.0004274928899</v>
      </c>
      <c r="G19" s="259">
        <v>0</v>
      </c>
      <c r="H19" s="259">
        <v>51.058085668782766</v>
      </c>
      <c r="I19" s="259">
        <v>727.08702804473535</v>
      </c>
      <c r="J19" s="259">
        <v>0</v>
      </c>
      <c r="K19" s="259">
        <v>754.06229843317692</v>
      </c>
      <c r="L19" s="259">
        <v>4.5084111214974749E-2</v>
      </c>
      <c r="M19" s="259">
        <v>13.747931234980058</v>
      </c>
      <c r="N19" s="259">
        <v>5744.2037711365429</v>
      </c>
      <c r="O19" s="259">
        <v>7471.0046701168185</v>
      </c>
      <c r="P19" s="259">
        <v>0</v>
      </c>
      <c r="Q19" s="259">
        <f t="shared" si="1"/>
        <v>129.87655596448042</v>
      </c>
      <c r="R19" s="259">
        <v>0</v>
      </c>
      <c r="S19" s="259">
        <v>76.956059297813752</v>
      </c>
      <c r="T19" s="259">
        <v>52.920496666666672</v>
      </c>
      <c r="U19" s="259">
        <v>0</v>
      </c>
      <c r="V19" s="259">
        <v>527.22193183050433</v>
      </c>
      <c r="W19" s="170"/>
    </row>
    <row r="20" spans="1:23" s="42" customFormat="1" ht="14.1" customHeight="1">
      <c r="A20" s="63">
        <v>19</v>
      </c>
      <c r="B20" s="337" t="s">
        <v>264</v>
      </c>
      <c r="C20" s="259">
        <f t="shared" si="2"/>
        <v>5146848.6539066304</v>
      </c>
      <c r="D20" s="259">
        <v>296792.53399999999</v>
      </c>
      <c r="E20" s="259">
        <v>116440.18699999999</v>
      </c>
      <c r="F20" s="259">
        <f t="shared" si="0"/>
        <v>4616375.0062920395</v>
      </c>
      <c r="G20" s="259">
        <v>3575594.5589999999</v>
      </c>
      <c r="H20" s="259">
        <v>202204.43735895798</v>
      </c>
      <c r="I20" s="259">
        <v>8655.8249002775938</v>
      </c>
      <c r="J20" s="259">
        <v>1863.2550000000001</v>
      </c>
      <c r="K20" s="259">
        <v>68724.95250593136</v>
      </c>
      <c r="L20" s="259">
        <v>83634.609999999986</v>
      </c>
      <c r="M20" s="259">
        <v>675697.36752687255</v>
      </c>
      <c r="N20" s="259">
        <v>88337.292241611314</v>
      </c>
      <c r="O20" s="259">
        <v>22452.436109073627</v>
      </c>
      <c r="P20" s="259">
        <v>0</v>
      </c>
      <c r="Q20" s="259">
        <f t="shared" si="1"/>
        <v>1351.1813203021202</v>
      </c>
      <c r="R20" s="259">
        <v>0</v>
      </c>
      <c r="S20" s="259">
        <v>1227.1813203021202</v>
      </c>
      <c r="T20" s="259">
        <v>0</v>
      </c>
      <c r="U20" s="259">
        <v>124</v>
      </c>
      <c r="V20" s="259">
        <v>5100.0169436034839</v>
      </c>
      <c r="W20" s="170"/>
    </row>
    <row r="21" spans="1:23" s="42" customFormat="1" ht="14.1" customHeight="1">
      <c r="A21" s="125" t="s">
        <v>164</v>
      </c>
      <c r="B21" s="338" t="s">
        <v>209</v>
      </c>
      <c r="C21" s="259">
        <f t="shared" si="2"/>
        <v>338151.40081378294</v>
      </c>
      <c r="D21" s="259">
        <v>296792.53399999999</v>
      </c>
      <c r="E21" s="259">
        <v>4658.9039999999995</v>
      </c>
      <c r="F21" s="259">
        <f t="shared" si="0"/>
        <v>10628.531414037943</v>
      </c>
      <c r="G21" s="259">
        <v>0</v>
      </c>
      <c r="H21" s="259">
        <v>0.12700721029020642</v>
      </c>
      <c r="I21" s="259">
        <v>5.5994466861575587</v>
      </c>
      <c r="J21" s="259">
        <v>0</v>
      </c>
      <c r="K21" s="259">
        <v>0.75494967951841674</v>
      </c>
      <c r="L21" s="259">
        <v>0</v>
      </c>
      <c r="M21" s="259">
        <v>10622.050010461977</v>
      </c>
      <c r="N21" s="259">
        <v>22596.274783299468</v>
      </c>
      <c r="O21" s="259">
        <v>1194.1622820193722</v>
      </c>
      <c r="P21" s="259">
        <v>0</v>
      </c>
      <c r="Q21" s="259">
        <f t="shared" si="1"/>
        <v>800.47206646647521</v>
      </c>
      <c r="R21" s="259">
        <v>0</v>
      </c>
      <c r="S21" s="259">
        <v>676.47206646647521</v>
      </c>
      <c r="T21" s="259">
        <v>0</v>
      </c>
      <c r="U21" s="259">
        <v>124</v>
      </c>
      <c r="V21" s="259">
        <v>1480.5222679597223</v>
      </c>
      <c r="W21" s="170"/>
    </row>
    <row r="22" spans="1:23" s="42" customFormat="1" ht="14.1" customHeight="1">
      <c r="A22" s="125" t="s">
        <v>165</v>
      </c>
      <c r="B22" s="338" t="s">
        <v>210</v>
      </c>
      <c r="C22" s="259">
        <f t="shared" si="2"/>
        <v>4808697.2530928468</v>
      </c>
      <c r="D22" s="259">
        <v>0</v>
      </c>
      <c r="E22" s="259">
        <v>111781.283</v>
      </c>
      <c r="F22" s="259">
        <f t="shared" si="0"/>
        <v>4605746.474878001</v>
      </c>
      <c r="G22" s="259">
        <v>3575594.5589999999</v>
      </c>
      <c r="H22" s="259">
        <v>202204.3103517477</v>
      </c>
      <c r="I22" s="259">
        <v>8650.2254535914362</v>
      </c>
      <c r="J22" s="259">
        <v>1863.2550000000001</v>
      </c>
      <c r="K22" s="259">
        <v>68724.197556251835</v>
      </c>
      <c r="L22" s="259">
        <v>83634.609999999986</v>
      </c>
      <c r="M22" s="259">
        <v>665075.31751641061</v>
      </c>
      <c r="N22" s="259">
        <v>65741.01745831185</v>
      </c>
      <c r="O22" s="259">
        <v>21258.273827054254</v>
      </c>
      <c r="P22" s="259">
        <v>0</v>
      </c>
      <c r="Q22" s="259">
        <f t="shared" si="1"/>
        <v>550.70925383564497</v>
      </c>
      <c r="R22" s="259">
        <v>0</v>
      </c>
      <c r="S22" s="259">
        <v>550.70925383564497</v>
      </c>
      <c r="T22" s="259">
        <v>0</v>
      </c>
      <c r="U22" s="259">
        <v>0</v>
      </c>
      <c r="V22" s="259">
        <v>3619.4946756437616</v>
      </c>
      <c r="W22" s="170"/>
    </row>
    <row r="23" spans="1:23" s="42" customFormat="1" ht="14.1" customHeight="1">
      <c r="A23" s="63">
        <v>20</v>
      </c>
      <c r="B23" s="337" t="s">
        <v>265</v>
      </c>
      <c r="C23" s="259">
        <f t="shared" si="2"/>
        <v>1268783.6134348395</v>
      </c>
      <c r="D23" s="259">
        <v>17494.468999999997</v>
      </c>
      <c r="E23" s="259">
        <v>15955.486000000001</v>
      </c>
      <c r="F23" s="259">
        <f t="shared" si="0"/>
        <v>619630.27108240349</v>
      </c>
      <c r="G23" s="259">
        <v>0</v>
      </c>
      <c r="H23" s="259">
        <v>199.33166610281671</v>
      </c>
      <c r="I23" s="259">
        <v>2253.3119439999455</v>
      </c>
      <c r="J23" s="259">
        <v>0</v>
      </c>
      <c r="K23" s="259">
        <v>49049.656345837691</v>
      </c>
      <c r="L23" s="259">
        <v>56955.81</v>
      </c>
      <c r="M23" s="259">
        <v>511172.16112646303</v>
      </c>
      <c r="N23" s="259">
        <v>357913.2280046622</v>
      </c>
      <c r="O23" s="259">
        <v>152470.81867735504</v>
      </c>
      <c r="P23" s="259">
        <v>0</v>
      </c>
      <c r="Q23" s="259">
        <f t="shared" si="1"/>
        <v>27010.244309042409</v>
      </c>
      <c r="R23" s="259">
        <v>0</v>
      </c>
      <c r="S23" s="259">
        <v>3300.2952616926796</v>
      </c>
      <c r="T23" s="259">
        <v>12.949047349728518</v>
      </c>
      <c r="U23" s="259">
        <v>23697</v>
      </c>
      <c r="V23" s="259">
        <v>78309.096361376694</v>
      </c>
      <c r="W23" s="170"/>
    </row>
    <row r="24" spans="1:23" s="42" customFormat="1" ht="14.1" customHeight="1">
      <c r="A24" s="63">
        <v>21</v>
      </c>
      <c r="B24" s="337" t="s">
        <v>266</v>
      </c>
      <c r="C24" s="259">
        <f t="shared" si="2"/>
        <v>53987.310323793819</v>
      </c>
      <c r="D24" s="259">
        <v>0</v>
      </c>
      <c r="E24" s="259">
        <v>2907.77</v>
      </c>
      <c r="F24" s="259">
        <f t="shared" si="0"/>
        <v>1829.1991780091557</v>
      </c>
      <c r="G24" s="259">
        <v>0</v>
      </c>
      <c r="H24" s="259">
        <v>54.349865612823798</v>
      </c>
      <c r="I24" s="259">
        <v>609.94850212776305</v>
      </c>
      <c r="J24" s="259">
        <v>0</v>
      </c>
      <c r="K24" s="259">
        <v>298.79990435571943</v>
      </c>
      <c r="L24" s="259">
        <v>0</v>
      </c>
      <c r="M24" s="259">
        <v>866.1009059128495</v>
      </c>
      <c r="N24" s="259">
        <v>8393.2025620130171</v>
      </c>
      <c r="O24" s="259">
        <v>22455.000472222946</v>
      </c>
      <c r="P24" s="259">
        <v>0</v>
      </c>
      <c r="Q24" s="259">
        <f t="shared" si="1"/>
        <v>1246.5726500020901</v>
      </c>
      <c r="R24" s="259">
        <v>0</v>
      </c>
      <c r="S24" s="259">
        <v>426.52169735181866</v>
      </c>
      <c r="T24" s="259">
        <v>4.0509526502714817</v>
      </c>
      <c r="U24" s="259">
        <v>816</v>
      </c>
      <c r="V24" s="259">
        <v>17155.565461546608</v>
      </c>
      <c r="W24" s="170"/>
    </row>
    <row r="25" spans="1:23" s="60" customFormat="1" ht="14.1" customHeight="1">
      <c r="A25" s="63">
        <v>22</v>
      </c>
      <c r="B25" s="337" t="s">
        <v>211</v>
      </c>
      <c r="C25" s="259">
        <f t="shared" si="2"/>
        <v>83530.372017540372</v>
      </c>
      <c r="D25" s="259">
        <v>0</v>
      </c>
      <c r="E25" s="259">
        <v>0</v>
      </c>
      <c r="F25" s="259">
        <f t="shared" si="0"/>
        <v>5995.715581415523</v>
      </c>
      <c r="G25" s="259">
        <v>0</v>
      </c>
      <c r="H25" s="259">
        <v>225.40116118177534</v>
      </c>
      <c r="I25" s="259">
        <v>3210.2491118299668</v>
      </c>
      <c r="J25" s="259">
        <v>0</v>
      </c>
      <c r="K25" s="259">
        <v>1844.9430298149591</v>
      </c>
      <c r="L25" s="259">
        <v>0.66700000000000004</v>
      </c>
      <c r="M25" s="259">
        <v>714.45527858882178</v>
      </c>
      <c r="N25" s="259">
        <v>22367.373919995633</v>
      </c>
      <c r="O25" s="259">
        <v>50152.6666315478</v>
      </c>
      <c r="P25" s="259">
        <v>0</v>
      </c>
      <c r="Q25" s="259">
        <f t="shared" si="1"/>
        <v>1096.4302195421553</v>
      </c>
      <c r="R25" s="259">
        <v>0</v>
      </c>
      <c r="S25" s="259">
        <v>1079.4302195421553</v>
      </c>
      <c r="T25" s="259">
        <v>17</v>
      </c>
      <c r="U25" s="259">
        <v>0</v>
      </c>
      <c r="V25" s="259">
        <v>3918.1856650392579</v>
      </c>
      <c r="W25" s="170"/>
    </row>
    <row r="26" spans="1:23" s="60" customFormat="1" ht="14.1" customHeight="1">
      <c r="A26" s="63">
        <v>23</v>
      </c>
      <c r="B26" s="337" t="s">
        <v>267</v>
      </c>
      <c r="C26" s="259">
        <f t="shared" si="2"/>
        <v>305045.72387508414</v>
      </c>
      <c r="D26" s="259">
        <v>11739.960999999999</v>
      </c>
      <c r="E26" s="259">
        <v>56989.675999999999</v>
      </c>
      <c r="F26" s="259">
        <f t="shared" si="0"/>
        <v>26730.909720854408</v>
      </c>
      <c r="G26" s="259">
        <v>0</v>
      </c>
      <c r="H26" s="259">
        <v>139.36714146688271</v>
      </c>
      <c r="I26" s="259">
        <v>2022.4228240387627</v>
      </c>
      <c r="J26" s="259">
        <v>0</v>
      </c>
      <c r="K26" s="259">
        <v>2989.6143076683302</v>
      </c>
      <c r="L26" s="259">
        <v>11710.200999999999</v>
      </c>
      <c r="M26" s="259">
        <v>9869.3044476804316</v>
      </c>
      <c r="N26" s="259">
        <v>103556.47731910582</v>
      </c>
      <c r="O26" s="259">
        <v>44576.058707978053</v>
      </c>
      <c r="P26" s="259">
        <v>0</v>
      </c>
      <c r="Q26" s="259">
        <f t="shared" si="1"/>
        <v>60535.155385500846</v>
      </c>
      <c r="R26" s="259">
        <v>0</v>
      </c>
      <c r="S26" s="259">
        <v>21776.155385500846</v>
      </c>
      <c r="T26" s="259">
        <v>5</v>
      </c>
      <c r="U26" s="259">
        <v>38754</v>
      </c>
      <c r="V26" s="259">
        <v>917.48574164499428</v>
      </c>
      <c r="W26" s="170"/>
    </row>
    <row r="27" spans="1:23" s="60" customFormat="1" ht="14.1" customHeight="1">
      <c r="A27" s="140" t="s">
        <v>59</v>
      </c>
      <c r="B27" s="338" t="s">
        <v>212</v>
      </c>
      <c r="C27" s="259">
        <f t="shared" si="2"/>
        <v>65153.473029262808</v>
      </c>
      <c r="D27" s="259">
        <v>0</v>
      </c>
      <c r="E27" s="259">
        <v>0</v>
      </c>
      <c r="F27" s="259">
        <f t="shared" si="0"/>
        <v>3128.8264178348086</v>
      </c>
      <c r="G27" s="259">
        <v>0</v>
      </c>
      <c r="H27" s="259">
        <v>30.893421019554207</v>
      </c>
      <c r="I27" s="259">
        <v>439.96280946382529</v>
      </c>
      <c r="J27" s="259">
        <v>0</v>
      </c>
      <c r="K27" s="259">
        <v>270.9655258291225</v>
      </c>
      <c r="L27" s="259">
        <v>1427.2380000000001</v>
      </c>
      <c r="M27" s="259">
        <v>959.76666152230666</v>
      </c>
      <c r="N27" s="259">
        <v>47894.923408193848</v>
      </c>
      <c r="O27" s="259">
        <v>13822.427686716192</v>
      </c>
      <c r="P27" s="259">
        <v>0</v>
      </c>
      <c r="Q27" s="259">
        <f t="shared" si="1"/>
        <v>40.294615293866315</v>
      </c>
      <c r="R27" s="259">
        <v>0</v>
      </c>
      <c r="S27" s="259">
        <v>40.294615293866315</v>
      </c>
      <c r="T27" s="259">
        <v>0</v>
      </c>
      <c r="U27" s="259">
        <v>0</v>
      </c>
      <c r="V27" s="259">
        <v>267.00090122409239</v>
      </c>
      <c r="W27" s="170"/>
    </row>
    <row r="28" spans="1:23" s="60" customFormat="1" ht="14.1" customHeight="1">
      <c r="A28" s="125" t="s">
        <v>166</v>
      </c>
      <c r="B28" s="338" t="s">
        <v>268</v>
      </c>
      <c r="C28" s="259">
        <f t="shared" si="2"/>
        <v>239892.25084582131</v>
      </c>
      <c r="D28" s="259">
        <v>11739.960999999999</v>
      </c>
      <c r="E28" s="259">
        <v>56989.675999999999</v>
      </c>
      <c r="F28" s="259">
        <f t="shared" si="0"/>
        <v>23602.083303019601</v>
      </c>
      <c r="G28" s="259">
        <v>0</v>
      </c>
      <c r="H28" s="259">
        <v>108.4737204473285</v>
      </c>
      <c r="I28" s="259">
        <v>1582.4600145749373</v>
      </c>
      <c r="J28" s="259">
        <v>0</v>
      </c>
      <c r="K28" s="259">
        <v>2718.6487818392075</v>
      </c>
      <c r="L28" s="259">
        <v>10282.963</v>
      </c>
      <c r="M28" s="259">
        <v>8909.5377861581255</v>
      </c>
      <c r="N28" s="259">
        <v>55661.553910911971</v>
      </c>
      <c r="O28" s="259">
        <v>30753.631021261863</v>
      </c>
      <c r="P28" s="259">
        <v>0</v>
      </c>
      <c r="Q28" s="259">
        <f t="shared" si="1"/>
        <v>60494.860770206978</v>
      </c>
      <c r="R28" s="259">
        <v>0</v>
      </c>
      <c r="S28" s="259">
        <v>21735.860770206978</v>
      </c>
      <c r="T28" s="259">
        <v>5</v>
      </c>
      <c r="U28" s="259">
        <v>38754</v>
      </c>
      <c r="V28" s="259">
        <v>650.48484042090195</v>
      </c>
      <c r="W28" s="170"/>
    </row>
    <row r="29" spans="1:23" s="60" customFormat="1" ht="14.1" customHeight="1">
      <c r="A29" s="63">
        <v>24</v>
      </c>
      <c r="B29" s="337" t="s">
        <v>213</v>
      </c>
      <c r="C29" s="259">
        <f t="shared" si="2"/>
        <v>673080.82231340662</v>
      </c>
      <c r="D29" s="259">
        <v>322408.163</v>
      </c>
      <c r="E29" s="259">
        <v>4667.076</v>
      </c>
      <c r="F29" s="259">
        <f t="shared" si="0"/>
        <v>7155.4792512452459</v>
      </c>
      <c r="G29" s="259">
        <v>0</v>
      </c>
      <c r="H29" s="259">
        <v>164.25906589855725</v>
      </c>
      <c r="I29" s="259">
        <v>2276.7608691908331</v>
      </c>
      <c r="J29" s="259">
        <v>0</v>
      </c>
      <c r="K29" s="259">
        <v>948.97147342230255</v>
      </c>
      <c r="L29" s="259">
        <v>968.92058796723234</v>
      </c>
      <c r="M29" s="259">
        <v>2796.5672547663212</v>
      </c>
      <c r="N29" s="259">
        <v>201589.79387187737</v>
      </c>
      <c r="O29" s="259">
        <v>134419.71881303692</v>
      </c>
      <c r="P29" s="259">
        <v>0</v>
      </c>
      <c r="Q29" s="259">
        <f t="shared" si="1"/>
        <v>1219.4138141978804</v>
      </c>
      <c r="R29" s="259">
        <v>0</v>
      </c>
      <c r="S29" s="259">
        <v>238.41381419788038</v>
      </c>
      <c r="T29" s="259">
        <v>0</v>
      </c>
      <c r="U29" s="259">
        <v>981</v>
      </c>
      <c r="V29" s="259">
        <v>1621.1775630492025</v>
      </c>
      <c r="W29" s="170"/>
    </row>
    <row r="30" spans="1:23" s="60" customFormat="1" ht="14.1" customHeight="1">
      <c r="A30" s="125" t="s">
        <v>167</v>
      </c>
      <c r="B30" s="338" t="s">
        <v>269</v>
      </c>
      <c r="C30" s="259">
        <f t="shared" si="2"/>
        <v>557421.53038884664</v>
      </c>
      <c r="D30" s="259">
        <v>314301.74400000001</v>
      </c>
      <c r="E30" s="259">
        <v>4661.5159999999996</v>
      </c>
      <c r="F30" s="259">
        <f t="shared" si="0"/>
        <v>2936.8630690760833</v>
      </c>
      <c r="G30" s="259">
        <v>0</v>
      </c>
      <c r="H30" s="259">
        <v>80.09200818414665</v>
      </c>
      <c r="I30" s="259">
        <v>1110.7062374269269</v>
      </c>
      <c r="J30" s="259">
        <v>0</v>
      </c>
      <c r="K30" s="259">
        <v>196.0735912365333</v>
      </c>
      <c r="L30" s="259">
        <v>45.699587967232304</v>
      </c>
      <c r="M30" s="259">
        <v>1504.2916442612443</v>
      </c>
      <c r="N30" s="259">
        <v>165392.52129248704</v>
      </c>
      <c r="O30" s="259">
        <v>69315.981146116552</v>
      </c>
      <c r="P30" s="259">
        <v>0</v>
      </c>
      <c r="Q30" s="259">
        <f t="shared" si="1"/>
        <v>131.32409191740493</v>
      </c>
      <c r="R30" s="259">
        <v>0</v>
      </c>
      <c r="S30" s="259">
        <v>131.32409191740493</v>
      </c>
      <c r="T30" s="259">
        <v>0</v>
      </c>
      <c r="U30" s="259">
        <v>0</v>
      </c>
      <c r="V30" s="259">
        <v>681.58078924967458</v>
      </c>
      <c r="W30" s="170"/>
    </row>
    <row r="31" spans="1:23" s="60" customFormat="1" ht="14.1" customHeight="1">
      <c r="A31" s="125" t="s">
        <v>114</v>
      </c>
      <c r="B31" s="338" t="s">
        <v>270</v>
      </c>
      <c r="C31" s="259">
        <f t="shared" si="2"/>
        <v>78131.320902964944</v>
      </c>
      <c r="D31" s="259">
        <v>1171.6059792226406</v>
      </c>
      <c r="E31" s="259">
        <v>5.56</v>
      </c>
      <c r="F31" s="259">
        <f t="shared" si="0"/>
        <v>3445.1068112844405</v>
      </c>
      <c r="G31" s="259">
        <v>0</v>
      </c>
      <c r="H31" s="259">
        <v>61.136218659692616</v>
      </c>
      <c r="I31" s="259">
        <v>847.0647182011337</v>
      </c>
      <c r="J31" s="259">
        <v>0</v>
      </c>
      <c r="K31" s="259">
        <v>383.19613056977482</v>
      </c>
      <c r="L31" s="259">
        <v>923.221</v>
      </c>
      <c r="M31" s="259">
        <v>1230.4887438538394</v>
      </c>
      <c r="N31" s="259">
        <v>23666.2575411332</v>
      </c>
      <c r="O31" s="259">
        <v>48369.492237301354</v>
      </c>
      <c r="P31" s="259">
        <v>0</v>
      </c>
      <c r="Q31" s="259">
        <f t="shared" si="1"/>
        <v>1060.4282928905166</v>
      </c>
      <c r="R31" s="259">
        <v>0</v>
      </c>
      <c r="S31" s="259">
        <v>79.428292890516502</v>
      </c>
      <c r="T31" s="259">
        <v>0</v>
      </c>
      <c r="U31" s="259">
        <v>981</v>
      </c>
      <c r="V31" s="259">
        <v>412.87004113279454</v>
      </c>
      <c r="W31" s="170"/>
    </row>
    <row r="32" spans="1:23" s="60" customFormat="1" ht="14.1" customHeight="1">
      <c r="A32" s="125" t="s">
        <v>168</v>
      </c>
      <c r="B32" s="338" t="s">
        <v>214</v>
      </c>
      <c r="C32" s="259">
        <f t="shared" si="2"/>
        <v>37527.971021594887</v>
      </c>
      <c r="D32" s="259">
        <v>6934.8130207773584</v>
      </c>
      <c r="E32" s="259">
        <v>0</v>
      </c>
      <c r="F32" s="259">
        <f t="shared" si="0"/>
        <v>773.50937088472222</v>
      </c>
      <c r="G32" s="259">
        <v>0</v>
      </c>
      <c r="H32" s="259">
        <v>23.030839054717994</v>
      </c>
      <c r="I32" s="259">
        <v>318.98991356277259</v>
      </c>
      <c r="J32" s="259">
        <v>0</v>
      </c>
      <c r="K32" s="259">
        <v>369.70175161599445</v>
      </c>
      <c r="L32" s="259">
        <v>0</v>
      </c>
      <c r="M32" s="259">
        <v>61.786866651237126</v>
      </c>
      <c r="N32" s="259">
        <v>12531.015038257105</v>
      </c>
      <c r="O32" s="259">
        <v>16734.245429619004</v>
      </c>
      <c r="P32" s="259">
        <v>0</v>
      </c>
      <c r="Q32" s="259">
        <f t="shared" si="1"/>
        <v>27.661429389958968</v>
      </c>
      <c r="R32" s="259">
        <v>0</v>
      </c>
      <c r="S32" s="259">
        <v>27.661429389958968</v>
      </c>
      <c r="T32" s="259">
        <v>0</v>
      </c>
      <c r="U32" s="259">
        <v>0</v>
      </c>
      <c r="V32" s="259">
        <v>526.72673266673348</v>
      </c>
      <c r="W32" s="170"/>
    </row>
    <row r="33" spans="1:23" s="60" customFormat="1" ht="14.1" customHeight="1">
      <c r="A33" s="63">
        <v>25</v>
      </c>
      <c r="B33" s="337" t="s">
        <v>215</v>
      </c>
      <c r="C33" s="259">
        <f t="shared" si="2"/>
        <v>88490.388411999214</v>
      </c>
      <c r="D33" s="259">
        <v>0.71099999999999997</v>
      </c>
      <c r="E33" s="259">
        <v>0</v>
      </c>
      <c r="F33" s="259">
        <f t="shared" si="0"/>
        <v>9925.9260253369121</v>
      </c>
      <c r="G33" s="259">
        <v>0</v>
      </c>
      <c r="H33" s="259">
        <v>217.30803973212196</v>
      </c>
      <c r="I33" s="259">
        <v>3015.667344185048</v>
      </c>
      <c r="J33" s="259">
        <v>0</v>
      </c>
      <c r="K33" s="259">
        <v>5365.2245060498772</v>
      </c>
      <c r="L33" s="259">
        <v>0.45441203276769154</v>
      </c>
      <c r="M33" s="259">
        <v>1327.2717233370965</v>
      </c>
      <c r="N33" s="259">
        <v>32017.311209778385</v>
      </c>
      <c r="O33" s="259">
        <v>43990.475542662956</v>
      </c>
      <c r="P33" s="259">
        <v>0</v>
      </c>
      <c r="Q33" s="259">
        <f t="shared" si="1"/>
        <v>1070.8713366321699</v>
      </c>
      <c r="R33" s="259">
        <v>0</v>
      </c>
      <c r="S33" s="259">
        <v>1040.8713366321699</v>
      </c>
      <c r="T33" s="259">
        <v>21</v>
      </c>
      <c r="U33" s="259">
        <v>9</v>
      </c>
      <c r="V33" s="259">
        <v>1485.0932975887908</v>
      </c>
      <c r="W33" s="170"/>
    </row>
    <row r="34" spans="1:23" s="60" customFormat="1" ht="14.1" customHeight="1">
      <c r="A34" s="63">
        <v>26</v>
      </c>
      <c r="B34" s="337" t="s">
        <v>271</v>
      </c>
      <c r="C34" s="259">
        <f t="shared" si="2"/>
        <v>30802.570902136187</v>
      </c>
      <c r="D34" s="259">
        <v>0</v>
      </c>
      <c r="E34" s="259">
        <v>32.863</v>
      </c>
      <c r="F34" s="259">
        <f t="shared" si="0"/>
        <v>4559.3798067176922</v>
      </c>
      <c r="G34" s="259">
        <v>0</v>
      </c>
      <c r="H34" s="259">
        <v>240.27519019474499</v>
      </c>
      <c r="I34" s="259">
        <v>3422.427134856584</v>
      </c>
      <c r="J34" s="259">
        <v>0</v>
      </c>
      <c r="K34" s="259">
        <v>881.25301209922645</v>
      </c>
      <c r="L34" s="259">
        <v>5.5295451397506544E-2</v>
      </c>
      <c r="M34" s="259">
        <v>15.369174115738691</v>
      </c>
      <c r="N34" s="259">
        <v>7539.0414263962575</v>
      </c>
      <c r="O34" s="259">
        <v>14813.857191674604</v>
      </c>
      <c r="P34" s="259">
        <v>0</v>
      </c>
      <c r="Q34" s="259">
        <f t="shared" si="1"/>
        <v>439.13406287235574</v>
      </c>
      <c r="R34" s="259">
        <v>0</v>
      </c>
      <c r="S34" s="259">
        <v>369.2474645107738</v>
      </c>
      <c r="T34" s="259">
        <v>52.920496666666672</v>
      </c>
      <c r="U34" s="259">
        <v>16.966101694915253</v>
      </c>
      <c r="V34" s="259">
        <v>3418.2954144752775</v>
      </c>
      <c r="W34" s="170"/>
    </row>
    <row r="35" spans="1:23" s="60" customFormat="1" ht="14.1" customHeight="1">
      <c r="A35" s="63">
        <v>27</v>
      </c>
      <c r="B35" s="337" t="s">
        <v>216</v>
      </c>
      <c r="C35" s="259">
        <f t="shared" si="2"/>
        <v>28438.837387705404</v>
      </c>
      <c r="D35" s="259">
        <v>22.518000000000001</v>
      </c>
      <c r="E35" s="259">
        <v>0</v>
      </c>
      <c r="F35" s="259">
        <f t="shared" si="0"/>
        <v>3598.0174040545526</v>
      </c>
      <c r="G35" s="259">
        <v>0</v>
      </c>
      <c r="H35" s="259">
        <v>149.51276412794491</v>
      </c>
      <c r="I35" s="259">
        <v>2133.2094869056377</v>
      </c>
      <c r="J35" s="259">
        <v>0</v>
      </c>
      <c r="K35" s="259">
        <v>1249.748486896739</v>
      </c>
      <c r="L35" s="259">
        <v>0.33484637338691403</v>
      </c>
      <c r="M35" s="259">
        <v>65.211819750843745</v>
      </c>
      <c r="N35" s="259">
        <v>7635.9531263822801</v>
      </c>
      <c r="O35" s="259">
        <v>15130.826737182791</v>
      </c>
      <c r="P35" s="259">
        <v>0</v>
      </c>
      <c r="Q35" s="259">
        <f t="shared" si="1"/>
        <v>283.72946854139599</v>
      </c>
      <c r="R35" s="259">
        <v>0</v>
      </c>
      <c r="S35" s="259">
        <v>230.80897187472931</v>
      </c>
      <c r="T35" s="259">
        <v>52.920496666666672</v>
      </c>
      <c r="U35" s="259">
        <v>0</v>
      </c>
      <c r="V35" s="259">
        <v>1767.7926515443849</v>
      </c>
      <c r="W35" s="170"/>
    </row>
    <row r="36" spans="1:23" s="60" customFormat="1" ht="14.1" customHeight="1">
      <c r="A36" s="63">
        <v>28</v>
      </c>
      <c r="B36" s="337" t="s">
        <v>217</v>
      </c>
      <c r="C36" s="259">
        <f t="shared" si="2"/>
        <v>73421.484230633941</v>
      </c>
      <c r="D36" s="259">
        <v>480.358</v>
      </c>
      <c r="E36" s="259">
        <v>44.256</v>
      </c>
      <c r="F36" s="259">
        <f t="shared" si="0"/>
        <v>10188.4210411164</v>
      </c>
      <c r="G36" s="259">
        <v>0</v>
      </c>
      <c r="H36" s="259">
        <v>404.95062677841923</v>
      </c>
      <c r="I36" s="259">
        <v>5713.673756185307</v>
      </c>
      <c r="J36" s="259">
        <v>0</v>
      </c>
      <c r="K36" s="259">
        <v>3597.8477061119747</v>
      </c>
      <c r="L36" s="259">
        <v>19.044</v>
      </c>
      <c r="M36" s="259">
        <v>452.90495204069799</v>
      </c>
      <c r="N36" s="259">
        <v>23068.502974327421</v>
      </c>
      <c r="O36" s="259">
        <v>33858.262073964026</v>
      </c>
      <c r="P36" s="259">
        <v>0</v>
      </c>
      <c r="Q36" s="259">
        <f t="shared" si="1"/>
        <v>2312.3701727252605</v>
      </c>
      <c r="R36" s="259">
        <v>0</v>
      </c>
      <c r="S36" s="259">
        <v>1956.3701727252605</v>
      </c>
      <c r="T36" s="259">
        <v>34</v>
      </c>
      <c r="U36" s="259">
        <v>322</v>
      </c>
      <c r="V36" s="259">
        <v>3469.3139685008396</v>
      </c>
      <c r="W36" s="170"/>
    </row>
    <row r="37" spans="1:23" s="60" customFormat="1" ht="14.1" customHeight="1">
      <c r="A37" s="63">
        <v>29</v>
      </c>
      <c r="B37" s="337" t="s">
        <v>218</v>
      </c>
      <c r="C37" s="259">
        <f t="shared" si="2"/>
        <v>108427.21320179774</v>
      </c>
      <c r="D37" s="259">
        <v>7334.067</v>
      </c>
      <c r="E37" s="259">
        <v>0</v>
      </c>
      <c r="F37" s="259">
        <f t="shared" si="0"/>
        <v>15198.64129687258</v>
      </c>
      <c r="G37" s="259">
        <v>0</v>
      </c>
      <c r="H37" s="259">
        <v>2586.6480340893813</v>
      </c>
      <c r="I37" s="259">
        <v>8775.1063566905832</v>
      </c>
      <c r="J37" s="259">
        <v>0</v>
      </c>
      <c r="K37" s="259">
        <v>1211.7219471044864</v>
      </c>
      <c r="L37" s="259">
        <v>214.23500000000001</v>
      </c>
      <c r="M37" s="259">
        <v>2410.9299589881284</v>
      </c>
      <c r="N37" s="259">
        <v>32037.081755924544</v>
      </c>
      <c r="O37" s="259">
        <v>43308.038905765417</v>
      </c>
      <c r="P37" s="259">
        <v>0</v>
      </c>
      <c r="Q37" s="259">
        <f t="shared" si="1"/>
        <v>1162.2672991176544</v>
      </c>
      <c r="R37" s="259">
        <v>0</v>
      </c>
      <c r="S37" s="259">
        <v>1133.7672991176544</v>
      </c>
      <c r="T37" s="259">
        <v>28</v>
      </c>
      <c r="U37" s="259">
        <v>0.5</v>
      </c>
      <c r="V37" s="259">
        <v>9387.1169441175371</v>
      </c>
      <c r="W37" s="170"/>
    </row>
    <row r="38" spans="1:23" s="60" customFormat="1" ht="14.1" customHeight="1">
      <c r="A38" s="63">
        <v>30</v>
      </c>
      <c r="B38" s="337" t="s">
        <v>272</v>
      </c>
      <c r="C38" s="259">
        <f t="shared" si="2"/>
        <v>12453.781704481726</v>
      </c>
      <c r="D38" s="259">
        <v>0</v>
      </c>
      <c r="E38" s="259">
        <v>0</v>
      </c>
      <c r="F38" s="259">
        <f t="shared" si="0"/>
        <v>2136.4111718162762</v>
      </c>
      <c r="G38" s="259">
        <v>0</v>
      </c>
      <c r="H38" s="259">
        <v>384.58716920543213</v>
      </c>
      <c r="I38" s="259">
        <v>1276.1774842736495</v>
      </c>
      <c r="J38" s="259">
        <v>0</v>
      </c>
      <c r="K38" s="259">
        <v>259.71064882410292</v>
      </c>
      <c r="L38" s="259">
        <v>214.23500000000001</v>
      </c>
      <c r="M38" s="259">
        <v>1.7008695130917031</v>
      </c>
      <c r="N38" s="259">
        <v>4213.5097014107814</v>
      </c>
      <c r="O38" s="259">
        <v>4297.3247921480934</v>
      </c>
      <c r="P38" s="259">
        <v>0</v>
      </c>
      <c r="Q38" s="259">
        <f t="shared" si="1"/>
        <v>692.15816316092696</v>
      </c>
      <c r="R38" s="259">
        <v>0</v>
      </c>
      <c r="S38" s="259">
        <v>691.65816316092696</v>
      </c>
      <c r="T38" s="259">
        <v>0</v>
      </c>
      <c r="U38" s="259">
        <v>0.5</v>
      </c>
      <c r="V38" s="259">
        <v>1114.3778759456497</v>
      </c>
      <c r="W38" s="170"/>
    </row>
    <row r="39" spans="1:23" s="60" customFormat="1" ht="14.1" customHeight="1">
      <c r="A39" s="63" t="s">
        <v>169</v>
      </c>
      <c r="B39" s="337" t="s">
        <v>273</v>
      </c>
      <c r="C39" s="259">
        <f t="shared" si="2"/>
        <v>25487.7986540409</v>
      </c>
      <c r="D39" s="259">
        <v>0</v>
      </c>
      <c r="E39" s="259">
        <v>0</v>
      </c>
      <c r="F39" s="259">
        <f t="shared" si="0"/>
        <v>4410.1793871429618</v>
      </c>
      <c r="G39" s="259">
        <v>0</v>
      </c>
      <c r="H39" s="259">
        <v>159.9868133327528</v>
      </c>
      <c r="I39" s="259">
        <v>2278.2658651474171</v>
      </c>
      <c r="J39" s="259">
        <v>0</v>
      </c>
      <c r="K39" s="259">
        <v>1924.8982498757405</v>
      </c>
      <c r="L39" s="259">
        <v>0</v>
      </c>
      <c r="M39" s="259">
        <v>47.028458787052202</v>
      </c>
      <c r="N39" s="259">
        <v>5435.3103351412165</v>
      </c>
      <c r="O39" s="259">
        <v>7565.1630540321485</v>
      </c>
      <c r="P39" s="259">
        <v>0</v>
      </c>
      <c r="Q39" s="259">
        <f t="shared" si="1"/>
        <v>7386.8125358743264</v>
      </c>
      <c r="R39" s="259">
        <v>0</v>
      </c>
      <c r="S39" s="259">
        <v>7383.6334558743265</v>
      </c>
      <c r="T39" s="259">
        <v>3.1790799999999999</v>
      </c>
      <c r="U39" s="259">
        <v>0</v>
      </c>
      <c r="V39" s="259">
        <v>690.33334185024478</v>
      </c>
      <c r="W39" s="170"/>
    </row>
    <row r="40" spans="1:23" s="60" customFormat="1" ht="14.1" customHeight="1">
      <c r="A40" s="63">
        <v>33</v>
      </c>
      <c r="B40" s="337" t="s">
        <v>170</v>
      </c>
      <c r="C40" s="259">
        <f t="shared" si="2"/>
        <v>15835.990707574112</v>
      </c>
      <c r="D40" s="259">
        <v>0</v>
      </c>
      <c r="E40" s="259">
        <v>0</v>
      </c>
      <c r="F40" s="259">
        <f t="shared" si="0"/>
        <v>3276.9476045462229</v>
      </c>
      <c r="G40" s="259">
        <v>0</v>
      </c>
      <c r="H40" s="259">
        <v>129.87161155269575</v>
      </c>
      <c r="I40" s="259">
        <v>1849.4152942267406</v>
      </c>
      <c r="J40" s="259">
        <v>0</v>
      </c>
      <c r="K40" s="259">
        <v>544.80563910943886</v>
      </c>
      <c r="L40" s="259">
        <v>0</v>
      </c>
      <c r="M40" s="259">
        <v>752.85505965734774</v>
      </c>
      <c r="N40" s="259">
        <v>2411.0250368556958</v>
      </c>
      <c r="O40" s="259">
        <v>8290.3210029720758</v>
      </c>
      <c r="P40" s="259">
        <v>0</v>
      </c>
      <c r="Q40" s="259">
        <f t="shared" si="1"/>
        <v>206.8827374591562</v>
      </c>
      <c r="R40" s="259">
        <v>0</v>
      </c>
      <c r="S40" s="259">
        <v>201.02690745915621</v>
      </c>
      <c r="T40" s="259">
        <v>5.8558300000000001</v>
      </c>
      <c r="U40" s="259">
        <v>0</v>
      </c>
      <c r="V40" s="259">
        <v>1650.8143257409611</v>
      </c>
      <c r="W40" s="170"/>
    </row>
    <row r="41" spans="1:23" s="60" customFormat="1" ht="14.1" customHeight="1">
      <c r="A41" s="63" t="s">
        <v>171</v>
      </c>
      <c r="B41" s="336" t="s">
        <v>172</v>
      </c>
      <c r="C41" s="259">
        <f t="shared" si="2"/>
        <v>4444642.2604934722</v>
      </c>
      <c r="D41" s="259">
        <v>415251.37199999997</v>
      </c>
      <c r="E41" s="259">
        <v>866530.17600000009</v>
      </c>
      <c r="F41" s="259">
        <f t="shared" si="0"/>
        <v>49806.404616909291</v>
      </c>
      <c r="G41" s="259">
        <v>0</v>
      </c>
      <c r="H41" s="259">
        <v>385.58107156230545</v>
      </c>
      <c r="I41" s="259">
        <v>6099.5001181701891</v>
      </c>
      <c r="J41" s="259">
        <v>0</v>
      </c>
      <c r="K41" s="259">
        <v>10236.088848630568</v>
      </c>
      <c r="L41" s="259">
        <v>7690.6390000000001</v>
      </c>
      <c r="M41" s="259">
        <v>25394.595578546232</v>
      </c>
      <c r="N41" s="259">
        <v>883794.16106689349</v>
      </c>
      <c r="O41" s="259">
        <v>140359.36803039111</v>
      </c>
      <c r="P41" s="259">
        <v>702349.09100000001</v>
      </c>
      <c r="Q41" s="259">
        <f t="shared" si="1"/>
        <v>1386529.2822515289</v>
      </c>
      <c r="R41" s="259">
        <v>719694</v>
      </c>
      <c r="S41" s="259">
        <v>521105.82260152872</v>
      </c>
      <c r="T41" s="259">
        <v>13298.459650000001</v>
      </c>
      <c r="U41" s="259">
        <v>132431</v>
      </c>
      <c r="V41" s="259">
        <v>22.405527749295548</v>
      </c>
      <c r="W41" s="170"/>
    </row>
    <row r="42" spans="1:23" s="60" customFormat="1" ht="14.1" customHeight="1">
      <c r="A42" s="63" t="s">
        <v>173</v>
      </c>
      <c r="B42" s="338" t="s">
        <v>274</v>
      </c>
      <c r="C42" s="259">
        <f t="shared" si="2"/>
        <v>4414873.4854411427</v>
      </c>
      <c r="D42" s="259">
        <v>415251.37199999997</v>
      </c>
      <c r="E42" s="259">
        <v>866530.17600000009</v>
      </c>
      <c r="F42" s="259">
        <f t="shared" si="0"/>
        <v>49374.573205929402</v>
      </c>
      <c r="G42" s="259">
        <v>0</v>
      </c>
      <c r="H42" s="259">
        <v>360.58836090401894</v>
      </c>
      <c r="I42" s="259">
        <v>5704.4324251844973</v>
      </c>
      <c r="J42" s="259">
        <v>0</v>
      </c>
      <c r="K42" s="259">
        <v>10224.768625272849</v>
      </c>
      <c r="L42" s="259">
        <v>7690.6390000000001</v>
      </c>
      <c r="M42" s="259">
        <v>25394.144794568037</v>
      </c>
      <c r="N42" s="259">
        <v>883649.08938952012</v>
      </c>
      <c r="O42" s="259">
        <v>132209.10998763429</v>
      </c>
      <c r="P42" s="259">
        <v>702349.09100000001</v>
      </c>
      <c r="Q42" s="259">
        <f t="shared" si="1"/>
        <v>1365488.2811707768</v>
      </c>
      <c r="R42" s="259">
        <v>719694</v>
      </c>
      <c r="S42" s="259">
        <v>500064.82152077678</v>
      </c>
      <c r="T42" s="259">
        <v>13298.459650000001</v>
      </c>
      <c r="U42" s="259">
        <v>132431</v>
      </c>
      <c r="V42" s="259">
        <v>21.79268728205858</v>
      </c>
      <c r="W42" s="170"/>
    </row>
    <row r="43" spans="1:23" s="60" customFormat="1" ht="14.1" customHeight="1">
      <c r="A43" s="63" t="s">
        <v>174</v>
      </c>
      <c r="B43" s="338" t="s">
        <v>175</v>
      </c>
      <c r="C43" s="259">
        <f t="shared" si="2"/>
        <v>29768.775052329151</v>
      </c>
      <c r="D43" s="259">
        <v>0</v>
      </c>
      <c r="E43" s="259">
        <v>0</v>
      </c>
      <c r="F43" s="259">
        <f t="shared" si="0"/>
        <v>431.83141097989375</v>
      </c>
      <c r="G43" s="259">
        <v>0</v>
      </c>
      <c r="H43" s="259">
        <v>24.992710658286512</v>
      </c>
      <c r="I43" s="259">
        <v>395.06769298569185</v>
      </c>
      <c r="J43" s="259">
        <v>0</v>
      </c>
      <c r="K43" s="259">
        <v>11.320223357718396</v>
      </c>
      <c r="L43" s="259">
        <v>0</v>
      </c>
      <c r="M43" s="259">
        <v>0.4507839781969506</v>
      </c>
      <c r="N43" s="259">
        <v>145.0716773732517</v>
      </c>
      <c r="O43" s="259">
        <v>8150.25804275681</v>
      </c>
      <c r="P43" s="259">
        <v>0</v>
      </c>
      <c r="Q43" s="259">
        <f t="shared" si="1"/>
        <v>21041.001080751957</v>
      </c>
      <c r="R43" s="259">
        <v>0</v>
      </c>
      <c r="S43" s="259">
        <v>21041.001080751957</v>
      </c>
      <c r="T43" s="259">
        <v>0</v>
      </c>
      <c r="U43" s="259">
        <v>0</v>
      </c>
      <c r="V43" s="259">
        <v>0.61284046723696828</v>
      </c>
      <c r="W43" s="170"/>
    </row>
    <row r="44" spans="1:23" s="60" customFormat="1" ht="14.1" customHeight="1">
      <c r="A44" s="63" t="s">
        <v>176</v>
      </c>
      <c r="B44" s="336" t="s">
        <v>275</v>
      </c>
      <c r="C44" s="259">
        <f t="shared" si="2"/>
        <v>103208.02276364538</v>
      </c>
      <c r="D44" s="259">
        <v>0</v>
      </c>
      <c r="E44" s="259">
        <v>0</v>
      </c>
      <c r="F44" s="259">
        <f t="shared" si="0"/>
        <v>31541.604601625702</v>
      </c>
      <c r="G44" s="259">
        <v>0</v>
      </c>
      <c r="H44" s="259">
        <v>180.9687792524779</v>
      </c>
      <c r="I44" s="259">
        <v>30540.557624332159</v>
      </c>
      <c r="J44" s="259">
        <v>0</v>
      </c>
      <c r="K44" s="259">
        <v>817.83801916579591</v>
      </c>
      <c r="L44" s="259">
        <v>0</v>
      </c>
      <c r="M44" s="259">
        <v>2.2401788752684597</v>
      </c>
      <c r="N44" s="259">
        <v>1401.5201348743644</v>
      </c>
      <c r="O44" s="259">
        <v>45850.610738444942</v>
      </c>
      <c r="P44" s="259">
        <v>0</v>
      </c>
      <c r="Q44" s="259">
        <f t="shared" si="1"/>
        <v>24257.56740542749</v>
      </c>
      <c r="R44" s="259">
        <v>0</v>
      </c>
      <c r="S44" s="259">
        <v>24257.56740542749</v>
      </c>
      <c r="T44" s="259">
        <v>0</v>
      </c>
      <c r="U44" s="259">
        <v>0</v>
      </c>
      <c r="V44" s="259">
        <v>156.71988327288082</v>
      </c>
      <c r="W44" s="170"/>
    </row>
    <row r="45" spans="1:23" s="60" customFormat="1" ht="14.1" customHeight="1">
      <c r="A45" s="63">
        <v>36</v>
      </c>
      <c r="B45" s="337" t="s">
        <v>178</v>
      </c>
      <c r="C45" s="259">
        <f t="shared" si="2"/>
        <v>30066.45669297102</v>
      </c>
      <c r="D45" s="259">
        <v>0</v>
      </c>
      <c r="E45" s="259">
        <v>0</v>
      </c>
      <c r="F45" s="259">
        <f t="shared" si="0"/>
        <v>904.28048779788855</v>
      </c>
      <c r="G45" s="259">
        <v>0</v>
      </c>
      <c r="H45" s="259">
        <v>17.234087917533781</v>
      </c>
      <c r="I45" s="259">
        <v>862.41291529381272</v>
      </c>
      <c r="J45" s="259">
        <v>0</v>
      </c>
      <c r="K45" s="259">
        <v>24.420147016123227</v>
      </c>
      <c r="L45" s="259">
        <v>0</v>
      </c>
      <c r="M45" s="259">
        <v>0.21333757041879337</v>
      </c>
      <c r="N45" s="259">
        <v>31.56375011642988</v>
      </c>
      <c r="O45" s="259">
        <v>29052.472699307193</v>
      </c>
      <c r="P45" s="259">
        <v>0</v>
      </c>
      <c r="Q45" s="259">
        <f t="shared" si="1"/>
        <v>76.817727567336874</v>
      </c>
      <c r="R45" s="259">
        <v>0</v>
      </c>
      <c r="S45" s="259">
        <v>76.817727567336874</v>
      </c>
      <c r="T45" s="259">
        <v>0</v>
      </c>
      <c r="U45" s="259">
        <v>0</v>
      </c>
      <c r="V45" s="259">
        <v>1.3220281821694335</v>
      </c>
      <c r="W45" s="170"/>
    </row>
    <row r="46" spans="1:23" s="60" customFormat="1" ht="14.1" customHeight="1">
      <c r="A46" s="63" t="s">
        <v>179</v>
      </c>
      <c r="B46" s="337" t="s">
        <v>276</v>
      </c>
      <c r="C46" s="259">
        <f t="shared" si="2"/>
        <v>73141.566070674351</v>
      </c>
      <c r="D46" s="259">
        <v>0</v>
      </c>
      <c r="E46" s="259">
        <v>0</v>
      </c>
      <c r="F46" s="259">
        <f t="shared" si="0"/>
        <v>30637.324113827814</v>
      </c>
      <c r="G46" s="259">
        <v>0</v>
      </c>
      <c r="H46" s="259">
        <v>163.73469133494413</v>
      </c>
      <c r="I46" s="259">
        <v>29678.144709038348</v>
      </c>
      <c r="J46" s="259">
        <v>0</v>
      </c>
      <c r="K46" s="259">
        <v>793.4178721496728</v>
      </c>
      <c r="L46" s="259">
        <v>0</v>
      </c>
      <c r="M46" s="259">
        <v>2.026841304849667</v>
      </c>
      <c r="N46" s="259">
        <v>1369.9563847579343</v>
      </c>
      <c r="O46" s="259">
        <v>16798.138039137742</v>
      </c>
      <c r="P46" s="259">
        <v>0</v>
      </c>
      <c r="Q46" s="259">
        <f t="shared" si="1"/>
        <v>24180.749677860153</v>
      </c>
      <c r="R46" s="259">
        <v>0</v>
      </c>
      <c r="S46" s="259">
        <v>24180.749677860153</v>
      </c>
      <c r="T46" s="259">
        <v>0</v>
      </c>
      <c r="U46" s="259">
        <v>0</v>
      </c>
      <c r="V46" s="259">
        <v>155.39785509071137</v>
      </c>
      <c r="W46" s="170"/>
    </row>
    <row r="47" spans="1:23" s="60" customFormat="1" ht="14.1" customHeight="1">
      <c r="A47" s="63">
        <v>37</v>
      </c>
      <c r="B47" s="338" t="s">
        <v>180</v>
      </c>
      <c r="C47" s="259">
        <f t="shared" si="2"/>
        <v>17483.347757817315</v>
      </c>
      <c r="D47" s="259">
        <v>0</v>
      </c>
      <c r="E47" s="259">
        <v>0</v>
      </c>
      <c r="F47" s="259">
        <f t="shared" si="0"/>
        <v>2245.2250771741828</v>
      </c>
      <c r="G47" s="259">
        <v>0</v>
      </c>
      <c r="H47" s="259">
        <v>43.128644267327445</v>
      </c>
      <c r="I47" s="259">
        <v>2158.205297154956</v>
      </c>
      <c r="J47" s="259">
        <v>0</v>
      </c>
      <c r="K47" s="259">
        <v>43.357254282367585</v>
      </c>
      <c r="L47" s="259">
        <v>0</v>
      </c>
      <c r="M47" s="259">
        <v>0.53388146953150328</v>
      </c>
      <c r="N47" s="259">
        <v>61.62012592154376</v>
      </c>
      <c r="O47" s="259">
        <v>14981.917457089148</v>
      </c>
      <c r="P47" s="259">
        <v>0</v>
      </c>
      <c r="Q47" s="259">
        <f t="shared" si="1"/>
        <v>192.23787539725203</v>
      </c>
      <c r="R47" s="259">
        <v>0</v>
      </c>
      <c r="S47" s="259">
        <v>192.23787539725203</v>
      </c>
      <c r="T47" s="259">
        <v>0</v>
      </c>
      <c r="U47" s="259">
        <v>0</v>
      </c>
      <c r="V47" s="259">
        <v>2.3472222351868526</v>
      </c>
      <c r="W47" s="170"/>
    </row>
    <row r="48" spans="1:23" s="60" customFormat="1" ht="14.1" customHeight="1">
      <c r="A48" s="63" t="s">
        <v>181</v>
      </c>
      <c r="B48" s="339" t="s">
        <v>277</v>
      </c>
      <c r="C48" s="259">
        <f t="shared" si="2"/>
        <v>55658.218312857047</v>
      </c>
      <c r="D48" s="259">
        <v>0</v>
      </c>
      <c r="E48" s="259">
        <v>0</v>
      </c>
      <c r="F48" s="259">
        <f t="shared" si="0"/>
        <v>28392.099036653632</v>
      </c>
      <c r="G48" s="259">
        <v>0</v>
      </c>
      <c r="H48" s="259">
        <v>120.6060470676167</v>
      </c>
      <c r="I48" s="259">
        <v>27519.939411883392</v>
      </c>
      <c r="J48" s="259">
        <v>0</v>
      </c>
      <c r="K48" s="259">
        <v>750.06061786730515</v>
      </c>
      <c r="L48" s="259">
        <v>0</v>
      </c>
      <c r="M48" s="259">
        <v>1.4929598353181637</v>
      </c>
      <c r="N48" s="259">
        <v>1308.3362588363907</v>
      </c>
      <c r="O48" s="259">
        <v>1816.2205820485945</v>
      </c>
      <c r="P48" s="259">
        <v>0</v>
      </c>
      <c r="Q48" s="259">
        <f t="shared" si="1"/>
        <v>23988.511802462901</v>
      </c>
      <c r="R48" s="259">
        <v>0</v>
      </c>
      <c r="S48" s="259">
        <v>23988.511802462901</v>
      </c>
      <c r="T48" s="259">
        <v>0</v>
      </c>
      <c r="U48" s="259">
        <v>0</v>
      </c>
      <c r="V48" s="259">
        <v>153.05063285552453</v>
      </c>
      <c r="W48" s="170"/>
    </row>
    <row r="49" spans="1:23" s="60" customFormat="1" ht="14.1" customHeight="1">
      <c r="A49" s="63" t="s">
        <v>182</v>
      </c>
      <c r="B49" s="336" t="s">
        <v>219</v>
      </c>
      <c r="C49" s="259">
        <f t="shared" si="2"/>
        <v>209792.80820900883</v>
      </c>
      <c r="D49" s="259">
        <v>0</v>
      </c>
      <c r="E49" s="259">
        <v>0</v>
      </c>
      <c r="F49" s="259">
        <f t="shared" si="0"/>
        <v>173822.54592635832</v>
      </c>
      <c r="G49" s="259">
        <v>0</v>
      </c>
      <c r="H49" s="259">
        <v>5621.4831572830108</v>
      </c>
      <c r="I49" s="259">
        <v>100407.22377934179</v>
      </c>
      <c r="J49" s="259">
        <v>0</v>
      </c>
      <c r="K49" s="259">
        <v>13607.677750944556</v>
      </c>
      <c r="L49" s="259">
        <v>0</v>
      </c>
      <c r="M49" s="259">
        <v>54186.161238788962</v>
      </c>
      <c r="N49" s="259">
        <v>14521.039298302519</v>
      </c>
      <c r="O49" s="259">
        <v>13370.270546211039</v>
      </c>
      <c r="P49" s="259">
        <v>0</v>
      </c>
      <c r="Q49" s="259">
        <f t="shared" si="1"/>
        <v>7287.415734046378</v>
      </c>
      <c r="R49" s="259">
        <v>0</v>
      </c>
      <c r="S49" s="259">
        <v>7287.415734046378</v>
      </c>
      <c r="T49" s="259">
        <v>0</v>
      </c>
      <c r="U49" s="259">
        <v>0</v>
      </c>
      <c r="V49" s="259">
        <v>791.53670409056201</v>
      </c>
      <c r="W49" s="170"/>
    </row>
    <row r="50" spans="1:23" s="60" customFormat="1" ht="14.1" customHeight="1">
      <c r="A50" s="63" t="s">
        <v>183</v>
      </c>
      <c r="B50" s="337" t="s">
        <v>184</v>
      </c>
      <c r="C50" s="259">
        <f t="shared" si="2"/>
        <v>112599.55545541995</v>
      </c>
      <c r="D50" s="259">
        <v>0</v>
      </c>
      <c r="E50" s="259">
        <v>0</v>
      </c>
      <c r="F50" s="259">
        <f t="shared" si="0"/>
        <v>101051.53914304494</v>
      </c>
      <c r="G50" s="259">
        <v>0</v>
      </c>
      <c r="H50" s="259">
        <v>2510.3295041901865</v>
      </c>
      <c r="I50" s="259">
        <v>42106.588259237971</v>
      </c>
      <c r="J50" s="259">
        <v>0</v>
      </c>
      <c r="K50" s="259">
        <v>3962.3433632015704</v>
      </c>
      <c r="L50" s="259">
        <v>0</v>
      </c>
      <c r="M50" s="259">
        <v>52472.278016415206</v>
      </c>
      <c r="N50" s="259">
        <v>4229.448117510764</v>
      </c>
      <c r="O50" s="259">
        <v>3894.5668123950259</v>
      </c>
      <c r="P50" s="259">
        <v>0</v>
      </c>
      <c r="Q50" s="259">
        <f t="shared" si="1"/>
        <v>3193.5182490803354</v>
      </c>
      <c r="R50" s="259">
        <v>0</v>
      </c>
      <c r="S50" s="259">
        <v>3193.5182490803354</v>
      </c>
      <c r="T50" s="259">
        <v>0</v>
      </c>
      <c r="U50" s="259">
        <v>0</v>
      </c>
      <c r="V50" s="259">
        <v>230.48313338886783</v>
      </c>
      <c r="W50" s="170"/>
    </row>
    <row r="51" spans="1:23" s="60" customFormat="1" ht="14.1" customHeight="1">
      <c r="A51" s="63">
        <v>43</v>
      </c>
      <c r="B51" s="337" t="s">
        <v>278</v>
      </c>
      <c r="C51" s="259">
        <f t="shared" si="2"/>
        <v>97193.252753588909</v>
      </c>
      <c r="D51" s="259">
        <v>0</v>
      </c>
      <c r="E51" s="259">
        <v>0</v>
      </c>
      <c r="F51" s="259">
        <f t="shared" si="0"/>
        <v>72771.006783313394</v>
      </c>
      <c r="G51" s="259">
        <v>0</v>
      </c>
      <c r="H51" s="259">
        <v>3111.1536530928242</v>
      </c>
      <c r="I51" s="259">
        <v>58300.635520103824</v>
      </c>
      <c r="J51" s="259">
        <v>0</v>
      </c>
      <c r="K51" s="259">
        <v>9645.3343877429852</v>
      </c>
      <c r="L51" s="259">
        <v>0</v>
      </c>
      <c r="M51" s="259">
        <v>1713.8832223737552</v>
      </c>
      <c r="N51" s="259">
        <v>10291.591180791756</v>
      </c>
      <c r="O51" s="259">
        <v>9475.7037338160135</v>
      </c>
      <c r="P51" s="259">
        <v>0</v>
      </c>
      <c r="Q51" s="259">
        <f t="shared" si="1"/>
        <v>4093.8974849660431</v>
      </c>
      <c r="R51" s="259">
        <v>0</v>
      </c>
      <c r="S51" s="259">
        <v>4093.8974849660431</v>
      </c>
      <c r="T51" s="259">
        <v>0</v>
      </c>
      <c r="U51" s="259">
        <v>0</v>
      </c>
      <c r="V51" s="259">
        <v>561.05357070169418</v>
      </c>
      <c r="W51" s="170"/>
    </row>
    <row r="52" spans="1:23" s="60" customFormat="1" ht="14.1" customHeight="1">
      <c r="A52" s="63" t="s">
        <v>185</v>
      </c>
      <c r="B52" s="336" t="s">
        <v>279</v>
      </c>
      <c r="C52" s="259">
        <f t="shared" si="2"/>
        <v>341328.28604511078</v>
      </c>
      <c r="D52" s="259">
        <v>14.990342251003216</v>
      </c>
      <c r="E52" s="259">
        <v>0</v>
      </c>
      <c r="F52" s="259">
        <f t="shared" si="0"/>
        <v>168594.81216525004</v>
      </c>
      <c r="G52" s="259">
        <v>0</v>
      </c>
      <c r="H52" s="259">
        <v>4916.5301581911344</v>
      </c>
      <c r="I52" s="259">
        <v>109097.71570665084</v>
      </c>
      <c r="J52" s="259">
        <v>0</v>
      </c>
      <c r="K52" s="259">
        <v>40590.536567990632</v>
      </c>
      <c r="L52" s="259">
        <v>0</v>
      </c>
      <c r="M52" s="259">
        <v>13990.029732417428</v>
      </c>
      <c r="N52" s="259">
        <v>69993.399175684215</v>
      </c>
      <c r="O52" s="259">
        <v>89076.172949260217</v>
      </c>
      <c r="P52" s="259">
        <v>0</v>
      </c>
      <c r="Q52" s="259">
        <f t="shared" si="1"/>
        <v>9374.1431718755794</v>
      </c>
      <c r="R52" s="259">
        <v>0</v>
      </c>
      <c r="S52" s="259">
        <v>9374.1431718755794</v>
      </c>
      <c r="T52" s="259">
        <v>0</v>
      </c>
      <c r="U52" s="259">
        <v>0</v>
      </c>
      <c r="V52" s="259">
        <v>4274.7682407897828</v>
      </c>
      <c r="W52" s="170"/>
    </row>
    <row r="53" spans="1:23" s="60" customFormat="1" ht="14.1" customHeight="1">
      <c r="A53" s="63">
        <v>45</v>
      </c>
      <c r="B53" s="337" t="s">
        <v>280</v>
      </c>
      <c r="C53" s="259">
        <f t="shared" si="2"/>
        <v>47226.218566994321</v>
      </c>
      <c r="D53" s="259">
        <v>1.6542297354573219</v>
      </c>
      <c r="E53" s="259">
        <v>0</v>
      </c>
      <c r="F53" s="259">
        <f t="shared" si="0"/>
        <v>25315.940518114163</v>
      </c>
      <c r="G53" s="259">
        <v>0</v>
      </c>
      <c r="H53" s="259">
        <v>659.0359969872909</v>
      </c>
      <c r="I53" s="259">
        <v>3904.3011770203211</v>
      </c>
      <c r="J53" s="259">
        <v>0</v>
      </c>
      <c r="K53" s="259">
        <v>8664.9116748233173</v>
      </c>
      <c r="L53" s="259">
        <v>0</v>
      </c>
      <c r="M53" s="259">
        <v>12087.691669283233</v>
      </c>
      <c r="N53" s="259">
        <v>10078.976004120825</v>
      </c>
      <c r="O53" s="259">
        <v>10917.082698106982</v>
      </c>
      <c r="P53" s="259">
        <v>0</v>
      </c>
      <c r="Q53" s="259">
        <f t="shared" si="1"/>
        <v>356.84805266092627</v>
      </c>
      <c r="R53" s="259">
        <v>0</v>
      </c>
      <c r="S53" s="259">
        <v>356.84805266092627</v>
      </c>
      <c r="T53" s="259">
        <v>0</v>
      </c>
      <c r="U53" s="259">
        <v>0</v>
      </c>
      <c r="V53" s="259">
        <v>555.71706425596562</v>
      </c>
      <c r="W53" s="170"/>
    </row>
    <row r="54" spans="1:23" s="60" customFormat="1" ht="14.1" customHeight="1">
      <c r="A54" s="63">
        <v>46</v>
      </c>
      <c r="B54" s="337" t="s">
        <v>220</v>
      </c>
      <c r="C54" s="259">
        <f t="shared" si="2"/>
        <v>117150.33089723987</v>
      </c>
      <c r="D54" s="259">
        <v>3.3262391228131385</v>
      </c>
      <c r="E54" s="259">
        <v>0</v>
      </c>
      <c r="F54" s="259">
        <f t="shared" si="0"/>
        <v>77059.17045189401</v>
      </c>
      <c r="G54" s="259">
        <v>0</v>
      </c>
      <c r="H54" s="259">
        <v>2459.3327012856248</v>
      </c>
      <c r="I54" s="259">
        <v>66685.23476502602</v>
      </c>
      <c r="J54" s="259">
        <v>0</v>
      </c>
      <c r="K54" s="259">
        <v>7893.3644173779385</v>
      </c>
      <c r="L54" s="259">
        <v>0</v>
      </c>
      <c r="M54" s="259">
        <v>21.238568204423185</v>
      </c>
      <c r="N54" s="259">
        <v>13800.703072846036</v>
      </c>
      <c r="O54" s="259">
        <v>19662.676649152985</v>
      </c>
      <c r="P54" s="259">
        <v>0</v>
      </c>
      <c r="Q54" s="259">
        <f t="shared" si="1"/>
        <v>5700.6206662356872</v>
      </c>
      <c r="R54" s="259">
        <v>0</v>
      </c>
      <c r="S54" s="259">
        <v>5700.6206662356872</v>
      </c>
      <c r="T54" s="259">
        <v>0</v>
      </c>
      <c r="U54" s="259">
        <v>0</v>
      </c>
      <c r="V54" s="259">
        <v>923.83381798832681</v>
      </c>
      <c r="W54" s="170"/>
    </row>
    <row r="55" spans="1:23" s="60" customFormat="1" ht="14.1" customHeight="1">
      <c r="A55" s="63">
        <v>47</v>
      </c>
      <c r="B55" s="337" t="s">
        <v>221</v>
      </c>
      <c r="C55" s="259">
        <f t="shared" si="2"/>
        <v>176951.73658087666</v>
      </c>
      <c r="D55" s="259">
        <v>10.009873392732755</v>
      </c>
      <c r="E55" s="259">
        <v>0</v>
      </c>
      <c r="F55" s="259">
        <f t="shared" si="0"/>
        <v>66219.701195241869</v>
      </c>
      <c r="G55" s="259">
        <v>0</v>
      </c>
      <c r="H55" s="259">
        <v>1798.1614599182187</v>
      </c>
      <c r="I55" s="259">
        <v>38508.179764604494</v>
      </c>
      <c r="J55" s="259">
        <v>0</v>
      </c>
      <c r="K55" s="259">
        <v>24032.260475789375</v>
      </c>
      <c r="L55" s="259">
        <v>0</v>
      </c>
      <c r="M55" s="259">
        <v>1881.0994949297719</v>
      </c>
      <c r="N55" s="259">
        <v>46113.720098717356</v>
      </c>
      <c r="O55" s="259">
        <v>58496.413602000241</v>
      </c>
      <c r="P55" s="259">
        <v>0</v>
      </c>
      <c r="Q55" s="259">
        <f t="shared" si="1"/>
        <v>3316.6744529789653</v>
      </c>
      <c r="R55" s="259">
        <v>0</v>
      </c>
      <c r="S55" s="259">
        <v>3316.6744529789653</v>
      </c>
      <c r="T55" s="259">
        <v>0</v>
      </c>
      <c r="U55" s="259">
        <v>0</v>
      </c>
      <c r="V55" s="259">
        <v>2795.2173585454898</v>
      </c>
      <c r="W55" s="170"/>
    </row>
    <row r="56" spans="1:23" s="60" customFormat="1" ht="14.1" customHeight="1">
      <c r="A56" s="63" t="s">
        <v>186</v>
      </c>
      <c r="B56" s="336" t="s">
        <v>222</v>
      </c>
      <c r="C56" s="259">
        <f t="shared" si="2"/>
        <v>960855.51428352855</v>
      </c>
      <c r="D56" s="259">
        <v>0</v>
      </c>
      <c r="E56" s="259">
        <v>0</v>
      </c>
      <c r="F56" s="259">
        <f t="shared" si="0"/>
        <v>829487.18214628694</v>
      </c>
      <c r="G56" s="259">
        <v>0</v>
      </c>
      <c r="H56" s="259">
        <v>3959.7925432538937</v>
      </c>
      <c r="I56" s="259">
        <v>299816.54546435666</v>
      </c>
      <c r="J56" s="259">
        <v>169313.51692195516</v>
      </c>
      <c r="K56" s="259">
        <v>69957.752593510988</v>
      </c>
      <c r="L56" s="259">
        <v>280313.4280703587</v>
      </c>
      <c r="M56" s="259">
        <v>6126.1465528514927</v>
      </c>
      <c r="N56" s="259">
        <v>44833.184524129516</v>
      </c>
      <c r="O56" s="259">
        <v>60707.661450312393</v>
      </c>
      <c r="P56" s="259">
        <v>0</v>
      </c>
      <c r="Q56" s="259">
        <f t="shared" si="1"/>
        <v>24491.423916966531</v>
      </c>
      <c r="R56" s="259">
        <v>0</v>
      </c>
      <c r="S56" s="259">
        <v>24491.423916966531</v>
      </c>
      <c r="T56" s="259">
        <v>0</v>
      </c>
      <c r="U56" s="259">
        <v>0</v>
      </c>
      <c r="V56" s="259">
        <v>1336.0622458332755</v>
      </c>
      <c r="W56" s="170"/>
    </row>
    <row r="57" spans="1:23" s="60" customFormat="1" ht="14.1" customHeight="1">
      <c r="A57" s="63" t="s">
        <v>188</v>
      </c>
      <c r="B57" s="337" t="s">
        <v>281</v>
      </c>
      <c r="C57" s="259">
        <f t="shared" si="2"/>
        <v>29222.306688590928</v>
      </c>
      <c r="D57" s="259">
        <v>0</v>
      </c>
      <c r="E57" s="259">
        <v>0</v>
      </c>
      <c r="F57" s="259">
        <f t="shared" si="0"/>
        <v>5280.3485878294823</v>
      </c>
      <c r="G57" s="259">
        <v>0</v>
      </c>
      <c r="H57" s="259">
        <v>123.86984268899968</v>
      </c>
      <c r="I57" s="259">
        <v>3724.7707714505536</v>
      </c>
      <c r="J57" s="259">
        <v>0</v>
      </c>
      <c r="K57" s="259">
        <v>424.88695671341458</v>
      </c>
      <c r="L57" s="259">
        <v>0</v>
      </c>
      <c r="M57" s="259">
        <v>1006.8210169765144</v>
      </c>
      <c r="N57" s="259">
        <v>256.32654088518649</v>
      </c>
      <c r="O57" s="259">
        <v>22590.272370084767</v>
      </c>
      <c r="P57" s="259">
        <v>0</v>
      </c>
      <c r="Q57" s="259">
        <f t="shared" si="1"/>
        <v>1008.6605736157093</v>
      </c>
      <c r="R57" s="259">
        <v>0</v>
      </c>
      <c r="S57" s="259">
        <v>1008.6605736157093</v>
      </c>
      <c r="T57" s="259">
        <v>0</v>
      </c>
      <c r="U57" s="259">
        <v>0</v>
      </c>
      <c r="V57" s="259">
        <v>86.698616175780089</v>
      </c>
      <c r="W57" s="170"/>
    </row>
    <row r="58" spans="1:23" s="60" customFormat="1" ht="14.1" customHeight="1">
      <c r="A58" s="63" t="s">
        <v>189</v>
      </c>
      <c r="B58" s="337" t="s">
        <v>282</v>
      </c>
      <c r="C58" s="259">
        <f t="shared" si="2"/>
        <v>198786.95941506923</v>
      </c>
      <c r="D58" s="259">
        <v>0</v>
      </c>
      <c r="E58" s="259">
        <v>0</v>
      </c>
      <c r="F58" s="259">
        <f t="shared" si="0"/>
        <v>137223.18868530169</v>
      </c>
      <c r="G58" s="259">
        <v>0</v>
      </c>
      <c r="H58" s="259">
        <v>1773.7662875775532</v>
      </c>
      <c r="I58" s="259">
        <v>131790.35727937936</v>
      </c>
      <c r="J58" s="259">
        <v>0</v>
      </c>
      <c r="K58" s="259">
        <v>579.95834011130694</v>
      </c>
      <c r="L58" s="259">
        <v>0</v>
      </c>
      <c r="M58" s="259">
        <v>3079.106778233474</v>
      </c>
      <c r="N58" s="259">
        <v>31057.783868467701</v>
      </c>
      <c r="O58" s="259">
        <v>19956.688726011711</v>
      </c>
      <c r="P58" s="259">
        <v>0</v>
      </c>
      <c r="Q58" s="259">
        <f t="shared" si="1"/>
        <v>10517.901056900128</v>
      </c>
      <c r="R58" s="259">
        <v>0</v>
      </c>
      <c r="S58" s="259">
        <v>10517.901056900128</v>
      </c>
      <c r="T58" s="259">
        <v>0</v>
      </c>
      <c r="U58" s="259">
        <v>0</v>
      </c>
      <c r="V58" s="259">
        <v>31.397078387985584</v>
      </c>
      <c r="W58" s="170"/>
    </row>
    <row r="59" spans="1:23" s="60" customFormat="1" ht="14.1" customHeight="1">
      <c r="A59" s="63">
        <v>50</v>
      </c>
      <c r="B59" s="337" t="s">
        <v>283</v>
      </c>
      <c r="C59" s="259">
        <f t="shared" si="2"/>
        <v>353863.40111410734</v>
      </c>
      <c r="D59" s="259">
        <v>0</v>
      </c>
      <c r="E59" s="259">
        <v>0</v>
      </c>
      <c r="F59" s="259">
        <f t="shared" si="0"/>
        <v>353826.7572158972</v>
      </c>
      <c r="G59" s="259">
        <v>0</v>
      </c>
      <c r="H59" s="259">
        <v>15.105701125638594</v>
      </c>
      <c r="I59" s="259">
        <v>10389.391774136915</v>
      </c>
      <c r="J59" s="259">
        <v>0</v>
      </c>
      <c r="K59" s="259">
        <v>62101.988444938586</v>
      </c>
      <c r="L59" s="259">
        <v>280313.4280703587</v>
      </c>
      <c r="M59" s="259">
        <v>1006.8432253373065</v>
      </c>
      <c r="N59" s="259">
        <v>6.1716863522993162</v>
      </c>
      <c r="O59" s="259">
        <v>0.49198761333197022</v>
      </c>
      <c r="P59" s="259">
        <v>0</v>
      </c>
      <c r="Q59" s="259">
        <f t="shared" si="1"/>
        <v>29.661656815361553</v>
      </c>
      <c r="R59" s="259">
        <v>0</v>
      </c>
      <c r="S59" s="259">
        <v>29.661656815361553</v>
      </c>
      <c r="T59" s="259">
        <v>0</v>
      </c>
      <c r="U59" s="259">
        <v>0</v>
      </c>
      <c r="V59" s="259">
        <v>0.31856742915212288</v>
      </c>
      <c r="W59" s="170"/>
    </row>
    <row r="60" spans="1:23" s="60" customFormat="1" ht="14.1" customHeight="1">
      <c r="A60" s="63">
        <v>51</v>
      </c>
      <c r="B60" s="337" t="s">
        <v>284</v>
      </c>
      <c r="C60" s="259">
        <f t="shared" si="2"/>
        <v>170155.6618726048</v>
      </c>
      <c r="D60" s="259">
        <v>0</v>
      </c>
      <c r="E60" s="259">
        <v>0</v>
      </c>
      <c r="F60" s="259">
        <f t="shared" si="0"/>
        <v>170014.87961528648</v>
      </c>
      <c r="G60" s="259">
        <v>0</v>
      </c>
      <c r="H60" s="259">
        <v>224.02363766735019</v>
      </c>
      <c r="I60" s="259">
        <v>372.77564138914761</v>
      </c>
      <c r="J60" s="259">
        <v>169313.51692195516</v>
      </c>
      <c r="K60" s="259">
        <v>104.50222599060227</v>
      </c>
      <c r="L60" s="259">
        <v>0</v>
      </c>
      <c r="M60" s="259">
        <v>6.1188284207354816E-2</v>
      </c>
      <c r="N60" s="259">
        <v>102.67771859855654</v>
      </c>
      <c r="O60" s="259">
        <v>0.52940809069512706</v>
      </c>
      <c r="P60" s="259">
        <v>0</v>
      </c>
      <c r="Q60" s="259">
        <f t="shared" si="1"/>
        <v>31.917716373235056</v>
      </c>
      <c r="R60" s="259">
        <v>0</v>
      </c>
      <c r="S60" s="259">
        <v>31.917716373235056</v>
      </c>
      <c r="T60" s="259">
        <v>0</v>
      </c>
      <c r="U60" s="259">
        <v>0</v>
      </c>
      <c r="V60" s="259">
        <v>5.6574142558519203</v>
      </c>
      <c r="W60" s="170"/>
    </row>
    <row r="61" spans="1:23" s="60" customFormat="1" ht="14.1" customHeight="1">
      <c r="A61" s="63">
        <v>52</v>
      </c>
      <c r="B61" s="337" t="s">
        <v>223</v>
      </c>
      <c r="C61" s="259">
        <f t="shared" si="2"/>
        <v>144099.98736202053</v>
      </c>
      <c r="D61" s="259">
        <v>0</v>
      </c>
      <c r="E61" s="259">
        <v>0</v>
      </c>
      <c r="F61" s="259">
        <f t="shared" si="0"/>
        <v>109700.07077732822</v>
      </c>
      <c r="G61" s="259">
        <v>0</v>
      </c>
      <c r="H61" s="259">
        <v>862.41507403021456</v>
      </c>
      <c r="I61" s="259">
        <v>102389.51179172708</v>
      </c>
      <c r="J61" s="259">
        <v>0</v>
      </c>
      <c r="K61" s="259">
        <v>5431.6632703241203</v>
      </c>
      <c r="L61" s="259">
        <v>0</v>
      </c>
      <c r="M61" s="259">
        <v>1016.4806412468079</v>
      </c>
      <c r="N61" s="259">
        <v>9112.0480429920171</v>
      </c>
      <c r="O61" s="259">
        <v>15748.744481362141</v>
      </c>
      <c r="P61" s="259">
        <v>0</v>
      </c>
      <c r="Q61" s="259">
        <f t="shared" si="1"/>
        <v>8595.4102517307729</v>
      </c>
      <c r="R61" s="259">
        <v>0</v>
      </c>
      <c r="S61" s="259">
        <v>8595.4102517307729</v>
      </c>
      <c r="T61" s="259">
        <v>0</v>
      </c>
      <c r="U61" s="259">
        <v>0</v>
      </c>
      <c r="V61" s="259">
        <v>943.71380860738657</v>
      </c>
      <c r="W61" s="170"/>
    </row>
    <row r="62" spans="1:23" s="60" customFormat="1" ht="14.1" customHeight="1">
      <c r="A62" s="63">
        <v>53</v>
      </c>
      <c r="B62" s="337" t="s">
        <v>190</v>
      </c>
      <c r="C62" s="259">
        <f t="shared" si="2"/>
        <v>64727.197831135825</v>
      </c>
      <c r="D62" s="259">
        <v>0</v>
      </c>
      <c r="E62" s="259">
        <v>0</v>
      </c>
      <c r="F62" s="259">
        <f t="shared" si="0"/>
        <v>53441.937264643886</v>
      </c>
      <c r="G62" s="259">
        <v>0</v>
      </c>
      <c r="H62" s="259">
        <v>960.61200016413693</v>
      </c>
      <c r="I62" s="259">
        <v>51149.738206273614</v>
      </c>
      <c r="J62" s="259">
        <v>0</v>
      </c>
      <c r="K62" s="259">
        <v>1314.7533554329495</v>
      </c>
      <c r="L62" s="259">
        <v>0</v>
      </c>
      <c r="M62" s="259">
        <v>16.833702773182271</v>
      </c>
      <c r="N62" s="259">
        <v>4298.1766668337605</v>
      </c>
      <c r="O62" s="259">
        <v>2410.934477149744</v>
      </c>
      <c r="P62" s="259">
        <v>0</v>
      </c>
      <c r="Q62" s="259">
        <f t="shared" si="1"/>
        <v>4307.8726615313226</v>
      </c>
      <c r="R62" s="259">
        <v>0</v>
      </c>
      <c r="S62" s="259">
        <v>4307.8726615313226</v>
      </c>
      <c r="T62" s="259">
        <v>0</v>
      </c>
      <c r="U62" s="259">
        <v>0</v>
      </c>
      <c r="V62" s="259">
        <v>268.27676097711918</v>
      </c>
      <c r="W62" s="170"/>
    </row>
    <row r="63" spans="1:23" s="60" customFormat="1" ht="14.1" customHeight="1">
      <c r="A63" s="63" t="s">
        <v>191</v>
      </c>
      <c r="B63" s="336" t="s">
        <v>192</v>
      </c>
      <c r="C63" s="259">
        <f t="shared" si="2"/>
        <v>86315.510798364223</v>
      </c>
      <c r="D63" s="259">
        <v>3.3565846593666322</v>
      </c>
      <c r="E63" s="259">
        <v>0</v>
      </c>
      <c r="F63" s="259">
        <f t="shared" si="0"/>
        <v>28143.069212539409</v>
      </c>
      <c r="G63" s="259">
        <v>0</v>
      </c>
      <c r="H63" s="259">
        <v>791.98648529094669</v>
      </c>
      <c r="I63" s="259">
        <v>2160.5401343475855</v>
      </c>
      <c r="J63" s="259">
        <v>0</v>
      </c>
      <c r="K63" s="259">
        <v>22806.842160026001</v>
      </c>
      <c r="L63" s="259">
        <v>0</v>
      </c>
      <c r="M63" s="259">
        <v>2383.7004328748762</v>
      </c>
      <c r="N63" s="259">
        <v>14889.227526904859</v>
      </c>
      <c r="O63" s="259">
        <v>41898.379419397657</v>
      </c>
      <c r="P63" s="259">
        <v>0</v>
      </c>
      <c r="Q63" s="259">
        <f t="shared" si="1"/>
        <v>220.9069621433182</v>
      </c>
      <c r="R63" s="259">
        <v>0</v>
      </c>
      <c r="S63" s="259">
        <v>220.9069621433182</v>
      </c>
      <c r="T63" s="259">
        <v>0</v>
      </c>
      <c r="U63" s="259">
        <v>0</v>
      </c>
      <c r="V63" s="259">
        <v>1160.5710927196044</v>
      </c>
      <c r="W63" s="170"/>
    </row>
    <row r="64" spans="1:23" s="60" customFormat="1" ht="14.1" customHeight="1">
      <c r="A64" s="63" t="s">
        <v>72</v>
      </c>
      <c r="B64" s="336" t="s">
        <v>224</v>
      </c>
      <c r="C64" s="259">
        <f t="shared" si="2"/>
        <v>56868.40659817469</v>
      </c>
      <c r="D64" s="259">
        <v>0</v>
      </c>
      <c r="E64" s="259">
        <v>0</v>
      </c>
      <c r="F64" s="259">
        <f t="shared" si="0"/>
        <v>9555.887082386098</v>
      </c>
      <c r="G64" s="259">
        <v>0</v>
      </c>
      <c r="H64" s="259">
        <v>588.78404168333213</v>
      </c>
      <c r="I64" s="259">
        <v>3965.3746505861332</v>
      </c>
      <c r="J64" s="259">
        <v>0</v>
      </c>
      <c r="K64" s="259">
        <v>4996.4447124731396</v>
      </c>
      <c r="L64" s="259">
        <v>0</v>
      </c>
      <c r="M64" s="259">
        <v>5.283677643494495</v>
      </c>
      <c r="N64" s="259">
        <v>14806.083915633622</v>
      </c>
      <c r="O64" s="259">
        <v>31121.112048805197</v>
      </c>
      <c r="P64" s="259">
        <v>0</v>
      </c>
      <c r="Q64" s="259">
        <f t="shared" si="1"/>
        <v>365.79391993678331</v>
      </c>
      <c r="R64" s="259">
        <v>0</v>
      </c>
      <c r="S64" s="259">
        <v>365.79391993678331</v>
      </c>
      <c r="T64" s="259">
        <v>0</v>
      </c>
      <c r="U64" s="259">
        <v>0</v>
      </c>
      <c r="V64" s="259">
        <v>1019.5296314129901</v>
      </c>
      <c r="W64" s="170"/>
    </row>
    <row r="65" spans="1:23" s="60" customFormat="1" ht="14.1" customHeight="1">
      <c r="A65" s="63" t="s">
        <v>73</v>
      </c>
      <c r="B65" s="336" t="s">
        <v>132</v>
      </c>
      <c r="C65" s="259">
        <f t="shared" si="2"/>
        <v>32269.455462020684</v>
      </c>
      <c r="D65" s="259">
        <v>0</v>
      </c>
      <c r="E65" s="259">
        <v>0</v>
      </c>
      <c r="F65" s="259">
        <f t="shared" si="0"/>
        <v>8286.6590092284223</v>
      </c>
      <c r="G65" s="259">
        <v>0</v>
      </c>
      <c r="H65" s="259">
        <v>1131.9123282148107</v>
      </c>
      <c r="I65" s="259">
        <v>2626.6956371733299</v>
      </c>
      <c r="J65" s="259">
        <v>0</v>
      </c>
      <c r="K65" s="259">
        <v>4524.7643701832094</v>
      </c>
      <c r="L65" s="259">
        <v>0</v>
      </c>
      <c r="M65" s="259">
        <v>3.2866736570729902</v>
      </c>
      <c r="N65" s="259">
        <v>13394.273201478743</v>
      </c>
      <c r="O65" s="259">
        <v>9391.6229695636575</v>
      </c>
      <c r="P65" s="259">
        <v>0</v>
      </c>
      <c r="Q65" s="259">
        <f t="shared" si="1"/>
        <v>273.61750448880701</v>
      </c>
      <c r="R65" s="259">
        <v>0</v>
      </c>
      <c r="S65" s="259">
        <v>273.61750448880701</v>
      </c>
      <c r="T65" s="259">
        <v>0</v>
      </c>
      <c r="U65" s="259">
        <v>0</v>
      </c>
      <c r="V65" s="259">
        <v>923.28277726105591</v>
      </c>
      <c r="W65" s="170"/>
    </row>
    <row r="66" spans="1:23" s="60" customFormat="1" ht="14.1" customHeight="1">
      <c r="A66" s="63" t="s">
        <v>74</v>
      </c>
      <c r="B66" s="336" t="s">
        <v>285</v>
      </c>
      <c r="C66" s="259">
        <f t="shared" si="2"/>
        <v>27426.844284405397</v>
      </c>
      <c r="D66" s="259">
        <v>0</v>
      </c>
      <c r="E66" s="259">
        <v>0</v>
      </c>
      <c r="F66" s="259">
        <f t="shared" si="0"/>
        <v>3693.3405581636403</v>
      </c>
      <c r="G66" s="259">
        <v>0</v>
      </c>
      <c r="H66" s="259">
        <v>609.98612584721661</v>
      </c>
      <c r="I66" s="259">
        <v>2299.0454455920185</v>
      </c>
      <c r="J66" s="259">
        <v>0</v>
      </c>
      <c r="K66" s="259">
        <v>780.39998352617295</v>
      </c>
      <c r="L66" s="259">
        <v>0</v>
      </c>
      <c r="M66" s="259">
        <v>3.909003198232508</v>
      </c>
      <c r="N66" s="259">
        <v>2313.4395576951179</v>
      </c>
      <c r="O66" s="259">
        <v>21039.058695230338</v>
      </c>
      <c r="P66" s="259">
        <v>0</v>
      </c>
      <c r="Q66" s="259">
        <f t="shared" si="1"/>
        <v>221.76406200379262</v>
      </c>
      <c r="R66" s="259">
        <v>0</v>
      </c>
      <c r="S66" s="259">
        <v>221.76406200379262</v>
      </c>
      <c r="T66" s="259">
        <v>0</v>
      </c>
      <c r="U66" s="259">
        <v>0</v>
      </c>
      <c r="V66" s="259">
        <v>159.24141131250835</v>
      </c>
      <c r="W66" s="170"/>
    </row>
    <row r="67" spans="1:23" s="60" customFormat="1" ht="14.1" customHeight="1">
      <c r="A67" s="63" t="s">
        <v>75</v>
      </c>
      <c r="B67" s="336" t="s">
        <v>286</v>
      </c>
      <c r="C67" s="259">
        <f t="shared" si="2"/>
        <v>114216.7553895992</v>
      </c>
      <c r="D67" s="259">
        <v>0</v>
      </c>
      <c r="E67" s="259">
        <v>0</v>
      </c>
      <c r="F67" s="259">
        <f t="shared" si="0"/>
        <v>33803.410579070827</v>
      </c>
      <c r="G67" s="259">
        <v>0</v>
      </c>
      <c r="H67" s="259">
        <v>9435.7235998834549</v>
      </c>
      <c r="I67" s="259">
        <v>14933.334377607151</v>
      </c>
      <c r="J67" s="259">
        <v>0</v>
      </c>
      <c r="K67" s="259">
        <v>8509.6744488029999</v>
      </c>
      <c r="L67" s="259">
        <v>0</v>
      </c>
      <c r="M67" s="259">
        <v>924.67815277721877</v>
      </c>
      <c r="N67" s="259">
        <v>24611.010836301124</v>
      </c>
      <c r="O67" s="259">
        <v>52546.284765392629</v>
      </c>
      <c r="P67" s="259">
        <v>0</v>
      </c>
      <c r="Q67" s="259">
        <f t="shared" si="1"/>
        <v>1566.4542144312645</v>
      </c>
      <c r="R67" s="259">
        <v>0</v>
      </c>
      <c r="S67" s="259">
        <v>1566.4542144312645</v>
      </c>
      <c r="T67" s="259">
        <v>0</v>
      </c>
      <c r="U67" s="259">
        <v>0</v>
      </c>
      <c r="V67" s="259">
        <v>1689.5949944033573</v>
      </c>
      <c r="W67" s="170"/>
    </row>
    <row r="68" spans="1:23" s="60" customFormat="1" ht="14.1" customHeight="1">
      <c r="A68" s="63" t="s">
        <v>76</v>
      </c>
      <c r="B68" s="336" t="s">
        <v>287</v>
      </c>
      <c r="C68" s="259">
        <f t="shared" si="2"/>
        <v>24500.686184531405</v>
      </c>
      <c r="D68" s="259">
        <v>0</v>
      </c>
      <c r="E68" s="259">
        <v>0</v>
      </c>
      <c r="F68" s="259">
        <f t="shared" si="0"/>
        <v>8852.9465921290994</v>
      </c>
      <c r="G68" s="259">
        <v>0</v>
      </c>
      <c r="H68" s="259">
        <v>558.8591607351517</v>
      </c>
      <c r="I68" s="259">
        <v>3672.257925056686</v>
      </c>
      <c r="J68" s="259">
        <v>0</v>
      </c>
      <c r="K68" s="259">
        <v>4618.7423746013746</v>
      </c>
      <c r="L68" s="259">
        <v>0</v>
      </c>
      <c r="M68" s="259">
        <v>3.0871317358862229</v>
      </c>
      <c r="N68" s="259">
        <v>8799.1400741887392</v>
      </c>
      <c r="O68" s="259">
        <v>5572.7186241864201</v>
      </c>
      <c r="P68" s="259">
        <v>0</v>
      </c>
      <c r="Q68" s="259">
        <f t="shared" si="1"/>
        <v>333.42180926764553</v>
      </c>
      <c r="R68" s="259">
        <v>0</v>
      </c>
      <c r="S68" s="259">
        <v>333.42180926764553</v>
      </c>
      <c r="T68" s="259">
        <v>0</v>
      </c>
      <c r="U68" s="259">
        <v>0</v>
      </c>
      <c r="V68" s="259">
        <v>942.45908475950387</v>
      </c>
      <c r="W68" s="170"/>
    </row>
    <row r="69" spans="1:23" s="60" customFormat="1" ht="14.1" customHeight="1">
      <c r="A69" s="63" t="s">
        <v>77</v>
      </c>
      <c r="B69" s="336" t="s">
        <v>288</v>
      </c>
      <c r="C69" s="259">
        <f t="shared" si="2"/>
        <v>123555.91539602146</v>
      </c>
      <c r="D69" s="259">
        <v>0</v>
      </c>
      <c r="E69" s="259">
        <v>0</v>
      </c>
      <c r="F69" s="259">
        <f t="shared" si="0"/>
        <v>38383.123221127134</v>
      </c>
      <c r="G69" s="259">
        <v>0</v>
      </c>
      <c r="H69" s="259">
        <v>3400.8304939581467</v>
      </c>
      <c r="I69" s="259">
        <v>17167.916936416615</v>
      </c>
      <c r="J69" s="259">
        <v>2542.8920151362754</v>
      </c>
      <c r="K69" s="259">
        <v>13224.414880950349</v>
      </c>
      <c r="L69" s="259">
        <v>0</v>
      </c>
      <c r="M69" s="259">
        <v>2047.0688946657492</v>
      </c>
      <c r="N69" s="259">
        <v>37809.209372036617</v>
      </c>
      <c r="O69" s="259">
        <v>36746.819921361413</v>
      </c>
      <c r="P69" s="259">
        <v>0</v>
      </c>
      <c r="Q69" s="259">
        <f t="shared" si="1"/>
        <v>8053.6435832489969</v>
      </c>
      <c r="R69" s="259">
        <v>0</v>
      </c>
      <c r="S69" s="259">
        <v>7442.1435832489969</v>
      </c>
      <c r="T69" s="259">
        <v>611.5</v>
      </c>
      <c r="U69" s="259">
        <v>0</v>
      </c>
      <c r="V69" s="259">
        <v>2563.1192982473003</v>
      </c>
      <c r="W69" s="170"/>
    </row>
    <row r="70" spans="1:23" s="60" customFormat="1" ht="14.1" customHeight="1">
      <c r="A70" s="63" t="s">
        <v>193</v>
      </c>
      <c r="B70" s="336" t="s">
        <v>226</v>
      </c>
      <c r="C70" s="259">
        <f t="shared" si="2"/>
        <v>79047.073275314309</v>
      </c>
      <c r="D70" s="259">
        <v>2.8082034632474122</v>
      </c>
      <c r="E70" s="259">
        <v>0</v>
      </c>
      <c r="F70" s="259">
        <f>SUM(G70:M70)</f>
        <v>15132.529493516351</v>
      </c>
      <c r="G70" s="259">
        <v>0</v>
      </c>
      <c r="H70" s="259">
        <v>159.59521587188226</v>
      </c>
      <c r="I70" s="259">
        <v>794.03684211294853</v>
      </c>
      <c r="J70" s="259">
        <v>0</v>
      </c>
      <c r="K70" s="259">
        <v>14176.980295002797</v>
      </c>
      <c r="L70" s="259">
        <v>0</v>
      </c>
      <c r="M70" s="259">
        <v>1.9171405287229779</v>
      </c>
      <c r="N70" s="259">
        <v>41296.308031803426</v>
      </c>
      <c r="O70" s="259">
        <v>17386.141711710057</v>
      </c>
      <c r="P70" s="259">
        <v>0</v>
      </c>
      <c r="Q70" s="259">
        <f>SUM(R70:U70)</f>
        <v>472.27068308083176</v>
      </c>
      <c r="R70" s="259">
        <v>0</v>
      </c>
      <c r="S70" s="259">
        <v>74.795683080831708</v>
      </c>
      <c r="T70" s="259">
        <v>397.47500000000002</v>
      </c>
      <c r="U70" s="259">
        <v>0</v>
      </c>
      <c r="V70" s="259">
        <v>4757.0151517403801</v>
      </c>
      <c r="W70" s="170"/>
    </row>
    <row r="71" spans="1:23" s="60" customFormat="1" ht="14.1" customHeight="1">
      <c r="A71" s="63" t="s">
        <v>194</v>
      </c>
      <c r="B71" s="336" t="s">
        <v>289</v>
      </c>
      <c r="C71" s="259">
        <f t="shared" ref="C71:C84" si="3">SUM(D71:F71,N71:Q71,V71)</f>
        <v>163344.98180534565</v>
      </c>
      <c r="D71" s="259">
        <v>6.9229940523297193</v>
      </c>
      <c r="E71" s="259">
        <v>0</v>
      </c>
      <c r="F71" s="259">
        <f>SUM(G71:M71)</f>
        <v>34040.378115458734</v>
      </c>
      <c r="G71" s="259">
        <v>0</v>
      </c>
      <c r="H71" s="259">
        <v>3808.4574384673815</v>
      </c>
      <c r="I71" s="259">
        <v>6215.869729885123</v>
      </c>
      <c r="J71" s="259">
        <v>0</v>
      </c>
      <c r="K71" s="259">
        <v>23963.639521407746</v>
      </c>
      <c r="L71" s="259">
        <v>0</v>
      </c>
      <c r="M71" s="259">
        <v>52.411425698486447</v>
      </c>
      <c r="N71" s="259">
        <v>70510.661814091582</v>
      </c>
      <c r="O71" s="259">
        <v>51020.579483456459</v>
      </c>
      <c r="P71" s="259">
        <v>0</v>
      </c>
      <c r="Q71" s="259">
        <f>SUM(R71:U71)</f>
        <v>2271.8533633624552</v>
      </c>
      <c r="R71" s="259">
        <v>0</v>
      </c>
      <c r="S71" s="259">
        <v>1599.2033633624551</v>
      </c>
      <c r="T71" s="259">
        <v>672.65</v>
      </c>
      <c r="U71" s="259">
        <v>0</v>
      </c>
      <c r="V71" s="259">
        <v>5494.5860349240966</v>
      </c>
      <c r="W71" s="170"/>
    </row>
    <row r="72" spans="1:23" s="60" customFormat="1" ht="14.1" customHeight="1">
      <c r="A72" s="63" t="s">
        <v>195</v>
      </c>
      <c r="B72" s="336" t="s">
        <v>227</v>
      </c>
      <c r="C72" s="259">
        <f t="shared" si="3"/>
        <v>117722.22947753638</v>
      </c>
      <c r="D72" s="259">
        <v>2.5727119054447818</v>
      </c>
      <c r="E72" s="259">
        <v>0</v>
      </c>
      <c r="F72" s="259">
        <f>SUM(G72:M72)</f>
        <v>57369.182420976627</v>
      </c>
      <c r="G72" s="259">
        <v>0</v>
      </c>
      <c r="H72" s="259">
        <v>1595.8160262450801</v>
      </c>
      <c r="I72" s="259">
        <v>42318.139099291067</v>
      </c>
      <c r="J72" s="259">
        <v>0</v>
      </c>
      <c r="K72" s="259">
        <v>13304.822796747516</v>
      </c>
      <c r="L72" s="259">
        <v>0</v>
      </c>
      <c r="M72" s="259">
        <v>150.40449869296282</v>
      </c>
      <c r="N72" s="259">
        <v>24681.455240746302</v>
      </c>
      <c r="O72" s="259">
        <v>25065.666613963491</v>
      </c>
      <c r="P72" s="259">
        <v>0</v>
      </c>
      <c r="Q72" s="259">
        <f>SUM(R72:U72)</f>
        <v>8116.7663873752281</v>
      </c>
      <c r="R72" s="259">
        <v>0</v>
      </c>
      <c r="S72" s="259">
        <v>5051.6810373752278</v>
      </c>
      <c r="T72" s="259">
        <v>3065.0853500000003</v>
      </c>
      <c r="U72" s="259">
        <v>0</v>
      </c>
      <c r="V72" s="259">
        <v>2486.586102569288</v>
      </c>
      <c r="W72" s="170"/>
    </row>
    <row r="73" spans="1:23" s="60" customFormat="1" ht="14.1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78"/>
    </row>
    <row r="74" spans="1:23" s="99" customFormat="1" ht="15" customHeight="1">
      <c r="A74" s="53"/>
      <c r="B74" s="102" t="s">
        <v>91</v>
      </c>
      <c r="C74" s="261">
        <f t="shared" si="3"/>
        <v>15574286.033554938</v>
      </c>
      <c r="D74" s="261">
        <f>SUM(D6,D10,D14,D41,D44,D49,D52,D56,D63:D72)</f>
        <v>1078670.02</v>
      </c>
      <c r="E74" s="261">
        <f>SUM(E6,E10,E14,E41,E44,E49,E52,E56,E63:E72)</f>
        <v>1075313.7622222223</v>
      </c>
      <c r="F74" s="261">
        <f>SUM(G74:M74)</f>
        <v>6930938.849058656</v>
      </c>
      <c r="G74" s="261">
        <f t="shared" ref="G74:P74" si="4">SUM(G6,G10,G14,G41,G44,G49,G52,G56,G63:G72)</f>
        <v>3575594.5589999999</v>
      </c>
      <c r="H74" s="261">
        <f t="shared" si="4"/>
        <v>247821.42328040625</v>
      </c>
      <c r="I74" s="261">
        <f t="shared" si="4"/>
        <v>764908.4397324</v>
      </c>
      <c r="J74" s="261">
        <f t="shared" si="4"/>
        <v>173719.66393709145</v>
      </c>
      <c r="K74" s="261">
        <f t="shared" si="4"/>
        <v>411533.86195354915</v>
      </c>
      <c r="L74" s="261">
        <f t="shared" si="4"/>
        <v>442851.30007035867</v>
      </c>
      <c r="M74" s="261">
        <f t="shared" si="4"/>
        <v>1314509.6010848507</v>
      </c>
      <c r="N74" s="261">
        <f t="shared" si="4"/>
        <v>2393746.2416101699</v>
      </c>
      <c r="O74" s="261">
        <f t="shared" si="4"/>
        <v>1441852.0465401739</v>
      </c>
      <c r="P74" s="261">
        <f t="shared" si="4"/>
        <v>702349.09100000001</v>
      </c>
      <c r="Q74" s="261">
        <f>SUM(R74:U74)</f>
        <v>1746889.2431237164</v>
      </c>
      <c r="R74" s="261">
        <f>SUM(R6,R10,R14,R41,R44,R49,R52,R56,R63:R72)</f>
        <v>719694</v>
      </c>
      <c r="S74" s="261">
        <f>SUM(S6,S10,S14,S41,S44,S49,S52,S56,S63:S72)</f>
        <v>801783.24312371644</v>
      </c>
      <c r="T74" s="261">
        <f>SUM(T6,T10,T14,T41,T44,T49,T52,T56,T63:T72)</f>
        <v>21216</v>
      </c>
      <c r="U74" s="261">
        <f>SUM(U6,U10,U14,U41,U44,U49,U52,U56,U63:U72)</f>
        <v>204196</v>
      </c>
      <c r="V74" s="261">
        <f>SUM(V6,V10,V14,V41,V44,V49,V52,V56,V63:V72)</f>
        <v>204526.78000000003</v>
      </c>
      <c r="W74" s="179"/>
    </row>
    <row r="75" spans="1:23" s="60" customFormat="1" ht="15" customHeight="1">
      <c r="A75" s="42"/>
      <c r="B75" s="133" t="s">
        <v>56</v>
      </c>
      <c r="C75" s="259">
        <f t="shared" si="3"/>
        <v>3635150.0176211684</v>
      </c>
      <c r="D75" s="259">
        <v>2119.5540000000001</v>
      </c>
      <c r="E75" s="259">
        <v>11113.575999999999</v>
      </c>
      <c r="F75" s="259">
        <f>SUM(G75:M75)</f>
        <v>1663825.6809245539</v>
      </c>
      <c r="G75" s="259">
        <v>0</v>
      </c>
      <c r="H75" s="259">
        <v>675015.12684521498</v>
      </c>
      <c r="I75" s="259">
        <v>501338.86200969404</v>
      </c>
      <c r="J75" s="259">
        <v>0</v>
      </c>
      <c r="K75" s="259">
        <v>434955.00099999993</v>
      </c>
      <c r="L75" s="259">
        <v>0</v>
      </c>
      <c r="M75" s="259">
        <v>52516.691069644767</v>
      </c>
      <c r="N75" s="259">
        <v>897988.42585827853</v>
      </c>
      <c r="O75" s="259">
        <v>462246.17651872151</v>
      </c>
      <c r="P75" s="259">
        <v>0</v>
      </c>
      <c r="Q75" s="259">
        <f>SUM(R75:U75)</f>
        <v>415123.20631961466</v>
      </c>
      <c r="R75" s="259">
        <v>0</v>
      </c>
      <c r="S75" s="259">
        <v>330886.20631961466</v>
      </c>
      <c r="T75" s="259">
        <v>84237</v>
      </c>
      <c r="U75" s="259">
        <v>0</v>
      </c>
      <c r="V75" s="259">
        <v>182733.39800000004</v>
      </c>
      <c r="W75" s="170"/>
    </row>
    <row r="76" spans="1:23" s="99" customFormat="1" ht="15" customHeight="1">
      <c r="A76" s="52"/>
      <c r="B76" s="102" t="s">
        <v>389</v>
      </c>
      <c r="C76" s="261">
        <f t="shared" si="3"/>
        <v>19209436.051176105</v>
      </c>
      <c r="D76" s="261">
        <f t="shared" ref="D76:V76" si="5">SUM(D74:D75)</f>
        <v>1080789.574</v>
      </c>
      <c r="E76" s="261">
        <f t="shared" si="5"/>
        <v>1086427.3382222222</v>
      </c>
      <c r="F76" s="261">
        <f t="shared" si="5"/>
        <v>8594764.5299832094</v>
      </c>
      <c r="G76" s="261">
        <f t="shared" si="5"/>
        <v>3575594.5589999999</v>
      </c>
      <c r="H76" s="261">
        <f t="shared" si="5"/>
        <v>922836.55012562126</v>
      </c>
      <c r="I76" s="261">
        <f t="shared" si="5"/>
        <v>1266247.3017420941</v>
      </c>
      <c r="J76" s="261">
        <f t="shared" si="5"/>
        <v>173719.66393709145</v>
      </c>
      <c r="K76" s="261">
        <f t="shared" si="5"/>
        <v>846488.86295354902</v>
      </c>
      <c r="L76" s="261">
        <f t="shared" si="5"/>
        <v>442851.30007035867</v>
      </c>
      <c r="M76" s="261">
        <f t="shared" si="5"/>
        <v>1367026.2921544956</v>
      </c>
      <c r="N76" s="261">
        <f t="shared" si="5"/>
        <v>3291734.6674684482</v>
      </c>
      <c r="O76" s="261">
        <f>SUM(O74:O75)</f>
        <v>1904098.2230588954</v>
      </c>
      <c r="P76" s="261">
        <f>SUM(P74:P75)</f>
        <v>702349.09100000001</v>
      </c>
      <c r="Q76" s="261">
        <f t="shared" si="5"/>
        <v>2162012.449443331</v>
      </c>
      <c r="R76" s="261">
        <f t="shared" si="5"/>
        <v>719694</v>
      </c>
      <c r="S76" s="261">
        <f t="shared" si="5"/>
        <v>1132669.449443331</v>
      </c>
      <c r="T76" s="261">
        <f t="shared" si="5"/>
        <v>105453</v>
      </c>
      <c r="U76" s="261">
        <f t="shared" si="5"/>
        <v>204196</v>
      </c>
      <c r="V76" s="261">
        <f t="shared" si="5"/>
        <v>387260.17800000007</v>
      </c>
      <c r="W76" s="179"/>
    </row>
    <row r="77" spans="1:23" s="60" customFormat="1" ht="15" customHeight="1">
      <c r="A77" s="100" t="s">
        <v>78</v>
      </c>
      <c r="B77" s="142" t="s">
        <v>65</v>
      </c>
      <c r="C77" s="259">
        <f t="shared" si="3"/>
        <v>143676.682</v>
      </c>
      <c r="D77" s="259">
        <v>0</v>
      </c>
      <c r="E77" s="259">
        <v>0</v>
      </c>
      <c r="F77" s="259">
        <f>SUM(G77:M77)</f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7451.46</v>
      </c>
      <c r="O77" s="259">
        <v>96980.4</v>
      </c>
      <c r="P77" s="259">
        <v>0</v>
      </c>
      <c r="Q77" s="259">
        <f>SUM(R77:U77)</f>
        <v>2796</v>
      </c>
      <c r="R77" s="259">
        <v>0</v>
      </c>
      <c r="S77" s="259">
        <v>2796</v>
      </c>
      <c r="T77" s="259">
        <v>0</v>
      </c>
      <c r="U77" s="259">
        <v>0</v>
      </c>
      <c r="V77" s="259">
        <v>36448.822</v>
      </c>
      <c r="W77" s="178"/>
    </row>
    <row r="78" spans="1:23" s="60" customFormat="1" ht="15" customHeight="1">
      <c r="A78" s="100" t="s">
        <v>78</v>
      </c>
      <c r="B78" s="142" t="s">
        <v>66</v>
      </c>
      <c r="C78" s="259">
        <f t="shared" si="3"/>
        <v>-234014.94</v>
      </c>
      <c r="D78" s="259">
        <v>-63300.260999999999</v>
      </c>
      <c r="E78" s="259">
        <v>-777.53800000000001</v>
      </c>
      <c r="F78" s="259">
        <f>SUM(G78:M78)</f>
        <v>12093.099</v>
      </c>
      <c r="G78" s="259">
        <v>21648.987000000001</v>
      </c>
      <c r="H78" s="259">
        <v>-2782.2170000000001</v>
      </c>
      <c r="I78" s="259">
        <v>11742.231</v>
      </c>
      <c r="J78" s="259">
        <v>2010.444</v>
      </c>
      <c r="K78" s="259">
        <v>-9211.52</v>
      </c>
      <c r="L78" s="259">
        <v>-3203.194</v>
      </c>
      <c r="M78" s="259">
        <v>-8111.6319999999996</v>
      </c>
      <c r="N78" s="259">
        <v>-182030.24</v>
      </c>
      <c r="O78" s="259">
        <v>0</v>
      </c>
      <c r="P78" s="259">
        <v>0</v>
      </c>
      <c r="Q78" s="259">
        <f>SUM(R78:U78)</f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78"/>
    </row>
    <row r="79" spans="1:23" s="60" customFormat="1" ht="15" customHeight="1">
      <c r="A79" s="420" t="s">
        <v>78</v>
      </c>
      <c r="B79" s="270" t="s">
        <v>453</v>
      </c>
      <c r="C79" s="259">
        <f t="shared" si="3"/>
        <v>4503033.9343546685</v>
      </c>
      <c r="D79" s="259">
        <v>36068.135999999999</v>
      </c>
      <c r="E79" s="259">
        <v>23070.239000000001</v>
      </c>
      <c r="F79" s="259">
        <f>SUM(G79:M79)</f>
        <v>1374738.0874252862</v>
      </c>
      <c r="G79" s="259">
        <v>0</v>
      </c>
      <c r="H79" s="259">
        <v>264480.67571047973</v>
      </c>
      <c r="I79" s="259">
        <v>618252.62305948604</v>
      </c>
      <c r="J79" s="259">
        <v>64715.486577744945</v>
      </c>
      <c r="K79" s="259">
        <v>79727.330019180023</v>
      </c>
      <c r="L79" s="259">
        <v>142669.26105839538</v>
      </c>
      <c r="M79" s="259">
        <v>204892.71099999998</v>
      </c>
      <c r="N79" s="259">
        <v>2683270.2379999999</v>
      </c>
      <c r="O79" s="259">
        <v>240951.6</v>
      </c>
      <c r="P79" s="259">
        <v>0</v>
      </c>
      <c r="Q79" s="259">
        <f>SUM(R79:U79)</f>
        <v>144752.63392938254</v>
      </c>
      <c r="R79" s="259">
        <v>0</v>
      </c>
      <c r="S79" s="259">
        <v>144752.63392938254</v>
      </c>
      <c r="T79" s="259">
        <v>0</v>
      </c>
      <c r="U79" s="259">
        <v>0</v>
      </c>
      <c r="V79" s="259">
        <v>183</v>
      </c>
      <c r="W79" s="178"/>
    </row>
    <row r="80" spans="1:23" s="60" customFormat="1" ht="15" customHeight="1">
      <c r="A80" s="100" t="s">
        <v>78</v>
      </c>
      <c r="B80" s="142" t="s">
        <v>67</v>
      </c>
      <c r="C80" s="259">
        <f t="shared" si="3"/>
        <v>48163.65400000033</v>
      </c>
      <c r="D80" s="259">
        <v>41235.771000000008</v>
      </c>
      <c r="E80" s="259">
        <v>-17976.438000000013</v>
      </c>
      <c r="F80" s="259">
        <f>SUM(G80:M80)</f>
        <v>-19306.522000000004</v>
      </c>
      <c r="G80" s="259">
        <v>0</v>
      </c>
      <c r="H80" s="259">
        <v>0</v>
      </c>
      <c r="I80" s="259">
        <v>0</v>
      </c>
      <c r="J80" s="259">
        <v>0</v>
      </c>
      <c r="K80" s="259">
        <v>0</v>
      </c>
      <c r="L80" s="259">
        <v>16405.642999999996</v>
      </c>
      <c r="M80" s="259">
        <v>-35712.165000000001</v>
      </c>
      <c r="N80" s="259">
        <v>44210.843000000343</v>
      </c>
      <c r="O80" s="259">
        <v>0</v>
      </c>
      <c r="P80" s="259">
        <v>0</v>
      </c>
      <c r="Q80" s="259">
        <f>SUM(R80:U80)</f>
        <v>0</v>
      </c>
      <c r="R80" s="259">
        <v>0</v>
      </c>
      <c r="S80" s="259">
        <v>0</v>
      </c>
      <c r="T80" s="259">
        <v>0</v>
      </c>
      <c r="U80" s="259">
        <v>0</v>
      </c>
      <c r="V80" s="259">
        <v>0</v>
      </c>
      <c r="W80" s="178"/>
    </row>
    <row r="81" spans="1:23" s="60" customFormat="1" ht="15" customHeight="1">
      <c r="A81" s="100" t="s">
        <v>78</v>
      </c>
      <c r="B81" s="270" t="s">
        <v>589</v>
      </c>
      <c r="C81" s="259">
        <f t="shared" si="3"/>
        <v>-104336.22089627881</v>
      </c>
      <c r="D81" s="259">
        <v>0</v>
      </c>
      <c r="E81" s="259">
        <v>0.10577777777871233</v>
      </c>
      <c r="F81" s="259">
        <f>SUM(G81:M81)</f>
        <v>-96048.500684940373</v>
      </c>
      <c r="G81" s="259">
        <v>0</v>
      </c>
      <c r="H81" s="259">
        <v>-76359.615006302483</v>
      </c>
      <c r="I81" s="259">
        <v>-137453.74752598838</v>
      </c>
      <c r="J81" s="259">
        <v>121760.53300184634</v>
      </c>
      <c r="K81" s="259">
        <v>0</v>
      </c>
      <c r="L81" s="259">
        <v>0</v>
      </c>
      <c r="M81" s="259">
        <v>-3995.6711544958525</v>
      </c>
      <c r="N81" s="259">
        <v>1509.039359793067</v>
      </c>
      <c r="O81" s="259">
        <v>-648.62305889558047</v>
      </c>
      <c r="P81" s="259">
        <v>0</v>
      </c>
      <c r="Q81" s="259">
        <f t="shared" ref="Q81" si="6">SUM(R81:U81)</f>
        <v>-9148.2422900137026</v>
      </c>
      <c r="R81" s="259">
        <v>0</v>
      </c>
      <c r="S81" s="259">
        <v>-9148.2422900137026</v>
      </c>
      <c r="T81" s="259">
        <v>0</v>
      </c>
      <c r="U81" s="259">
        <v>0</v>
      </c>
      <c r="V81" s="259">
        <v>0</v>
      </c>
      <c r="W81" s="178"/>
    </row>
    <row r="82" spans="1:23" s="60" customFormat="1" ht="15" customHeight="1">
      <c r="A82" s="101" t="s">
        <v>79</v>
      </c>
      <c r="B82" s="102" t="s">
        <v>198</v>
      </c>
      <c r="C82" s="261">
        <f t="shared" si="3"/>
        <v>23565959.160634495</v>
      </c>
      <c r="D82" s="261">
        <f>SUM(D76:D81)</f>
        <v>1094793.22</v>
      </c>
      <c r="E82" s="261">
        <f>SUM(E76:E81)</f>
        <v>1090743.7069999999</v>
      </c>
      <c r="F82" s="261">
        <f t="shared" ref="F82:V82" si="7">SUM(F76:F81)</f>
        <v>9866240.6937235538</v>
      </c>
      <c r="G82" s="261">
        <f t="shared" si="7"/>
        <v>3597243.5460000001</v>
      </c>
      <c r="H82" s="261">
        <f t="shared" si="7"/>
        <v>1108175.3938297986</v>
      </c>
      <c r="I82" s="261">
        <f t="shared" si="7"/>
        <v>1758788.4082755917</v>
      </c>
      <c r="J82" s="261">
        <f t="shared" si="7"/>
        <v>362206.12751668273</v>
      </c>
      <c r="K82" s="261">
        <f t="shared" si="7"/>
        <v>917004.67297272896</v>
      </c>
      <c r="L82" s="261">
        <f t="shared" si="7"/>
        <v>598723.01012875407</v>
      </c>
      <c r="M82" s="261">
        <f t="shared" si="7"/>
        <v>1524099.5349999997</v>
      </c>
      <c r="N82" s="261">
        <f t="shared" si="7"/>
        <v>5846146.0078282412</v>
      </c>
      <c r="O82" s="261">
        <f>SUM(O76:O81)</f>
        <v>2241381.5999999996</v>
      </c>
      <c r="P82" s="261">
        <f>SUM(P76:P81)</f>
        <v>702349.09100000001</v>
      </c>
      <c r="Q82" s="261">
        <f t="shared" si="7"/>
        <v>2300412.8410826996</v>
      </c>
      <c r="R82" s="261">
        <f t="shared" si="7"/>
        <v>719694</v>
      </c>
      <c r="S82" s="261">
        <f t="shared" si="7"/>
        <v>1271069.8410826998</v>
      </c>
      <c r="T82" s="261">
        <f t="shared" si="7"/>
        <v>105453</v>
      </c>
      <c r="U82" s="261">
        <f t="shared" si="7"/>
        <v>204196</v>
      </c>
      <c r="V82" s="261">
        <f t="shared" si="7"/>
        <v>423892.00000000006</v>
      </c>
      <c r="W82" s="178"/>
    </row>
    <row r="83" spans="1:23" s="60" customFormat="1" ht="15" customHeight="1">
      <c r="B83" s="270" t="s">
        <v>248</v>
      </c>
      <c r="C83" s="259">
        <f t="shared" si="3"/>
        <v>10617028.653999999</v>
      </c>
      <c r="D83" s="259">
        <v>226247.231</v>
      </c>
      <c r="E83" s="259">
        <v>1089909.422</v>
      </c>
      <c r="F83" s="259">
        <f>SUM(G83:M83)</f>
        <v>4283248.8990000002</v>
      </c>
      <c r="G83" s="259">
        <v>81040.755999999994</v>
      </c>
      <c r="H83" s="259">
        <v>987013.15700000001</v>
      </c>
      <c r="I83" s="259">
        <v>1072522.054</v>
      </c>
      <c r="J83" s="259">
        <v>106468.51</v>
      </c>
      <c r="K83" s="259">
        <v>705666.98</v>
      </c>
      <c r="L83" s="259">
        <v>265593.13799999998</v>
      </c>
      <c r="M83" s="259">
        <v>1064944.304</v>
      </c>
      <c r="N83" s="259">
        <v>372467.70199999999</v>
      </c>
      <c r="O83" s="259">
        <v>2068412.4</v>
      </c>
      <c r="P83" s="259">
        <v>0</v>
      </c>
      <c r="Q83" s="259">
        <f t="shared" ref="Q83:Q84" si="8">SUM(R83:U83)</f>
        <v>2152912</v>
      </c>
      <c r="R83" s="259">
        <v>719694</v>
      </c>
      <c r="S83" s="259">
        <v>1123569</v>
      </c>
      <c r="T83" s="259">
        <v>105453</v>
      </c>
      <c r="U83" s="259">
        <v>204196</v>
      </c>
      <c r="V83" s="259">
        <v>423831</v>
      </c>
      <c r="W83" s="178"/>
    </row>
    <row r="84" spans="1:23" s="60" customFormat="1" ht="15" customHeight="1">
      <c r="A84" s="100"/>
      <c r="B84" s="142" t="s">
        <v>454</v>
      </c>
      <c r="C84" s="259">
        <f t="shared" si="3"/>
        <v>12948930.517806254</v>
      </c>
      <c r="D84" s="259">
        <v>868545.98900000006</v>
      </c>
      <c r="E84" s="259">
        <v>834.28499999999997</v>
      </c>
      <c r="F84" s="259">
        <f>SUM(G84:M84)</f>
        <v>5582991.7947235554</v>
      </c>
      <c r="G84" s="259">
        <v>3516202.79</v>
      </c>
      <c r="H84" s="259">
        <v>121162.23682979852</v>
      </c>
      <c r="I84" s="259">
        <v>686266.35427559144</v>
      </c>
      <c r="J84" s="259">
        <v>255737.61751668275</v>
      </c>
      <c r="K84" s="259">
        <v>211337.69297272927</v>
      </c>
      <c r="L84" s="259">
        <v>333129.87212875404</v>
      </c>
      <c r="M84" s="259">
        <v>459155.23100000003</v>
      </c>
      <c r="N84" s="259">
        <v>5473678.3169999998</v>
      </c>
      <c r="O84" s="259">
        <v>172969.2</v>
      </c>
      <c r="P84" s="259">
        <v>702349.09100000001</v>
      </c>
      <c r="Q84" s="259">
        <f t="shared" si="8"/>
        <v>147500.84108270006</v>
      </c>
      <c r="R84" s="259">
        <v>0</v>
      </c>
      <c r="S84" s="259">
        <v>147500.84108270006</v>
      </c>
      <c r="T84" s="259">
        <v>0</v>
      </c>
      <c r="U84" s="259">
        <v>0</v>
      </c>
      <c r="V84" s="259">
        <v>61</v>
      </c>
      <c r="W84" s="178"/>
    </row>
    <row r="85" spans="1:23" ht="15" customHeight="1">
      <c r="A85" s="576" t="s">
        <v>557</v>
      </c>
      <c r="C85" s="259"/>
      <c r="D85" s="259"/>
      <c r="E85" s="259"/>
      <c r="F85" s="259"/>
      <c r="G85" s="259"/>
      <c r="H85" s="259"/>
      <c r="I85" s="259"/>
      <c r="J85" s="259"/>
      <c r="K85" s="259"/>
      <c r="L85" s="259"/>
      <c r="M85" s="259"/>
      <c r="N85" s="259"/>
      <c r="O85" s="259"/>
      <c r="P85" s="259"/>
      <c r="Q85" s="259"/>
      <c r="R85" s="259"/>
      <c r="S85" s="259"/>
      <c r="T85" s="259"/>
      <c r="U85" s="259"/>
      <c r="V85" s="259"/>
      <c r="W85" s="180"/>
    </row>
    <row r="86" spans="1:23" s="112" customFormat="1" ht="15" customHeight="1">
      <c r="A86" s="25" t="s">
        <v>587</v>
      </c>
      <c r="C86" s="201"/>
      <c r="D86" s="201"/>
      <c r="E86" s="201"/>
      <c r="F86" s="201"/>
      <c r="G86" s="201"/>
      <c r="H86" s="201"/>
      <c r="I86" s="201"/>
      <c r="J86" s="201"/>
      <c r="K86" s="201"/>
      <c r="L86" s="201"/>
      <c r="M86" s="201"/>
      <c r="N86" s="201"/>
      <c r="O86" s="201"/>
      <c r="P86" s="201"/>
      <c r="Q86" s="201"/>
      <c r="R86" s="201"/>
      <c r="S86" s="201"/>
      <c r="T86" s="201"/>
      <c r="U86" s="201"/>
      <c r="V86" s="201"/>
      <c r="W86" s="181"/>
    </row>
    <row r="87" spans="1:23" ht="15" customHeight="1">
      <c r="A87" s="112" t="s">
        <v>664</v>
      </c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80"/>
    </row>
    <row r="88" spans="1:23" ht="15" customHeight="1">
      <c r="A88" s="623" t="s">
        <v>665</v>
      </c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80"/>
    </row>
    <row r="89" spans="1:23" ht="15.95" customHeight="1"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80"/>
    </row>
    <row r="90" spans="1:23" ht="15.95" customHeight="1">
      <c r="U90" s="5"/>
      <c r="W90" s="180"/>
    </row>
  </sheetData>
  <mergeCells count="11">
    <mergeCell ref="F4:M4"/>
    <mergeCell ref="A4:A5"/>
    <mergeCell ref="B4:B5"/>
    <mergeCell ref="C4:C5"/>
    <mergeCell ref="D4:D5"/>
    <mergeCell ref="E4:E5"/>
    <mergeCell ref="N4:N5"/>
    <mergeCell ref="Q4:U4"/>
    <mergeCell ref="O4:O5"/>
    <mergeCell ref="P4:P5"/>
    <mergeCell ref="V4:V5"/>
  </mergeCells>
  <pageMargins left="0.59055118110236227" right="0.19685039370078741" top="0.59055118110236227" bottom="0.39370078740157483" header="0.11811023622047245" footer="0.11811023622047245"/>
  <pageSetup paperSize="9" scale="70" firstPageNumber="48" orientation="portrait" r:id="rId1"/>
  <headerFooter alignWithMargins="0">
    <oddFooter>&amp;L&amp;"MetaNormalLF-Roman,Standard"Statistisches Bundesamt, Energiegesamtrechnung, 2022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1"/>
  <sheetViews>
    <sheetView zoomScaleNormal="100" workbookViewId="0"/>
  </sheetViews>
  <sheetFormatPr baseColWidth="10" defaultColWidth="11.42578125" defaultRowHeight="12.75" outlineLevelCol="1"/>
  <cols>
    <col min="1" max="1" width="50.7109375" style="1" customWidth="1"/>
    <col min="2" max="2" width="11.7109375" style="42" customWidth="1"/>
    <col min="3" max="6" width="11.7109375" style="42" hidden="1" customWidth="1"/>
    <col min="7" max="7" width="11.7109375" style="42" customWidth="1"/>
    <col min="8" max="11" width="11.7109375" style="42" hidden="1" customWidth="1"/>
    <col min="12" max="12" width="11.7109375" style="42" customWidth="1"/>
    <col min="13" max="16" width="11.7109375" style="42" hidden="1" customWidth="1"/>
    <col min="17" max="17" width="11.7109375" style="42" customWidth="1"/>
    <col min="18" max="20" width="11.7109375" style="42" hidden="1" customWidth="1" outlineLevel="1"/>
    <col min="21" max="21" width="11.7109375" style="42" customWidth="1" collapsed="1"/>
    <col min="22" max="22" width="11.7109375" style="42" customWidth="1"/>
    <col min="23" max="16384" width="11.42578125" style="42"/>
  </cols>
  <sheetData>
    <row r="1" spans="1:23" s="189" customFormat="1" ht="20.100000000000001" customHeight="1">
      <c r="A1" s="488" t="s">
        <v>594</v>
      </c>
      <c r="C1" s="16"/>
      <c r="D1" s="16"/>
    </row>
    <row r="2" spans="1:23" s="73" customFormat="1" ht="20.100000000000001" customHeight="1">
      <c r="A2" s="69"/>
    </row>
    <row r="3" spans="1:23" s="1" customFormat="1" ht="24.95" customHeight="1">
      <c r="A3" s="589" t="s">
        <v>39</v>
      </c>
      <c r="B3" s="13">
        <v>2000</v>
      </c>
      <c r="C3" s="62">
        <v>2001</v>
      </c>
      <c r="D3" s="13">
        <v>2002</v>
      </c>
      <c r="E3" s="13">
        <v>2003</v>
      </c>
      <c r="F3" s="13">
        <v>2004</v>
      </c>
      <c r="G3" s="13">
        <v>2005</v>
      </c>
      <c r="H3" s="13">
        <v>2006</v>
      </c>
      <c r="I3" s="62">
        <v>2007</v>
      </c>
      <c r="J3" s="13">
        <v>2008</v>
      </c>
      <c r="K3" s="13">
        <v>2009</v>
      </c>
      <c r="L3" s="13">
        <v>2010</v>
      </c>
      <c r="M3" s="215">
        <v>2011</v>
      </c>
      <c r="N3" s="152">
        <v>2012</v>
      </c>
      <c r="O3" s="152">
        <v>2013</v>
      </c>
      <c r="P3" s="152">
        <v>2014</v>
      </c>
      <c r="Q3" s="152">
        <v>2015</v>
      </c>
      <c r="R3" s="152">
        <v>2016</v>
      </c>
      <c r="S3" s="152">
        <v>2017</v>
      </c>
      <c r="T3" s="152">
        <v>2018</v>
      </c>
      <c r="U3" s="152">
        <v>2019</v>
      </c>
      <c r="V3" s="436">
        <v>2020</v>
      </c>
      <c r="W3" s="4"/>
    </row>
    <row r="4" spans="1:23" s="1" customFormat="1" ht="20.100000000000001" customHeight="1">
      <c r="A4" s="587"/>
      <c r="B4" s="590" t="s">
        <v>69</v>
      </c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</row>
    <row r="5" spans="1:23" s="121" customFormat="1" ht="15" customHeight="1">
      <c r="A5" s="133" t="s">
        <v>40</v>
      </c>
      <c r="B5" s="595">
        <v>353.33939399999997</v>
      </c>
      <c r="C5" s="595">
        <v>278.07040599999993</v>
      </c>
      <c r="D5" s="595">
        <v>264.80799999999999</v>
      </c>
      <c r="E5" s="595">
        <v>295.00200000000001</v>
      </c>
      <c r="F5" s="595">
        <v>329.25348400000007</v>
      </c>
      <c r="G5" s="595">
        <v>326.05827299999999</v>
      </c>
      <c r="H5" s="595">
        <v>331.32807700000001</v>
      </c>
      <c r="I5" s="595">
        <v>331.06868199999997</v>
      </c>
      <c r="J5" s="595">
        <v>329.08339999999998</v>
      </c>
      <c r="K5" s="595">
        <v>276.19595200000003</v>
      </c>
      <c r="L5" s="595">
        <v>351.71600000000001</v>
      </c>
      <c r="M5" s="595">
        <v>342.39100000000002</v>
      </c>
      <c r="N5" s="595">
        <v>338.32900000000001</v>
      </c>
      <c r="O5" s="595">
        <v>348.98899999999998</v>
      </c>
      <c r="P5" s="595">
        <v>358.065</v>
      </c>
      <c r="Q5" s="595">
        <v>356.024</v>
      </c>
      <c r="R5" s="595">
        <v>379.327</v>
      </c>
      <c r="S5" s="595">
        <v>378.279</v>
      </c>
      <c r="T5" s="595">
        <v>374.08499999999998</v>
      </c>
      <c r="U5" s="595">
        <v>359.43099999999998</v>
      </c>
      <c r="V5" s="595">
        <v>312.03506699999997</v>
      </c>
    </row>
    <row r="6" spans="1:23" s="121" customFormat="1" ht="15" customHeight="1">
      <c r="A6" s="133" t="s">
        <v>320</v>
      </c>
      <c r="B6" s="595">
        <v>113.14400000000001</v>
      </c>
      <c r="C6" s="595">
        <v>111.883</v>
      </c>
      <c r="D6" s="595">
        <v>107.46</v>
      </c>
      <c r="E6" s="595">
        <v>107.026</v>
      </c>
      <c r="F6" s="595">
        <v>112.02847724637682</v>
      </c>
      <c r="G6" s="595">
        <v>110.94812223188406</v>
      </c>
      <c r="H6" s="595">
        <v>117.59304463768116</v>
      </c>
      <c r="I6" s="595">
        <v>113.464726</v>
      </c>
      <c r="J6" s="595">
        <v>118.970696</v>
      </c>
      <c r="K6" s="595">
        <v>114.36365600000001</v>
      </c>
      <c r="L6" s="595">
        <v>126.25700000000001</v>
      </c>
      <c r="M6" s="595">
        <v>141.149</v>
      </c>
      <c r="N6" s="595">
        <v>137.54</v>
      </c>
      <c r="O6" s="595">
        <v>142.83799999999999</v>
      </c>
      <c r="P6" s="595">
        <v>137.03800000000001</v>
      </c>
      <c r="Q6" s="595">
        <v>136.35900000000001</v>
      </c>
      <c r="R6" s="595">
        <v>131.54</v>
      </c>
      <c r="S6" s="595">
        <v>127.937</v>
      </c>
      <c r="T6" s="595">
        <v>135.83600000000001</v>
      </c>
      <c r="U6" s="595">
        <v>121.821</v>
      </c>
      <c r="V6" s="595">
        <v>106.400893</v>
      </c>
    </row>
    <row r="7" spans="1:23" s="121" customFormat="1" ht="15" customHeight="1">
      <c r="A7" s="133" t="s">
        <v>41</v>
      </c>
      <c r="B7" s="595">
        <v>3335.6161400000001</v>
      </c>
      <c r="C7" s="595">
        <v>3389.4941819999999</v>
      </c>
      <c r="D7" s="595">
        <v>3391.567</v>
      </c>
      <c r="E7" s="595">
        <v>3429.0630000000001</v>
      </c>
      <c r="F7" s="595">
        <v>3384.8031900000001</v>
      </c>
      <c r="G7" s="595">
        <v>3446.9777747599996</v>
      </c>
      <c r="H7" s="595">
        <v>3535.7891645750001</v>
      </c>
      <c r="I7" s="595">
        <v>3648.7453856099996</v>
      </c>
      <c r="J7" s="595">
        <v>3468.9273507926569</v>
      </c>
      <c r="K7" s="595">
        <v>3205.2330393799994</v>
      </c>
      <c r="L7" s="595">
        <v>3335.2</v>
      </c>
      <c r="M7" s="595">
        <v>3274.0070000000001</v>
      </c>
      <c r="N7" s="595">
        <v>3333.5059999999999</v>
      </c>
      <c r="O7" s="595">
        <v>3374.643</v>
      </c>
      <c r="P7" s="595">
        <v>3228.3490000000002</v>
      </c>
      <c r="Q7" s="595">
        <v>3146.116</v>
      </c>
      <c r="R7" s="595">
        <v>3184.06</v>
      </c>
      <c r="S7" s="595">
        <v>3007.8449999999998</v>
      </c>
      <c r="T7" s="595">
        <v>2897.3910000000001</v>
      </c>
      <c r="U7" s="595">
        <v>2447.0210000000002</v>
      </c>
      <c r="V7" s="595">
        <v>2137.4558249999995</v>
      </c>
    </row>
    <row r="8" spans="1:23" s="121" customFormat="1" ht="15" customHeight="1">
      <c r="A8" s="133" t="s">
        <v>42</v>
      </c>
      <c r="B8" s="595">
        <v>1850.57</v>
      </c>
      <c r="C8" s="595">
        <v>1867.7239999999999</v>
      </c>
      <c r="D8" s="595">
        <v>1797.585</v>
      </c>
      <c r="E8" s="595">
        <v>1800.1</v>
      </c>
      <c r="F8" s="595">
        <v>1822.4518564110001</v>
      </c>
      <c r="G8" s="595">
        <v>1778.5940000000001</v>
      </c>
      <c r="H8" s="595">
        <v>1825.6890000000001</v>
      </c>
      <c r="I8" s="595">
        <v>1533.075</v>
      </c>
      <c r="J8" s="595">
        <v>1623.0070000000001</v>
      </c>
      <c r="K8" s="595">
        <v>1471.9739999999999</v>
      </c>
      <c r="L8" s="595">
        <v>1533.33</v>
      </c>
      <c r="M8" s="595">
        <v>1177.8579999999999</v>
      </c>
      <c r="N8" s="595">
        <v>1085.011</v>
      </c>
      <c r="O8" s="595">
        <v>1061.345</v>
      </c>
      <c r="P8" s="595">
        <v>1059.5830000000001</v>
      </c>
      <c r="Q8" s="595">
        <v>1001.297</v>
      </c>
      <c r="R8" s="595">
        <v>923.27599999999995</v>
      </c>
      <c r="S8" s="595">
        <v>832.62300000000005</v>
      </c>
      <c r="T8" s="595">
        <v>829.13599999999997</v>
      </c>
      <c r="U8" s="595">
        <v>818.952</v>
      </c>
      <c r="V8" s="595">
        <v>702.34909100000004</v>
      </c>
    </row>
    <row r="9" spans="1:23" s="121" customFormat="1" ht="15" customHeight="1">
      <c r="A9" s="133" t="s">
        <v>593</v>
      </c>
      <c r="B9" s="595">
        <v>148.565</v>
      </c>
      <c r="C9" s="595">
        <v>145.73599999999999</v>
      </c>
      <c r="D9" s="595">
        <v>168.16</v>
      </c>
      <c r="E9" s="595">
        <v>229.91340070496975</v>
      </c>
      <c r="F9" s="595">
        <v>281.00841943662567</v>
      </c>
      <c r="G9" s="595">
        <v>311.22933645599738</v>
      </c>
      <c r="H9" s="595">
        <v>382.95751445015151</v>
      </c>
      <c r="I9" s="595">
        <v>492.72976816641233</v>
      </c>
      <c r="J9" s="595">
        <v>542.97079562833108</v>
      </c>
      <c r="K9" s="595">
        <v>576.33163772936598</v>
      </c>
      <c r="L9" s="595">
        <v>642.05600000000004</v>
      </c>
      <c r="M9" s="595">
        <v>733.93399999999997</v>
      </c>
      <c r="N9" s="595">
        <v>642.71500000000003</v>
      </c>
      <c r="O9" s="595">
        <v>683.47900000000004</v>
      </c>
      <c r="P9" s="595">
        <v>724.53700000000003</v>
      </c>
      <c r="Q9" s="595">
        <v>814.61599999999999</v>
      </c>
      <c r="R9" s="595">
        <v>827.41499999999996</v>
      </c>
      <c r="S9" s="595">
        <v>928.31899999999996</v>
      </c>
      <c r="T9" s="595">
        <v>928.75199999999995</v>
      </c>
      <c r="U9" s="595">
        <v>991.80600000000004</v>
      </c>
      <c r="V9" s="595">
        <v>1021.8559270000001</v>
      </c>
    </row>
    <row r="10" spans="1:23" s="121" customFormat="1" ht="15" customHeight="1">
      <c r="A10" s="588" t="s">
        <v>321</v>
      </c>
      <c r="B10" s="595">
        <v>352.59966399999996</v>
      </c>
      <c r="C10" s="595">
        <v>377.96364599999998</v>
      </c>
      <c r="D10" s="595">
        <v>387.541</v>
      </c>
      <c r="E10" s="595">
        <v>535.14932323557275</v>
      </c>
      <c r="F10" s="595">
        <v>550.49435899999992</v>
      </c>
      <c r="G10" s="595">
        <v>539.93260280000004</v>
      </c>
      <c r="H10" s="595">
        <v>521.83292349999999</v>
      </c>
      <c r="I10" s="595">
        <v>543.47851919999994</v>
      </c>
      <c r="J10" s="595">
        <v>522.72602049287832</v>
      </c>
      <c r="K10" s="595">
        <v>514.32148200000006</v>
      </c>
      <c r="L10" s="595">
        <v>574.51800000000003</v>
      </c>
      <c r="M10" s="595">
        <v>538.98199999999997</v>
      </c>
      <c r="N10" s="595">
        <v>556.31899999999996</v>
      </c>
      <c r="O10" s="595">
        <v>539.83299999999997</v>
      </c>
      <c r="P10" s="595">
        <v>494.32600000000002</v>
      </c>
      <c r="Q10" s="595">
        <v>511.673</v>
      </c>
      <c r="R10" s="595">
        <v>521.30799999999999</v>
      </c>
      <c r="S10" s="595">
        <v>522.33000000000004</v>
      </c>
      <c r="T10" s="595">
        <v>481.95100000000002</v>
      </c>
      <c r="U10" s="595">
        <v>468.291</v>
      </c>
      <c r="V10" s="595">
        <v>435.27659899999998</v>
      </c>
    </row>
    <row r="11" spans="1:23" s="121" customFormat="1" ht="15" customHeight="1">
      <c r="A11" s="133" t="s">
        <v>43</v>
      </c>
      <c r="B11" s="595">
        <v>166.14099999999999</v>
      </c>
      <c r="C11" s="595">
        <v>157.50899999999999</v>
      </c>
      <c r="D11" s="595">
        <v>157.988</v>
      </c>
      <c r="E11" s="595">
        <v>160.643</v>
      </c>
      <c r="F11" s="595">
        <v>164.02007380000001</v>
      </c>
      <c r="G11" s="595">
        <v>167.1110122</v>
      </c>
      <c r="H11" s="595">
        <v>172.720493</v>
      </c>
      <c r="I11" s="595">
        <v>181.96596</v>
      </c>
      <c r="J11" s="595">
        <v>171.40518000000003</v>
      </c>
      <c r="K11" s="595">
        <v>116.3403</v>
      </c>
      <c r="L11" s="595">
        <v>144.453</v>
      </c>
      <c r="M11" s="595">
        <v>165.173</v>
      </c>
      <c r="N11" s="595">
        <v>160.76599999999999</v>
      </c>
      <c r="O11" s="595">
        <v>164.96199999999999</v>
      </c>
      <c r="P11" s="595">
        <v>164.042</v>
      </c>
      <c r="Q11" s="595">
        <v>166.226</v>
      </c>
      <c r="R11" s="595">
        <v>160.191</v>
      </c>
      <c r="S11" s="595">
        <v>168.69800000000001</v>
      </c>
      <c r="T11" s="595">
        <v>161.31200000000001</v>
      </c>
      <c r="U11" s="595">
        <v>151.886</v>
      </c>
      <c r="V11" s="595">
        <v>125.84808100000001</v>
      </c>
    </row>
    <row r="12" spans="1:23" s="121" customFormat="1" ht="15" customHeight="1">
      <c r="A12" s="133" t="s">
        <v>44</v>
      </c>
      <c r="B12" s="595">
        <v>4991.6760000000004</v>
      </c>
      <c r="C12" s="595">
        <v>4910.3130000000001</v>
      </c>
      <c r="D12" s="595">
        <v>4908.7960000000003</v>
      </c>
      <c r="E12" s="595">
        <v>5001.8050000000003</v>
      </c>
      <c r="F12" s="595">
        <v>5174.0730000000003</v>
      </c>
      <c r="G12" s="595">
        <v>5302.1170000000002</v>
      </c>
      <c r="H12" s="595">
        <v>5195.3950000000004</v>
      </c>
      <c r="I12" s="595">
        <v>5093.1379999999999</v>
      </c>
      <c r="J12" s="595">
        <v>4977.4629999999997</v>
      </c>
      <c r="K12" s="595">
        <v>4597.4719999999998</v>
      </c>
      <c r="L12" s="595">
        <v>4337.674</v>
      </c>
      <c r="M12" s="595">
        <v>4278.6909999999998</v>
      </c>
      <c r="N12" s="595">
        <v>4318.72</v>
      </c>
      <c r="O12" s="595">
        <v>4206.2420000000002</v>
      </c>
      <c r="P12" s="595">
        <v>4152.47</v>
      </c>
      <c r="Q12" s="595">
        <v>4244.5230000000001</v>
      </c>
      <c r="R12" s="595">
        <v>4300.6109999999999</v>
      </c>
      <c r="S12" s="595">
        <v>4346.7120000000004</v>
      </c>
      <c r="T12" s="595">
        <v>4153.2700000000004</v>
      </c>
      <c r="U12" s="595">
        <v>4178.5190000000002</v>
      </c>
      <c r="V12" s="595">
        <v>3990.1406289999995</v>
      </c>
    </row>
    <row r="13" spans="1:23" s="121" customFormat="1" ht="15" customHeight="1">
      <c r="A13" s="133" t="s">
        <v>595</v>
      </c>
      <c r="B13" s="595">
        <v>304.93799999999999</v>
      </c>
      <c r="C13" s="595">
        <v>291.31900000000002</v>
      </c>
      <c r="D13" s="595">
        <v>294.56700000000001</v>
      </c>
      <c r="E13" s="595">
        <v>316.16040000000004</v>
      </c>
      <c r="F13" s="595">
        <v>322.16107400000004</v>
      </c>
      <c r="G13" s="595">
        <v>374.44178000000005</v>
      </c>
      <c r="H13" s="595">
        <v>428.28917300000001</v>
      </c>
      <c r="I13" s="595">
        <v>444.072316</v>
      </c>
      <c r="J13" s="595">
        <v>379.29659999999996</v>
      </c>
      <c r="K13" s="595">
        <v>368.82724228000001</v>
      </c>
      <c r="L13" s="595">
        <v>412.90499999999997</v>
      </c>
      <c r="M13" s="595">
        <v>413.99700000000001</v>
      </c>
      <c r="N13" s="595">
        <v>285.221</v>
      </c>
      <c r="O13" s="595">
        <v>273.49599999999998</v>
      </c>
      <c r="P13" s="595">
        <v>281.86599999999999</v>
      </c>
      <c r="Q13" s="595">
        <v>289.08</v>
      </c>
      <c r="R13" s="595">
        <v>273.71100000000001</v>
      </c>
      <c r="S13" s="595">
        <v>284.738</v>
      </c>
      <c r="T13" s="595">
        <v>240.43100000000001</v>
      </c>
      <c r="U13" s="595">
        <v>276.65600000000001</v>
      </c>
      <c r="V13" s="595">
        <v>256.29982899999999</v>
      </c>
    </row>
    <row r="14" spans="1:23" s="122" customFormat="1" ht="15" customHeight="1">
      <c r="A14" s="102" t="s">
        <v>95</v>
      </c>
      <c r="B14" s="596">
        <f t="shared" ref="B14:M14" si="0">SUM(B5:B13)</f>
        <v>11616.589198</v>
      </c>
      <c r="C14" s="596">
        <f t="shared" si="0"/>
        <v>11530.012234</v>
      </c>
      <c r="D14" s="596">
        <f t="shared" si="0"/>
        <v>11478.472000000002</v>
      </c>
      <c r="E14" s="596">
        <f t="shared" si="0"/>
        <v>11874.862123940544</v>
      </c>
      <c r="F14" s="596">
        <f t="shared" si="0"/>
        <v>12140.293933894003</v>
      </c>
      <c r="G14" s="596">
        <f t="shared" si="0"/>
        <v>12357.40990144788</v>
      </c>
      <c r="H14" s="596">
        <f t="shared" si="0"/>
        <v>12511.594390162832</v>
      </c>
      <c r="I14" s="596">
        <f t="shared" si="0"/>
        <v>12381.738356976412</v>
      </c>
      <c r="J14" s="596">
        <f t="shared" si="0"/>
        <v>12133.850042913864</v>
      </c>
      <c r="K14" s="596">
        <f t="shared" si="0"/>
        <v>11241.059309389366</v>
      </c>
      <c r="L14" s="596">
        <f t="shared" si="0"/>
        <v>11458.109</v>
      </c>
      <c r="M14" s="596">
        <f t="shared" si="0"/>
        <v>11066.181999999999</v>
      </c>
      <c r="N14" s="596">
        <f t="shared" ref="N14:O14" si="1">SUM(N5:N13)</f>
        <v>10858.126999999999</v>
      </c>
      <c r="O14" s="596">
        <f t="shared" si="1"/>
        <v>10795.826999999999</v>
      </c>
      <c r="P14" s="596">
        <f t="shared" ref="P14:Q14" si="2">SUM(P5:P13)</f>
        <v>10600.276</v>
      </c>
      <c r="Q14" s="596">
        <f t="shared" si="2"/>
        <v>10665.913999999999</v>
      </c>
      <c r="R14" s="596">
        <f t="shared" ref="R14:U14" si="3">SUM(R5:R13)</f>
        <v>10701.438999999998</v>
      </c>
      <c r="S14" s="596">
        <f t="shared" si="3"/>
        <v>10597.480999999998</v>
      </c>
      <c r="T14" s="596">
        <f t="shared" si="3"/>
        <v>10202.164000000001</v>
      </c>
      <c r="U14" s="596">
        <f t="shared" si="3"/>
        <v>9814.3830000000034</v>
      </c>
      <c r="V14" s="596">
        <f t="shared" ref="V14" si="4">SUM(V5:V13)</f>
        <v>9087.6619409999985</v>
      </c>
    </row>
    <row r="15" spans="1:23" ht="20.100000000000001" customHeight="1">
      <c r="A15" s="133"/>
      <c r="B15" s="593" t="s">
        <v>381</v>
      </c>
      <c r="C15" s="594"/>
      <c r="D15" s="594"/>
      <c r="E15" s="594"/>
      <c r="F15" s="594"/>
      <c r="G15" s="594"/>
      <c r="H15" s="594"/>
      <c r="I15" s="594"/>
      <c r="J15" s="594"/>
      <c r="K15" s="594"/>
      <c r="L15" s="594"/>
      <c r="M15" s="594"/>
      <c r="N15" s="594"/>
      <c r="O15" s="594"/>
      <c r="P15" s="594"/>
      <c r="Q15" s="594"/>
      <c r="R15" s="594"/>
      <c r="S15" s="594"/>
      <c r="T15" s="594"/>
      <c r="U15" s="594"/>
    </row>
    <row r="16" spans="1:23" s="121" customFormat="1" ht="15" customHeight="1">
      <c r="A16" s="133" t="s">
        <v>40</v>
      </c>
      <c r="B16" s="595">
        <v>358.834</v>
      </c>
      <c r="C16" s="595">
        <v>285.541</v>
      </c>
      <c r="D16" s="595">
        <v>282.87200000000001</v>
      </c>
      <c r="E16" s="595">
        <v>289.91899999999998</v>
      </c>
      <c r="F16" s="595">
        <v>314.44153499999999</v>
      </c>
      <c r="G16" s="595">
        <v>311.952518</v>
      </c>
      <c r="H16" s="595">
        <v>310.76695599999999</v>
      </c>
      <c r="I16" s="595">
        <v>327.00420600000001</v>
      </c>
      <c r="J16" s="595">
        <v>319.74761000000001</v>
      </c>
      <c r="K16" s="595">
        <v>264.49731299999996</v>
      </c>
      <c r="L16" s="595">
        <v>317.04199999999997</v>
      </c>
      <c r="M16" s="595">
        <v>332.65800000000002</v>
      </c>
      <c r="N16" s="595">
        <v>342.43900000000002</v>
      </c>
      <c r="O16" s="595">
        <v>311.19600000000003</v>
      </c>
      <c r="P16" s="595">
        <v>329.96699999999998</v>
      </c>
      <c r="Q16" s="595">
        <v>331.81299999999999</v>
      </c>
      <c r="R16" s="595">
        <v>352.33199999999999</v>
      </c>
      <c r="S16" s="595">
        <v>342.62599999999998</v>
      </c>
      <c r="T16" s="595">
        <v>338.41199999999998</v>
      </c>
      <c r="U16" s="595">
        <v>322.13900000000001</v>
      </c>
      <c r="V16" s="595">
        <v>292.97344099999998</v>
      </c>
    </row>
    <row r="17" spans="1:22" s="121" customFormat="1" ht="15" customHeight="1">
      <c r="A17" s="133" t="s">
        <v>320</v>
      </c>
      <c r="B17" s="595">
        <v>110.82899999999999</v>
      </c>
      <c r="C17" s="595">
        <v>108.717</v>
      </c>
      <c r="D17" s="595">
        <v>104.15600000000001</v>
      </c>
      <c r="E17" s="595">
        <v>102.28100000000001</v>
      </c>
      <c r="F17" s="595">
        <v>110.61284999999999</v>
      </c>
      <c r="G17" s="595">
        <v>110.15188999999998</v>
      </c>
      <c r="H17" s="595">
        <v>117.98008999999999</v>
      </c>
      <c r="I17" s="595">
        <v>113.11043999999998</v>
      </c>
      <c r="J17" s="595">
        <v>121.45443300000002</v>
      </c>
      <c r="K17" s="595">
        <v>117.85739100000002</v>
      </c>
      <c r="L17" s="595">
        <v>128.779</v>
      </c>
      <c r="M17" s="595">
        <v>143.46600000000001</v>
      </c>
      <c r="N17" s="595">
        <v>139.721</v>
      </c>
      <c r="O17" s="595">
        <v>144.749</v>
      </c>
      <c r="P17" s="595">
        <v>143.16900000000001</v>
      </c>
      <c r="Q17" s="595">
        <v>137.68199999999999</v>
      </c>
      <c r="R17" s="595">
        <v>134.024</v>
      </c>
      <c r="S17" s="595">
        <v>137.84800000000001</v>
      </c>
      <c r="T17" s="595">
        <v>135.83600000000001</v>
      </c>
      <c r="U17" s="595">
        <v>121.821</v>
      </c>
      <c r="V17" s="595">
        <v>106.400893</v>
      </c>
    </row>
    <row r="18" spans="1:22" s="121" customFormat="1" ht="15" customHeight="1">
      <c r="A18" s="133" t="s">
        <v>41</v>
      </c>
      <c r="B18" s="595">
        <v>1319.213</v>
      </c>
      <c r="C18" s="595">
        <v>1348.0630000000001</v>
      </c>
      <c r="D18" s="595">
        <v>1348.9280000000001</v>
      </c>
      <c r="E18" s="595">
        <v>1421.222</v>
      </c>
      <c r="F18" s="595">
        <v>1403.9748</v>
      </c>
      <c r="G18" s="595">
        <v>1423.422</v>
      </c>
      <c r="H18" s="595">
        <v>1438.8335999999999</v>
      </c>
      <c r="I18" s="595">
        <v>1480.1980000000001</v>
      </c>
      <c r="J18" s="595">
        <v>1439.3019999999999</v>
      </c>
      <c r="K18" s="595">
        <v>1322.3309999999999</v>
      </c>
      <c r="L18" s="595">
        <v>1401.1489999999999</v>
      </c>
      <c r="M18" s="595">
        <v>1381.942</v>
      </c>
      <c r="N18" s="595">
        <v>1401.232</v>
      </c>
      <c r="O18" s="595">
        <v>1411.9870000000001</v>
      </c>
      <c r="P18" s="595">
        <v>1338.675</v>
      </c>
      <c r="Q18" s="595">
        <v>1335.2550000000001</v>
      </c>
      <c r="R18" s="595">
        <v>1366.4380000000001</v>
      </c>
      <c r="S18" s="595">
        <v>1309.0170000000001</v>
      </c>
      <c r="T18" s="595">
        <v>1243.3789999999999</v>
      </c>
      <c r="U18" s="595">
        <v>1067.9359999999999</v>
      </c>
      <c r="V18" s="595">
        <v>950.96879999999987</v>
      </c>
    </row>
    <row r="19" spans="1:22" s="121" customFormat="1" ht="15" customHeight="1">
      <c r="A19" s="588" t="s">
        <v>42</v>
      </c>
      <c r="B19" s="595">
        <v>610.58199999999999</v>
      </c>
      <c r="C19" s="595">
        <v>616.69799999999998</v>
      </c>
      <c r="D19" s="595">
        <v>593.43100000000004</v>
      </c>
      <c r="E19" s="595">
        <v>594.21600000000001</v>
      </c>
      <c r="F19" s="595">
        <v>601.43399999999997</v>
      </c>
      <c r="G19" s="595">
        <v>586.94040000000007</v>
      </c>
      <c r="H19" s="595">
        <v>602.48159999999996</v>
      </c>
      <c r="I19" s="595">
        <v>505.92200000000003</v>
      </c>
      <c r="J19" s="595">
        <v>535.59699999999998</v>
      </c>
      <c r="K19" s="595">
        <v>485.755</v>
      </c>
      <c r="L19" s="595">
        <v>506.00200000000001</v>
      </c>
      <c r="M19" s="595">
        <v>388.69600000000003</v>
      </c>
      <c r="N19" s="595">
        <v>358.05599999999998</v>
      </c>
      <c r="O19" s="595">
        <v>350.24400000000003</v>
      </c>
      <c r="P19" s="595">
        <v>349.66399999999999</v>
      </c>
      <c r="Q19" s="595">
        <v>330.43099999999998</v>
      </c>
      <c r="R19" s="595">
        <v>304.68200000000002</v>
      </c>
      <c r="S19" s="595">
        <v>274.76600000000002</v>
      </c>
      <c r="T19" s="595">
        <v>273.61799999999999</v>
      </c>
      <c r="U19" s="595">
        <v>270.25599999999997</v>
      </c>
      <c r="V19" s="595">
        <v>231.77520000000001</v>
      </c>
    </row>
    <row r="20" spans="1:22" s="121" customFormat="1" ht="15" customHeight="1">
      <c r="A20" s="133" t="s">
        <v>593</v>
      </c>
      <c r="B20" s="595">
        <v>140.72800000000001</v>
      </c>
      <c r="C20" s="595">
        <v>137.999</v>
      </c>
      <c r="D20" s="595">
        <v>160.00200000000001</v>
      </c>
      <c r="E20" s="595">
        <v>171.07599999999999</v>
      </c>
      <c r="F20" s="595">
        <v>209.59560000000002</v>
      </c>
      <c r="G20" s="595">
        <v>223.70400000000001</v>
      </c>
      <c r="H20" s="595">
        <v>251.6652</v>
      </c>
      <c r="I20" s="595">
        <v>307.89699999999999</v>
      </c>
      <c r="J20" s="595">
        <v>319.20100000000002</v>
      </c>
      <c r="K20" s="595">
        <v>327.39499999999998</v>
      </c>
      <c r="L20" s="595">
        <v>354.017</v>
      </c>
      <c r="M20" s="595">
        <v>421.28300000000002</v>
      </c>
      <c r="N20" s="595">
        <v>508.03899999999999</v>
      </c>
      <c r="O20" s="595">
        <v>537.19000000000005</v>
      </c>
      <c r="P20" s="595">
        <v>571.70899999999995</v>
      </c>
      <c r="Q20" s="595">
        <v>663.11099999999999</v>
      </c>
      <c r="R20" s="595">
        <v>671</v>
      </c>
      <c r="S20" s="595">
        <v>769.673</v>
      </c>
      <c r="T20" s="595">
        <v>799.42700000000002</v>
      </c>
      <c r="U20" s="595">
        <v>855.27700000000004</v>
      </c>
      <c r="V20" s="595">
        <v>885.66840000000002</v>
      </c>
    </row>
    <row r="21" spans="1:22" s="121" customFormat="1" ht="15" customHeight="1">
      <c r="A21" s="133" t="s">
        <v>321</v>
      </c>
      <c r="B21" s="595">
        <v>313.48399999999998</v>
      </c>
      <c r="C21" s="595">
        <v>315.30599999999998</v>
      </c>
      <c r="D21" s="595">
        <v>316.28500000000003</v>
      </c>
      <c r="E21" s="595">
        <v>481.59957600000001</v>
      </c>
      <c r="F21" s="595">
        <v>505.35280079999995</v>
      </c>
      <c r="G21" s="595">
        <v>508.79724119999997</v>
      </c>
      <c r="H21" s="595">
        <v>508.47959879999991</v>
      </c>
      <c r="I21" s="595">
        <v>482.39530560000003</v>
      </c>
      <c r="J21" s="595">
        <v>494.30399999999997</v>
      </c>
      <c r="K21" s="595">
        <v>488.38</v>
      </c>
      <c r="L21" s="595">
        <v>534.60400000000004</v>
      </c>
      <c r="M21" s="595">
        <v>485.68900000000002</v>
      </c>
      <c r="N21" s="595">
        <v>502.33600000000001</v>
      </c>
      <c r="O21" s="595">
        <v>488.32900000000001</v>
      </c>
      <c r="P21" s="595">
        <v>438.34</v>
      </c>
      <c r="Q21" s="595">
        <v>457.59100000000001</v>
      </c>
      <c r="R21" s="595">
        <v>469.25900000000001</v>
      </c>
      <c r="S21" s="595">
        <v>469.80500000000001</v>
      </c>
      <c r="T21" s="595">
        <v>461.58800000000002</v>
      </c>
      <c r="U21" s="595">
        <v>457.786</v>
      </c>
      <c r="V21" s="595">
        <v>423.83100000000002</v>
      </c>
    </row>
    <row r="22" spans="1:22" s="121" customFormat="1" ht="15" customHeight="1">
      <c r="A22" s="133" t="s">
        <v>43</v>
      </c>
      <c r="B22" s="595">
        <v>180.37700000000001</v>
      </c>
      <c r="C22" s="595">
        <v>171.303</v>
      </c>
      <c r="D22" s="595">
        <v>168.839</v>
      </c>
      <c r="E22" s="595">
        <v>171.15199999999999</v>
      </c>
      <c r="F22" s="595">
        <v>184.08145500000001</v>
      </c>
      <c r="G22" s="595">
        <v>181.292913</v>
      </c>
      <c r="H22" s="595">
        <v>187.879064</v>
      </c>
      <c r="I22" s="595">
        <v>197.32493600000001</v>
      </c>
      <c r="J22" s="595">
        <v>185.659954</v>
      </c>
      <c r="K22" s="595">
        <v>126.52695299999999</v>
      </c>
      <c r="L22" s="595">
        <v>183.328</v>
      </c>
      <c r="M22" s="595">
        <v>176.51599999999999</v>
      </c>
      <c r="N22" s="595">
        <v>171.83</v>
      </c>
      <c r="O22" s="595">
        <v>177.67500000000001</v>
      </c>
      <c r="P22" s="595">
        <v>176.93799999999999</v>
      </c>
      <c r="Q22" s="595">
        <v>181.06700000000001</v>
      </c>
      <c r="R22" s="595">
        <v>174.983</v>
      </c>
      <c r="S22" s="595">
        <v>183.553</v>
      </c>
      <c r="T22" s="595">
        <v>175.81700000000001</v>
      </c>
      <c r="U22" s="595">
        <v>165.01499999999999</v>
      </c>
      <c r="V22" s="595">
        <v>138.152378</v>
      </c>
    </row>
    <row r="23" spans="1:22" s="121" customFormat="1" ht="15" customHeight="1">
      <c r="A23" s="133" t="s">
        <v>44</v>
      </c>
      <c r="B23" s="595">
        <v>4958.1019999999999</v>
      </c>
      <c r="C23" s="595">
        <v>4876.442</v>
      </c>
      <c r="D23" s="595">
        <v>4873.2950000000001</v>
      </c>
      <c r="E23" s="595">
        <v>4965.7550000000001</v>
      </c>
      <c r="F23" s="595">
        <v>5117.2820000000002</v>
      </c>
      <c r="G23" s="595">
        <v>5234.9229999999998</v>
      </c>
      <c r="H23" s="595">
        <v>5141.9449999999997</v>
      </c>
      <c r="I23" s="595">
        <v>5045.5360000000001</v>
      </c>
      <c r="J23" s="595">
        <v>4939.8850000000002</v>
      </c>
      <c r="K23" s="595">
        <v>4576.5820000000003</v>
      </c>
      <c r="L23" s="595">
        <v>4306.7910000000002</v>
      </c>
      <c r="M23" s="595">
        <v>4245.1869999999999</v>
      </c>
      <c r="N23" s="595">
        <v>4278.7690000000002</v>
      </c>
      <c r="O23" s="595">
        <v>4170.5290000000005</v>
      </c>
      <c r="P23" s="595">
        <v>4100.558</v>
      </c>
      <c r="Q23" s="595">
        <v>4179.2610000000004</v>
      </c>
      <c r="R23" s="595">
        <v>4260.3999999999996</v>
      </c>
      <c r="S23" s="595">
        <v>4258.808</v>
      </c>
      <c r="T23" s="595">
        <v>4100.1850000000004</v>
      </c>
      <c r="U23" s="595">
        <v>4128.9520000000002</v>
      </c>
      <c r="V23" s="595">
        <v>3930.7353410000001</v>
      </c>
    </row>
    <row r="24" spans="1:22" s="121" customFormat="1" ht="15" customHeight="1">
      <c r="A24" s="133" t="s">
        <v>595</v>
      </c>
      <c r="B24" s="595">
        <v>314.48200000000003</v>
      </c>
      <c r="C24" s="595">
        <v>300.14400000000001</v>
      </c>
      <c r="D24" s="595">
        <v>304.57799999999997</v>
      </c>
      <c r="E24" s="595">
        <v>335.7294</v>
      </c>
      <c r="F24" s="595">
        <v>324.66000799999995</v>
      </c>
      <c r="G24" s="595">
        <v>378.12339000000003</v>
      </c>
      <c r="H24" s="595">
        <v>426.15845400000001</v>
      </c>
      <c r="I24" s="595">
        <v>450.94978499999996</v>
      </c>
      <c r="J24" s="595">
        <v>377.88600000000002</v>
      </c>
      <c r="K24" s="595">
        <v>388.37415928000001</v>
      </c>
      <c r="L24" s="595">
        <v>435.55399999999997</v>
      </c>
      <c r="M24" s="595">
        <v>426.41399999999999</v>
      </c>
      <c r="N24" s="595">
        <v>297.75900000000001</v>
      </c>
      <c r="O24" s="595">
        <v>293.22000000000003</v>
      </c>
      <c r="P24" s="595">
        <v>297.74700000000001</v>
      </c>
      <c r="Q24" s="595">
        <v>275.56599999999997</v>
      </c>
      <c r="R24" s="595">
        <v>293.709</v>
      </c>
      <c r="S24" s="595">
        <v>299.82499999999999</v>
      </c>
      <c r="T24" s="595">
        <v>257.24299999999999</v>
      </c>
      <c r="U24" s="595">
        <v>291.01299999999998</v>
      </c>
      <c r="V24" s="595">
        <v>271.47280199999994</v>
      </c>
    </row>
    <row r="25" spans="1:22" s="122" customFormat="1" ht="15" customHeight="1">
      <c r="A25" s="102" t="s">
        <v>95</v>
      </c>
      <c r="B25" s="596">
        <f t="shared" ref="B25:M25" si="5">SUM(B16:B24)</f>
        <v>8306.6309999999994</v>
      </c>
      <c r="C25" s="596">
        <f t="shared" si="5"/>
        <v>8160.2129999999997</v>
      </c>
      <c r="D25" s="596">
        <f t="shared" si="5"/>
        <v>8152.3860000000004</v>
      </c>
      <c r="E25" s="596">
        <f t="shared" si="5"/>
        <v>8532.9499759999999</v>
      </c>
      <c r="F25" s="596">
        <f t="shared" si="5"/>
        <v>8771.4350488</v>
      </c>
      <c r="G25" s="596">
        <f t="shared" si="5"/>
        <v>8959.3073522000013</v>
      </c>
      <c r="H25" s="596">
        <f t="shared" si="5"/>
        <v>8986.1895628000002</v>
      </c>
      <c r="I25" s="596">
        <f t="shared" si="5"/>
        <v>8910.3376726000006</v>
      </c>
      <c r="J25" s="596">
        <f t="shared" si="5"/>
        <v>8733.0369970000011</v>
      </c>
      <c r="K25" s="596">
        <f t="shared" si="5"/>
        <v>8097.6988162800008</v>
      </c>
      <c r="L25" s="596">
        <f t="shared" si="5"/>
        <v>8167.2659999999996</v>
      </c>
      <c r="M25" s="596">
        <f t="shared" si="5"/>
        <v>8001.8509999999997</v>
      </c>
      <c r="N25" s="596">
        <f t="shared" ref="N25:O25" si="6">SUM(N16:N24)</f>
        <v>8000.1810000000005</v>
      </c>
      <c r="O25" s="596">
        <f t="shared" si="6"/>
        <v>7885.1190000000015</v>
      </c>
      <c r="P25" s="596">
        <f t="shared" ref="P25:Q25" si="7">SUM(P16:P24)</f>
        <v>7746.7670000000007</v>
      </c>
      <c r="Q25" s="596">
        <f t="shared" si="7"/>
        <v>7891.777</v>
      </c>
      <c r="R25" s="596">
        <f t="shared" ref="R25:T25" si="8">SUM(R16:R24)</f>
        <v>8026.8270000000002</v>
      </c>
      <c r="S25" s="596">
        <f t="shared" si="8"/>
        <v>8045.9209999999994</v>
      </c>
      <c r="T25" s="596">
        <f t="shared" si="8"/>
        <v>7785.505000000001</v>
      </c>
      <c r="U25" s="596">
        <f t="shared" ref="U25:V25" si="9">SUM(U16:U24)</f>
        <v>7680.1950000000006</v>
      </c>
      <c r="V25" s="596">
        <f t="shared" si="9"/>
        <v>7231.978255</v>
      </c>
    </row>
    <row r="26" spans="1:22" ht="20.100000000000001" customHeight="1">
      <c r="A26" s="133"/>
      <c r="B26" s="593" t="s">
        <v>591</v>
      </c>
      <c r="C26" s="594"/>
      <c r="D26" s="594"/>
      <c r="E26" s="594"/>
      <c r="F26" s="594"/>
      <c r="G26" s="594"/>
      <c r="H26" s="594"/>
      <c r="I26" s="594"/>
      <c r="J26" s="594"/>
      <c r="K26" s="594"/>
      <c r="L26" s="594"/>
      <c r="M26" s="594"/>
      <c r="N26" s="594"/>
      <c r="O26" s="594"/>
      <c r="P26" s="594"/>
      <c r="Q26" s="594"/>
      <c r="R26" s="594"/>
      <c r="S26" s="594"/>
      <c r="T26" s="594"/>
      <c r="U26" s="594"/>
    </row>
    <row r="27" spans="1:22" s="121" customFormat="1" ht="15" customHeight="1">
      <c r="A27" s="133" t="s">
        <v>40</v>
      </c>
      <c r="B27" s="267">
        <f t="shared" ref="B27:F27" si="10">B16*100/B$25</f>
        <v>4.3198500089867968</v>
      </c>
      <c r="C27" s="267">
        <f t="shared" si="10"/>
        <v>3.4991856217478636</v>
      </c>
      <c r="D27" s="267">
        <f t="shared" si="10"/>
        <v>3.4698062628535991</v>
      </c>
      <c r="E27" s="267">
        <f t="shared" si="10"/>
        <v>3.3976409192065322</v>
      </c>
      <c r="F27" s="267">
        <f t="shared" si="10"/>
        <v>3.5848356996386586</v>
      </c>
      <c r="G27" s="267">
        <f t="shared" ref="G27:G36" si="11">G16*100/G$25</f>
        <v>3.4818820890590221</v>
      </c>
      <c r="H27" s="267">
        <f t="shared" ref="H27:I36" si="12">H16*100/H$25</f>
        <v>3.4582728733709058</v>
      </c>
      <c r="I27" s="267">
        <f t="shared" si="12"/>
        <v>3.6699417913819814</v>
      </c>
      <c r="J27" s="267">
        <f t="shared" ref="J27:K36" si="13">J16*100/J$25</f>
        <v>3.6613564114046544</v>
      </c>
      <c r="K27" s="267">
        <f t="shared" si="13"/>
        <v>3.2663268787947746</v>
      </c>
      <c r="L27" s="267">
        <f t="shared" ref="L27:M36" si="14">L16*100/L$25</f>
        <v>3.8818620576334846</v>
      </c>
      <c r="M27" s="267">
        <f t="shared" si="14"/>
        <v>4.1572631132471729</v>
      </c>
      <c r="N27" s="267">
        <f t="shared" ref="N27:O27" si="15">N16*100/N$25</f>
        <v>4.280390656161404</v>
      </c>
      <c r="O27" s="267">
        <f t="shared" si="15"/>
        <v>3.9466240141715039</v>
      </c>
      <c r="P27" s="267">
        <f t="shared" ref="P27:Q27" si="16">P16*100/P$25</f>
        <v>4.2594155729738601</v>
      </c>
      <c r="Q27" s="267">
        <f t="shared" si="16"/>
        <v>4.2045410051500438</v>
      </c>
      <c r="R27" s="267">
        <f t="shared" ref="R27:S27" si="17">R16*100/R$25</f>
        <v>4.3894305931845787</v>
      </c>
      <c r="S27" s="267">
        <f t="shared" si="17"/>
        <v>4.2583813587033728</v>
      </c>
      <c r="T27" s="267">
        <f t="shared" ref="T27:U27" si="18">T16*100/T$25</f>
        <v>4.3466929890867698</v>
      </c>
      <c r="U27" s="267">
        <f t="shared" si="18"/>
        <v>4.1944117304313231</v>
      </c>
      <c r="V27" s="267">
        <f t="shared" ref="V27" si="19">V16*100/V$25</f>
        <v>4.0510829909844634</v>
      </c>
    </row>
    <row r="28" spans="1:22" s="121" customFormat="1" ht="15" customHeight="1">
      <c r="A28" s="588" t="s">
        <v>320</v>
      </c>
      <c r="B28" s="267">
        <f t="shared" ref="B28:F28" si="20">B17*100/B$25</f>
        <v>1.3342232247947454</v>
      </c>
      <c r="C28" s="267">
        <f t="shared" si="20"/>
        <v>1.3322814000075736</v>
      </c>
      <c r="D28" s="267">
        <f t="shared" si="20"/>
        <v>1.277613694935446</v>
      </c>
      <c r="E28" s="267">
        <f t="shared" si="20"/>
        <v>1.1986593181452867</v>
      </c>
      <c r="F28" s="267">
        <f t="shared" si="20"/>
        <v>1.2610576192447858</v>
      </c>
      <c r="G28" s="267">
        <f t="shared" si="11"/>
        <v>1.2294688157221401</v>
      </c>
      <c r="H28" s="267">
        <f t="shared" si="12"/>
        <v>1.3129045317316748</v>
      </c>
      <c r="I28" s="267">
        <f t="shared" si="12"/>
        <v>1.2694293320423042</v>
      </c>
      <c r="J28" s="267">
        <f t="shared" si="13"/>
        <v>1.3907468048254281</v>
      </c>
      <c r="K28" s="267">
        <f t="shared" si="13"/>
        <v>1.4554430051541791</v>
      </c>
      <c r="L28" s="267">
        <f t="shared" si="14"/>
        <v>1.5767699986751993</v>
      </c>
      <c r="M28" s="267">
        <f t="shared" si="14"/>
        <v>1.7929101654104782</v>
      </c>
      <c r="N28" s="267">
        <f t="shared" ref="N28:O28" si="21">N17*100/N$25</f>
        <v>1.7464729860486905</v>
      </c>
      <c r="O28" s="267">
        <f t="shared" si="21"/>
        <v>1.8357237221150369</v>
      </c>
      <c r="P28" s="267">
        <f t="shared" ref="P28:Q28" si="22">P17*100/P$25</f>
        <v>1.8481128966444971</v>
      </c>
      <c r="Q28" s="267">
        <f t="shared" si="22"/>
        <v>1.7446260835804153</v>
      </c>
      <c r="R28" s="267">
        <f t="shared" ref="R28:S28" si="23">R17*100/R$25</f>
        <v>1.6697008668556079</v>
      </c>
      <c r="S28" s="267">
        <f t="shared" si="23"/>
        <v>1.7132656410620988</v>
      </c>
      <c r="T28" s="267">
        <f t="shared" ref="T28:U28" si="24">T17*100/T$25</f>
        <v>1.744729468415986</v>
      </c>
      <c r="U28" s="267">
        <f t="shared" si="24"/>
        <v>1.5861706636354935</v>
      </c>
      <c r="V28" s="267">
        <f t="shared" ref="V28" si="25">V17*100/V$25</f>
        <v>1.4712557096868648</v>
      </c>
    </row>
    <row r="29" spans="1:22" s="121" customFormat="1" ht="15" customHeight="1">
      <c r="A29" s="133" t="s">
        <v>41</v>
      </c>
      <c r="B29" s="267">
        <f t="shared" ref="B29:F29" si="26">B18*100/B$25</f>
        <v>15.881444595287789</v>
      </c>
      <c r="C29" s="267">
        <f t="shared" si="26"/>
        <v>16.519948682712084</v>
      </c>
      <c r="D29" s="267">
        <f t="shared" si="26"/>
        <v>16.546419661679415</v>
      </c>
      <c r="E29" s="267">
        <f t="shared" si="26"/>
        <v>16.655693564328473</v>
      </c>
      <c r="F29" s="267">
        <f t="shared" si="26"/>
        <v>16.006215541572921</v>
      </c>
      <c r="G29" s="267">
        <f t="shared" si="11"/>
        <v>15.887634434714107</v>
      </c>
      <c r="H29" s="267">
        <f t="shared" si="12"/>
        <v>16.011609703364357</v>
      </c>
      <c r="I29" s="267">
        <f t="shared" si="12"/>
        <v>16.612142596477877</v>
      </c>
      <c r="J29" s="267">
        <f t="shared" si="13"/>
        <v>16.48111648323983</v>
      </c>
      <c r="K29" s="267">
        <f t="shared" si="13"/>
        <v>16.32971329263966</v>
      </c>
      <c r="L29" s="267">
        <f t="shared" si="14"/>
        <v>17.155667514686066</v>
      </c>
      <c r="M29" s="267">
        <f t="shared" si="14"/>
        <v>17.270279089175745</v>
      </c>
      <c r="N29" s="267">
        <f t="shared" ref="N29:O29" si="27">N18*100/N$25</f>
        <v>17.515003723040767</v>
      </c>
      <c r="O29" s="267">
        <f t="shared" si="27"/>
        <v>17.906984029029871</v>
      </c>
      <c r="P29" s="267">
        <f t="shared" ref="P29:Q29" si="28">P18*100/P$25</f>
        <v>17.280434534819491</v>
      </c>
      <c r="Q29" s="267">
        <f t="shared" si="28"/>
        <v>16.919573373652092</v>
      </c>
      <c r="R29" s="267">
        <f t="shared" ref="R29:S29" si="29">R18*100/R$25</f>
        <v>17.023389192267381</v>
      </c>
      <c r="S29" s="267">
        <f t="shared" si="29"/>
        <v>16.269324543455003</v>
      </c>
      <c r="T29" s="267">
        <f t="shared" ref="T29:U29" si="30">T18*100/T$25</f>
        <v>15.97043480159604</v>
      </c>
      <c r="U29" s="267">
        <f t="shared" si="30"/>
        <v>13.905063608410982</v>
      </c>
      <c r="V29" s="267">
        <f t="shared" ref="V29" si="31">V18*100/V$25</f>
        <v>13.149497502187939</v>
      </c>
    </row>
    <row r="30" spans="1:22" s="121" customFormat="1" ht="15" customHeight="1">
      <c r="A30" s="133" t="s">
        <v>42</v>
      </c>
      <c r="B30" s="267">
        <f t="shared" ref="B30:F30" si="32">B19*100/B$25</f>
        <v>7.3505371792728003</v>
      </c>
      <c r="C30" s="267">
        <f t="shared" si="32"/>
        <v>7.5573762596638101</v>
      </c>
      <c r="D30" s="267">
        <f t="shared" si="32"/>
        <v>7.2792308901958274</v>
      </c>
      <c r="E30" s="267">
        <f t="shared" si="32"/>
        <v>6.9637815957120059</v>
      </c>
      <c r="F30" s="267">
        <f t="shared" si="32"/>
        <v>6.8567343502393117</v>
      </c>
      <c r="G30" s="267">
        <f t="shared" si="11"/>
        <v>6.5511805424989022</v>
      </c>
      <c r="H30" s="267">
        <f t="shared" si="12"/>
        <v>6.7045280515123382</v>
      </c>
      <c r="I30" s="267">
        <f t="shared" si="12"/>
        <v>5.6779217420205139</v>
      </c>
      <c r="J30" s="267">
        <f t="shared" si="13"/>
        <v>6.1329981790296992</v>
      </c>
      <c r="K30" s="267">
        <f t="shared" si="13"/>
        <v>5.9986795140295284</v>
      </c>
      <c r="L30" s="267">
        <f t="shared" si="14"/>
        <v>6.1954881841732599</v>
      </c>
      <c r="M30" s="267">
        <f t="shared" si="14"/>
        <v>4.8575760783348763</v>
      </c>
      <c r="N30" s="267">
        <f t="shared" ref="N30:O30" si="33">N19*100/N$25</f>
        <v>4.4755987395785164</v>
      </c>
      <c r="O30" s="267">
        <f t="shared" si="33"/>
        <v>4.4418353102851071</v>
      </c>
      <c r="P30" s="267">
        <f t="shared" ref="P30:Q30" si="34">P19*100/P$25</f>
        <v>4.5136764794913802</v>
      </c>
      <c r="Q30" s="267">
        <f t="shared" si="34"/>
        <v>4.1870291063723668</v>
      </c>
      <c r="R30" s="267">
        <f t="shared" ref="R30:S30" si="35">R19*100/R$25</f>
        <v>3.7957962716774634</v>
      </c>
      <c r="S30" s="267">
        <f t="shared" si="35"/>
        <v>3.4149726302308965</v>
      </c>
      <c r="T30" s="267">
        <f t="shared" ref="T30:U30" si="36">T19*100/T$25</f>
        <v>3.5144541041332573</v>
      </c>
      <c r="U30" s="267">
        <f t="shared" si="36"/>
        <v>3.5188689870504586</v>
      </c>
      <c r="V30" s="267">
        <f t="shared" ref="V30" si="37">V19*100/V$25</f>
        <v>3.2048658310021425</v>
      </c>
    </row>
    <row r="31" spans="1:22" s="121" customFormat="1" ht="15" customHeight="1">
      <c r="A31" s="133" t="s">
        <v>593</v>
      </c>
      <c r="B31" s="267">
        <f t="shared" ref="B31:F31" si="38">B20*100/B$25</f>
        <v>1.6941645776729461</v>
      </c>
      <c r="C31" s="267">
        <f t="shared" si="38"/>
        <v>1.6911200724785003</v>
      </c>
      <c r="D31" s="267">
        <f t="shared" si="38"/>
        <v>1.9626401399541189</v>
      </c>
      <c r="E31" s="267">
        <f t="shared" si="38"/>
        <v>2.0048869439194283</v>
      </c>
      <c r="F31" s="267">
        <f t="shared" si="38"/>
        <v>2.3895246197903992</v>
      </c>
      <c r="G31" s="267">
        <f t="shared" si="11"/>
        <v>2.4968894492169467</v>
      </c>
      <c r="H31" s="267">
        <f t="shared" si="12"/>
        <v>2.8005774665806609</v>
      </c>
      <c r="I31" s="267">
        <f t="shared" si="12"/>
        <v>3.4555031617579193</v>
      </c>
      <c r="J31" s="267">
        <f t="shared" si="13"/>
        <v>3.6550973058931606</v>
      </c>
      <c r="K31" s="267">
        <f t="shared" si="13"/>
        <v>4.0430622011007555</v>
      </c>
      <c r="L31" s="267">
        <f t="shared" si="14"/>
        <v>4.3345839354320033</v>
      </c>
      <c r="M31" s="267">
        <f t="shared" si="14"/>
        <v>5.2648193524223341</v>
      </c>
      <c r="N31" s="267">
        <f t="shared" ref="N31:O31" si="39">N20*100/N$25</f>
        <v>6.3503438234709941</v>
      </c>
      <c r="O31" s="267">
        <f t="shared" si="39"/>
        <v>6.812706314261078</v>
      </c>
      <c r="P31" s="267">
        <f t="shared" ref="P31:Q31" si="40">P20*100/P$25</f>
        <v>7.3799689599545193</v>
      </c>
      <c r="Q31" s="267">
        <f t="shared" si="40"/>
        <v>8.4025562303648478</v>
      </c>
      <c r="R31" s="267">
        <f t="shared" ref="R31:S31" si="41">R20*100/R$25</f>
        <v>8.3594675704359886</v>
      </c>
      <c r="S31" s="267">
        <f t="shared" si="41"/>
        <v>9.5660024501856284</v>
      </c>
      <c r="T31" s="267">
        <f t="shared" ref="T31:U31" si="42">T20*100/T$25</f>
        <v>10.268145740064387</v>
      </c>
      <c r="U31" s="267">
        <f t="shared" si="42"/>
        <v>11.136136517367072</v>
      </c>
      <c r="V31" s="267">
        <f t="shared" ref="V31" si="43">V20*100/V$25</f>
        <v>12.246557840348483</v>
      </c>
    </row>
    <row r="32" spans="1:22" s="121" customFormat="1" ht="15" customHeight="1">
      <c r="A32" s="133" t="s">
        <v>321</v>
      </c>
      <c r="B32" s="267">
        <f t="shared" ref="B32:F32" si="44">B21*100/B$25</f>
        <v>3.7739006343245536</v>
      </c>
      <c r="C32" s="267">
        <f t="shared" si="44"/>
        <v>3.8639432573635024</v>
      </c>
      <c r="D32" s="267">
        <f t="shared" si="44"/>
        <v>3.8796617333870111</v>
      </c>
      <c r="E32" s="267">
        <f t="shared" si="44"/>
        <v>5.6439985861227324</v>
      </c>
      <c r="F32" s="267">
        <f t="shared" si="44"/>
        <v>5.7613468946468016</v>
      </c>
      <c r="G32" s="267">
        <f t="shared" si="11"/>
        <v>5.6789796487455293</v>
      </c>
      <c r="H32" s="267">
        <f t="shared" si="12"/>
        <v>5.6584561815271019</v>
      </c>
      <c r="I32" s="267">
        <f t="shared" si="12"/>
        <v>5.4138835510510903</v>
      </c>
      <c r="J32" s="267">
        <f t="shared" si="13"/>
        <v>5.6601615242189487</v>
      </c>
      <c r="K32" s="267">
        <f t="shared" si="13"/>
        <v>6.0310961308926121</v>
      </c>
      <c r="L32" s="267">
        <f t="shared" si="14"/>
        <v>6.5456910549993115</v>
      </c>
      <c r="M32" s="267">
        <f t="shared" si="14"/>
        <v>6.0697081212834387</v>
      </c>
      <c r="N32" s="267">
        <f t="shared" ref="N32:O32" si="45">N21*100/N$25</f>
        <v>6.2790579363141905</v>
      </c>
      <c r="O32" s="267">
        <f t="shared" si="45"/>
        <v>6.1930454061631783</v>
      </c>
      <c r="P32" s="267">
        <f t="shared" ref="P32:Q32" si="46">P21*100/P$25</f>
        <v>5.6583604489459924</v>
      </c>
      <c r="Q32" s="267">
        <f t="shared" si="46"/>
        <v>5.7983265365962566</v>
      </c>
      <c r="R32" s="267">
        <f t="shared" ref="R32:S32" si="47">R21*100/R$25</f>
        <v>5.846133223003311</v>
      </c>
      <c r="S32" s="267">
        <f t="shared" si="47"/>
        <v>5.839045648099205</v>
      </c>
      <c r="T32" s="267">
        <f t="shared" ref="T32:U32" si="48">T21*100/T$25</f>
        <v>5.9288125818427959</v>
      </c>
      <c r="U32" s="267">
        <f t="shared" si="48"/>
        <v>5.9606038648758259</v>
      </c>
      <c r="V32" s="267">
        <f t="shared" ref="V32" si="49">V21*100/V$25</f>
        <v>5.8605126433693897</v>
      </c>
    </row>
    <row r="33" spans="1:22" s="121" customFormat="1" ht="15" customHeight="1">
      <c r="A33" s="133" t="s">
        <v>43</v>
      </c>
      <c r="B33" s="267">
        <f t="shared" ref="B33:F33" si="50">B22*100/B$25</f>
        <v>2.1714820364597878</v>
      </c>
      <c r="C33" s="267">
        <f t="shared" si="50"/>
        <v>2.0992466740757871</v>
      </c>
      <c r="D33" s="267">
        <f t="shared" si="50"/>
        <v>2.0710378532125442</v>
      </c>
      <c r="E33" s="267">
        <f t="shared" si="50"/>
        <v>2.0057776089322754</v>
      </c>
      <c r="F33" s="267">
        <f t="shared" si="50"/>
        <v>2.0986469599998205</v>
      </c>
      <c r="G33" s="267">
        <f t="shared" si="11"/>
        <v>2.0235148307026507</v>
      </c>
      <c r="H33" s="267">
        <f t="shared" si="12"/>
        <v>2.0907534020622074</v>
      </c>
      <c r="I33" s="267">
        <f t="shared" si="12"/>
        <v>2.2145618185356764</v>
      </c>
      <c r="J33" s="267">
        <f t="shared" si="13"/>
        <v>2.1259494728326294</v>
      </c>
      <c r="K33" s="267">
        <f t="shared" si="13"/>
        <v>1.5625050507636091</v>
      </c>
      <c r="L33" s="267">
        <f t="shared" si="14"/>
        <v>2.2446679219214851</v>
      </c>
      <c r="M33" s="267">
        <f t="shared" si="14"/>
        <v>2.2059396007248822</v>
      </c>
      <c r="N33" s="267">
        <f t="shared" ref="N33:O33" si="51">N22*100/N$25</f>
        <v>2.1478264054275771</v>
      </c>
      <c r="O33" s="267">
        <f t="shared" si="51"/>
        <v>2.2532950992876577</v>
      </c>
      <c r="P33" s="267">
        <f t="shared" ref="P33:Q33" si="52">P22*100/P$25</f>
        <v>2.284023774046644</v>
      </c>
      <c r="Q33" s="267">
        <f t="shared" si="52"/>
        <v>2.2943755253094458</v>
      </c>
      <c r="R33" s="267">
        <f t="shared" ref="R33:S33" si="53">R22*100/R$25</f>
        <v>2.1799772188935926</v>
      </c>
      <c r="S33" s="267">
        <f t="shared" si="53"/>
        <v>2.281317452657067</v>
      </c>
      <c r="T33" s="267">
        <f t="shared" ref="T33:U33" si="54">T22*100/T$25</f>
        <v>2.2582607037051545</v>
      </c>
      <c r="U33" s="267">
        <f t="shared" si="54"/>
        <v>2.1485782587551485</v>
      </c>
      <c r="V33" s="267">
        <f t="shared" ref="V33" si="55">V22*100/V$25</f>
        <v>1.9102985812282423</v>
      </c>
    </row>
    <row r="34" spans="1:22" s="121" customFormat="1" ht="15" customHeight="1">
      <c r="A34" s="133" t="s">
        <v>44</v>
      </c>
      <c r="B34" s="267">
        <f t="shared" ref="B34:F34" si="56">B23*100/B$25</f>
        <v>59.688482611060977</v>
      </c>
      <c r="C34" s="267">
        <f t="shared" si="56"/>
        <v>59.758758748086606</v>
      </c>
      <c r="D34" s="267">
        <f t="shared" si="56"/>
        <v>59.777530161108658</v>
      </c>
      <c r="E34" s="267">
        <f t="shared" si="56"/>
        <v>58.195055800945902</v>
      </c>
      <c r="F34" s="267">
        <f t="shared" si="56"/>
        <v>58.340305452071767</v>
      </c>
      <c r="G34" s="267">
        <f t="shared" si="11"/>
        <v>58.42999680901157</v>
      </c>
      <c r="H34" s="267">
        <f t="shared" si="12"/>
        <v>57.22052672120379</v>
      </c>
      <c r="I34" s="267">
        <f t="shared" si="12"/>
        <v>56.625642993479651</v>
      </c>
      <c r="J34" s="267">
        <f t="shared" si="13"/>
        <v>56.565488062136502</v>
      </c>
      <c r="K34" s="267">
        <f t="shared" si="13"/>
        <v>56.517068661519254</v>
      </c>
      <c r="L34" s="267">
        <f t="shared" si="14"/>
        <v>52.73234641800574</v>
      </c>
      <c r="M34" s="267">
        <f t="shared" si="14"/>
        <v>53.052562463360047</v>
      </c>
      <c r="N34" s="267">
        <f t="shared" ref="N34:O34" si="57">N23*100/N$25</f>
        <v>53.483402438019837</v>
      </c>
      <c r="O34" s="267">
        <f t="shared" si="57"/>
        <v>52.891135821792915</v>
      </c>
      <c r="P34" s="267">
        <f t="shared" ref="P34:Q34" si="58">P23*100/P$25</f>
        <v>52.932507199454939</v>
      </c>
      <c r="Q34" s="267">
        <f t="shared" si="58"/>
        <v>52.95716034550901</v>
      </c>
      <c r="R34" s="267">
        <f t="shared" ref="R34:S34" si="59">R23*100/R$25</f>
        <v>53.077012871960484</v>
      </c>
      <c r="S34" s="267">
        <f t="shared" si="59"/>
        <v>52.931267905812156</v>
      </c>
      <c r="T34" s="267">
        <f t="shared" ref="T34:U34" si="60">T23*100/T$25</f>
        <v>52.664342261677312</v>
      </c>
      <c r="U34" s="267">
        <f t="shared" si="60"/>
        <v>53.761030807160495</v>
      </c>
      <c r="V34" s="267">
        <f t="shared" ref="V34" si="61">V23*100/V$25</f>
        <v>54.352145462859937</v>
      </c>
    </row>
    <row r="35" spans="1:22" s="121" customFormat="1" ht="15" customHeight="1">
      <c r="A35" s="133" t="s">
        <v>595</v>
      </c>
      <c r="B35" s="267">
        <f t="shared" ref="B35:F35" si="62">B24*100/B$25</f>
        <v>3.7859151321396132</v>
      </c>
      <c r="C35" s="267">
        <f t="shared" si="62"/>
        <v>3.6781392838642817</v>
      </c>
      <c r="D35" s="267">
        <f t="shared" si="62"/>
        <v>3.7360596026733761</v>
      </c>
      <c r="E35" s="267">
        <f t="shared" si="62"/>
        <v>3.9345056626873633</v>
      </c>
      <c r="F35" s="267">
        <f t="shared" si="62"/>
        <v>3.7013328627955349</v>
      </c>
      <c r="G35" s="267">
        <f t="shared" si="11"/>
        <v>4.2204533803291167</v>
      </c>
      <c r="H35" s="267">
        <f t="shared" si="12"/>
        <v>4.7423710686469605</v>
      </c>
      <c r="I35" s="267">
        <f t="shared" si="12"/>
        <v>5.0609730132529833</v>
      </c>
      <c r="J35" s="267">
        <f t="shared" si="13"/>
        <v>4.3270857564191312</v>
      </c>
      <c r="K35" s="267">
        <f t="shared" si="13"/>
        <v>4.7961052651056129</v>
      </c>
      <c r="L35" s="267">
        <f t="shared" si="14"/>
        <v>5.3329229144734596</v>
      </c>
      <c r="M35" s="267">
        <f t="shared" si="14"/>
        <v>5.3289420160410392</v>
      </c>
      <c r="N35" s="267">
        <f t="shared" ref="N35:O35" si="63">N24*100/N$25</f>
        <v>3.7219032919380197</v>
      </c>
      <c r="O35" s="267">
        <f t="shared" si="63"/>
        <v>3.7186502828936376</v>
      </c>
      <c r="P35" s="267">
        <f t="shared" ref="P35:Q35" si="64">P24*100/P$25</f>
        <v>3.8435001336686643</v>
      </c>
      <c r="Q35" s="267">
        <f t="shared" si="64"/>
        <v>3.4918117934655273</v>
      </c>
      <c r="R35" s="267">
        <f t="shared" ref="R35:S35" si="65">R24*100/R$25</f>
        <v>3.6590921917215855</v>
      </c>
      <c r="S35" s="267">
        <f t="shared" si="65"/>
        <v>3.7264223697945833</v>
      </c>
      <c r="T35" s="267">
        <f t="shared" ref="T35:U35" si="66">T24*100/T$25</f>
        <v>3.3041273494782928</v>
      </c>
      <c r="U35" s="267">
        <f t="shared" si="66"/>
        <v>3.7891355623131959</v>
      </c>
      <c r="V35" s="267">
        <f t="shared" ref="V35" si="67">V24*100/V$25</f>
        <v>3.7537834383325306</v>
      </c>
    </row>
    <row r="36" spans="1:22" s="122" customFormat="1" ht="15" customHeight="1">
      <c r="A36" s="102" t="s">
        <v>95</v>
      </c>
      <c r="B36" s="601">
        <f t="shared" ref="B36:F36" si="68">B25*100/B$25</f>
        <v>100</v>
      </c>
      <c r="C36" s="601">
        <f t="shared" si="68"/>
        <v>100</v>
      </c>
      <c r="D36" s="601">
        <f t="shared" si="68"/>
        <v>100</v>
      </c>
      <c r="E36" s="601">
        <f t="shared" si="68"/>
        <v>100</v>
      </c>
      <c r="F36" s="601">
        <f t="shared" si="68"/>
        <v>100</v>
      </c>
      <c r="G36" s="601">
        <f t="shared" si="11"/>
        <v>100</v>
      </c>
      <c r="H36" s="601">
        <f t="shared" si="12"/>
        <v>100</v>
      </c>
      <c r="I36" s="601">
        <f t="shared" si="12"/>
        <v>100</v>
      </c>
      <c r="J36" s="601">
        <f t="shared" si="13"/>
        <v>100</v>
      </c>
      <c r="K36" s="601">
        <f t="shared" si="13"/>
        <v>100</v>
      </c>
      <c r="L36" s="601">
        <f t="shared" si="14"/>
        <v>100</v>
      </c>
      <c r="M36" s="601">
        <f t="shared" si="14"/>
        <v>100</v>
      </c>
      <c r="N36" s="601">
        <f t="shared" ref="N36:O36" si="69">N25*100/N$25</f>
        <v>100</v>
      </c>
      <c r="O36" s="601">
        <f t="shared" si="69"/>
        <v>100</v>
      </c>
      <c r="P36" s="601">
        <f t="shared" ref="P36:Q36" si="70">P25*100/P$25</f>
        <v>100</v>
      </c>
      <c r="Q36" s="601">
        <f t="shared" si="70"/>
        <v>100</v>
      </c>
      <c r="R36" s="601">
        <f t="shared" ref="R36:S36" si="71">R25*100/R$25</f>
        <v>100</v>
      </c>
      <c r="S36" s="601">
        <f t="shared" si="71"/>
        <v>100</v>
      </c>
      <c r="T36" s="601">
        <f t="shared" ref="T36:U36" si="72">T25*100/T$25</f>
        <v>100</v>
      </c>
      <c r="U36" s="601">
        <f t="shared" si="72"/>
        <v>100</v>
      </c>
      <c r="V36" s="601">
        <f t="shared" ref="V36" si="73">V25*100/V$25</f>
        <v>100</v>
      </c>
    </row>
    <row r="37" spans="1:22" ht="20.100000000000001" customHeight="1">
      <c r="A37" s="588"/>
      <c r="B37" s="593" t="s">
        <v>592</v>
      </c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94"/>
      <c r="N37" s="594"/>
      <c r="O37" s="594"/>
      <c r="P37" s="594"/>
      <c r="Q37" s="594"/>
      <c r="R37" s="594"/>
      <c r="S37" s="594"/>
      <c r="T37" s="594"/>
      <c r="U37" s="594"/>
    </row>
    <row r="38" spans="1:22" s="121" customFormat="1" ht="15" customHeight="1">
      <c r="A38" s="133" t="s">
        <v>40</v>
      </c>
      <c r="B38" s="267">
        <f t="shared" ref="B38:F38" si="74">B16*100/B5</f>
        <v>101.55505049629424</v>
      </c>
      <c r="C38" s="267">
        <f t="shared" si="74"/>
        <v>102.68658362731345</v>
      </c>
      <c r="D38" s="267">
        <f t="shared" si="74"/>
        <v>106.82154617685266</v>
      </c>
      <c r="E38" s="267">
        <f t="shared" si="74"/>
        <v>98.27696083416383</v>
      </c>
      <c r="F38" s="267">
        <f t="shared" si="74"/>
        <v>95.501353905187514</v>
      </c>
      <c r="G38" s="267">
        <f t="shared" ref="G38:H47" si="75">G16*100/G5</f>
        <v>95.673854593470168</v>
      </c>
      <c r="H38" s="267">
        <f t="shared" si="75"/>
        <v>93.794331833821616</v>
      </c>
      <c r="I38" s="267">
        <f t="shared" ref="I38:J47" si="76">I16*100/I5</f>
        <v>98.77231637391786</v>
      </c>
      <c r="J38" s="267">
        <f t="shared" si="76"/>
        <v>97.163093003171852</v>
      </c>
      <c r="K38" s="267">
        <f t="shared" ref="K38:L47" si="77">K16*100/K5</f>
        <v>95.764369855789894</v>
      </c>
      <c r="L38" s="267">
        <f t="shared" si="77"/>
        <v>90.141477783211442</v>
      </c>
      <c r="M38" s="267">
        <f t="shared" ref="M38:N47" si="78">M16*100/M5</f>
        <v>97.157343504940258</v>
      </c>
      <c r="N38" s="267">
        <f t="shared" si="78"/>
        <v>101.2147938840596</v>
      </c>
      <c r="O38" s="267">
        <f t="shared" ref="O38:P38" si="79">O16*100/O5</f>
        <v>89.17071884787201</v>
      </c>
      <c r="P38" s="267">
        <f t="shared" si="79"/>
        <v>92.152821415106189</v>
      </c>
      <c r="Q38" s="267">
        <f t="shared" ref="Q38:R38" si="80">Q16*100/Q5</f>
        <v>93.199615756241144</v>
      </c>
      <c r="R38" s="267">
        <f t="shared" si="80"/>
        <v>92.883448844927983</v>
      </c>
      <c r="S38" s="267">
        <f t="shared" ref="S38:T38" si="81">S16*100/S5</f>
        <v>90.57494600546157</v>
      </c>
      <c r="T38" s="267">
        <f t="shared" si="81"/>
        <v>90.463931994065518</v>
      </c>
      <c r="U38" s="267">
        <f t="shared" ref="U38:V38" si="82">U16*100/U5</f>
        <v>89.62471239264282</v>
      </c>
      <c r="V38" s="267">
        <f t="shared" si="82"/>
        <v>93.891191082058739</v>
      </c>
    </row>
    <row r="39" spans="1:22" s="121" customFormat="1" ht="15" customHeight="1">
      <c r="A39" s="588" t="s">
        <v>320</v>
      </c>
      <c r="B39" s="267">
        <f t="shared" ref="B39:F39" si="83">B17*100/B6</f>
        <v>97.953934808739291</v>
      </c>
      <c r="C39" s="267">
        <f t="shared" si="83"/>
        <v>97.170258216172257</v>
      </c>
      <c r="D39" s="267">
        <f t="shared" si="83"/>
        <v>96.925367578633924</v>
      </c>
      <c r="E39" s="267">
        <f t="shared" si="83"/>
        <v>95.566497860333016</v>
      </c>
      <c r="F39" s="267">
        <f t="shared" si="83"/>
        <v>98.736368393847286</v>
      </c>
      <c r="G39" s="267">
        <f t="shared" si="75"/>
        <v>99.282338253350588</v>
      </c>
      <c r="H39" s="267">
        <f t="shared" si="75"/>
        <v>100.32913967276836</v>
      </c>
      <c r="I39" s="267">
        <f t="shared" si="76"/>
        <v>99.687756704228931</v>
      </c>
      <c r="J39" s="267">
        <f t="shared" si="76"/>
        <v>102.08768804714737</v>
      </c>
      <c r="K39" s="267">
        <f t="shared" si="77"/>
        <v>103.05493469009072</v>
      </c>
      <c r="L39" s="267">
        <f t="shared" si="77"/>
        <v>101.99751300917968</v>
      </c>
      <c r="M39" s="267">
        <f t="shared" ref="M39:R39" si="84">IF(M6=0,0,M17*100/M6)</f>
        <v>101.64152774727415</v>
      </c>
      <c r="N39" s="267">
        <f t="shared" si="84"/>
        <v>101.5857205176676</v>
      </c>
      <c r="O39" s="267">
        <f t="shared" si="84"/>
        <v>101.33787927582296</v>
      </c>
      <c r="P39" s="267">
        <f t="shared" si="84"/>
        <v>104.4739415344649</v>
      </c>
      <c r="Q39" s="267">
        <f t="shared" si="84"/>
        <v>100.97023298792158</v>
      </c>
      <c r="R39" s="267">
        <f t="shared" si="84"/>
        <v>101.88839896609397</v>
      </c>
      <c r="S39" s="267">
        <f t="shared" ref="S39:T39" si="85">IF(S6=0,0,S17*100/S6)</f>
        <v>107.74678161907815</v>
      </c>
      <c r="T39" s="267">
        <f t="shared" si="85"/>
        <v>100</v>
      </c>
      <c r="U39" s="267">
        <f t="shared" ref="U39:V39" si="86">IF(U6=0,0,U17*100/U6)</f>
        <v>100</v>
      </c>
      <c r="V39" s="267">
        <f t="shared" si="86"/>
        <v>100</v>
      </c>
    </row>
    <row r="40" spans="1:22" s="121" customFormat="1" ht="14.1" customHeight="1">
      <c r="A40" s="133" t="s">
        <v>41</v>
      </c>
      <c r="B40" s="267">
        <f t="shared" ref="B40:F40" si="87">B18*100/B7</f>
        <v>39.549304974882389</v>
      </c>
      <c r="C40" s="267">
        <f t="shared" si="87"/>
        <v>39.771804511685694</v>
      </c>
      <c r="D40" s="267">
        <f t="shared" si="87"/>
        <v>39.773001683292712</v>
      </c>
      <c r="E40" s="267">
        <f t="shared" si="87"/>
        <v>41.446365960613733</v>
      </c>
      <c r="F40" s="267">
        <f t="shared" si="87"/>
        <v>41.478772064144735</v>
      </c>
      <c r="G40" s="267">
        <f t="shared" si="75"/>
        <v>41.294783227870035</v>
      </c>
      <c r="H40" s="267">
        <f t="shared" si="75"/>
        <v>40.69342183678949</v>
      </c>
      <c r="I40" s="267">
        <f t="shared" si="76"/>
        <v>40.567314064654575</v>
      </c>
      <c r="J40" s="267">
        <f t="shared" si="76"/>
        <v>41.491269618866951</v>
      </c>
      <c r="K40" s="267">
        <f t="shared" si="77"/>
        <v>41.255377807280539</v>
      </c>
      <c r="L40" s="267">
        <f t="shared" si="77"/>
        <v>42.010943871431998</v>
      </c>
      <c r="M40" s="267">
        <f t="shared" si="78"/>
        <v>42.209500468386295</v>
      </c>
      <c r="N40" s="267">
        <f t="shared" si="78"/>
        <v>42.034782598261415</v>
      </c>
      <c r="O40" s="267">
        <f t="shared" ref="O40:P40" si="88">O18*100/O7</f>
        <v>41.841077708071644</v>
      </c>
      <c r="P40" s="267">
        <f t="shared" si="88"/>
        <v>41.466241722936395</v>
      </c>
      <c r="Q40" s="267">
        <f t="shared" ref="Q40:R40" si="89">Q18*100/Q7</f>
        <v>42.441378512426112</v>
      </c>
      <c r="R40" s="267">
        <f t="shared" si="89"/>
        <v>42.914957632707932</v>
      </c>
      <c r="S40" s="267">
        <f t="shared" ref="S40:T40" si="90">S18*100/S7</f>
        <v>43.52009495170131</v>
      </c>
      <c r="T40" s="267">
        <f t="shared" si="90"/>
        <v>42.913745504144934</v>
      </c>
      <c r="U40" s="267">
        <f t="shared" ref="U40:V40" si="91">U18*100/U7</f>
        <v>43.642289951741311</v>
      </c>
      <c r="V40" s="267">
        <f t="shared" si="91"/>
        <v>44.49068789526914</v>
      </c>
    </row>
    <row r="41" spans="1:22" s="121" customFormat="1" ht="15" customHeight="1">
      <c r="A41" s="133" t="s">
        <v>42</v>
      </c>
      <c r="B41" s="267">
        <f t="shared" ref="B41:F41" si="92">B19*100/B8</f>
        <v>32.99426663136223</v>
      </c>
      <c r="C41" s="267">
        <f t="shared" si="92"/>
        <v>33.018690127663398</v>
      </c>
      <c r="D41" s="267">
        <f t="shared" si="92"/>
        <v>33.01268090243299</v>
      </c>
      <c r="E41" s="267">
        <f t="shared" si="92"/>
        <v>33.010166101883229</v>
      </c>
      <c r="F41" s="267">
        <f t="shared" si="92"/>
        <v>33.001365599002376</v>
      </c>
      <c r="G41" s="267">
        <f t="shared" si="75"/>
        <v>33.00024626193499</v>
      </c>
      <c r="H41" s="267">
        <f t="shared" si="75"/>
        <v>33.00023169334974</v>
      </c>
      <c r="I41" s="267">
        <f t="shared" si="76"/>
        <v>33.000472905761299</v>
      </c>
      <c r="J41" s="267">
        <f t="shared" si="76"/>
        <v>33.000288969794951</v>
      </c>
      <c r="K41" s="267">
        <f t="shared" si="77"/>
        <v>33.000243210817587</v>
      </c>
      <c r="L41" s="267">
        <f t="shared" si="77"/>
        <v>33.000202174352559</v>
      </c>
      <c r="M41" s="267">
        <f t="shared" si="78"/>
        <v>33.000242813649869</v>
      </c>
      <c r="N41" s="267">
        <f t="shared" si="78"/>
        <v>33.000218430965212</v>
      </c>
      <c r="O41" s="267">
        <f t="shared" ref="O41:P41" si="93">O19*100/O8</f>
        <v>33.000014133010474</v>
      </c>
      <c r="P41" s="267">
        <f t="shared" si="93"/>
        <v>33.000151946567655</v>
      </c>
      <c r="Q41" s="267">
        <f t="shared" ref="Q41:R41" si="94">Q19*100/Q8</f>
        <v>33.000298612699325</v>
      </c>
      <c r="R41" s="267">
        <f t="shared" si="94"/>
        <v>33.000099645176526</v>
      </c>
      <c r="S41" s="267">
        <f t="shared" ref="S41:T41" si="95">S19*100/S8</f>
        <v>33.000049241973862</v>
      </c>
      <c r="T41" s="267">
        <f t="shared" si="95"/>
        <v>33.000376295324287</v>
      </c>
      <c r="U41" s="267">
        <f t="shared" ref="U41:V41" si="96">U19*100/U8</f>
        <v>33.000224677392566</v>
      </c>
      <c r="V41" s="267">
        <f t="shared" si="96"/>
        <v>32.999999995728615</v>
      </c>
    </row>
    <row r="42" spans="1:22" s="121" customFormat="1" ht="15" customHeight="1">
      <c r="A42" s="133" t="s">
        <v>593</v>
      </c>
      <c r="B42" s="267">
        <f t="shared" ref="B42:F42" si="97">B20*100/B9</f>
        <v>94.724867902938115</v>
      </c>
      <c r="C42" s="267">
        <f t="shared" si="97"/>
        <v>94.691085250041169</v>
      </c>
      <c r="D42" s="267">
        <f t="shared" si="97"/>
        <v>95.148667935299727</v>
      </c>
      <c r="E42" s="267">
        <f t="shared" si="97"/>
        <v>74.408885900273688</v>
      </c>
      <c r="F42" s="267">
        <f t="shared" si="97"/>
        <v>74.586946690139655</v>
      </c>
      <c r="G42" s="267">
        <f t="shared" si="75"/>
        <v>71.877542955089652</v>
      </c>
      <c r="H42" s="267">
        <f t="shared" si="75"/>
        <v>65.716219294283761</v>
      </c>
      <c r="I42" s="267">
        <f t="shared" si="76"/>
        <v>62.488004559938069</v>
      </c>
      <c r="J42" s="267">
        <f t="shared" si="76"/>
        <v>58.787876359099116</v>
      </c>
      <c r="K42" s="267">
        <f t="shared" si="77"/>
        <v>56.806702698097979</v>
      </c>
      <c r="L42" s="267">
        <f t="shared" si="77"/>
        <v>55.138025343583728</v>
      </c>
      <c r="M42" s="267">
        <f t="shared" si="78"/>
        <v>57.400665454931918</v>
      </c>
      <c r="N42" s="267">
        <f t="shared" si="78"/>
        <v>79.045766786211615</v>
      </c>
      <c r="O42" s="267">
        <f t="shared" ref="O42:P42" si="98">O20*100/O9</f>
        <v>78.596416276140161</v>
      </c>
      <c r="P42" s="267">
        <f t="shared" si="98"/>
        <v>78.906805311529979</v>
      </c>
      <c r="Q42" s="267">
        <f t="shared" ref="Q42:R42" si="99">Q20*100/Q9</f>
        <v>81.401666552093261</v>
      </c>
      <c r="R42" s="267">
        <f t="shared" si="99"/>
        <v>81.095943389955465</v>
      </c>
      <c r="S42" s="267">
        <f t="shared" ref="S42:T42" si="100">S20*100/S9</f>
        <v>82.91040041192737</v>
      </c>
      <c r="T42" s="267">
        <f t="shared" si="100"/>
        <v>86.075400106809994</v>
      </c>
      <c r="U42" s="267">
        <f t="shared" ref="U42:V42" si="101">U20*100/U9</f>
        <v>86.234303886042241</v>
      </c>
      <c r="V42" s="267">
        <f t="shared" si="101"/>
        <v>86.672531479087851</v>
      </c>
    </row>
    <row r="43" spans="1:22" s="121" customFormat="1" ht="15" customHeight="1">
      <c r="A43" s="133" t="s">
        <v>321</v>
      </c>
      <c r="B43" s="267">
        <f t="shared" ref="B43:F43" si="102">B21*100/B10</f>
        <v>88.906494250090944</v>
      </c>
      <c r="C43" s="267">
        <f t="shared" si="102"/>
        <v>83.422308821732557</v>
      </c>
      <c r="D43" s="267">
        <f t="shared" si="102"/>
        <v>81.61330027016497</v>
      </c>
      <c r="E43" s="267">
        <f t="shared" si="102"/>
        <v>89.993494355593128</v>
      </c>
      <c r="F43" s="267">
        <f t="shared" si="102"/>
        <v>91.799814573576768</v>
      </c>
      <c r="G43" s="267">
        <f t="shared" si="75"/>
        <v>94.233472578144514</v>
      </c>
      <c r="H43" s="267">
        <f t="shared" si="75"/>
        <v>97.441072784285495</v>
      </c>
      <c r="I43" s="267">
        <f t="shared" si="76"/>
        <v>88.760694039956832</v>
      </c>
      <c r="J43" s="267">
        <f t="shared" si="76"/>
        <v>94.562730880303363</v>
      </c>
      <c r="K43" s="267">
        <f t="shared" si="77"/>
        <v>94.956173734154845</v>
      </c>
      <c r="L43" s="267">
        <f t="shared" si="77"/>
        <v>93.052611058313232</v>
      </c>
      <c r="M43" s="267">
        <f t="shared" si="78"/>
        <v>90.112285753513106</v>
      </c>
      <c r="N43" s="267">
        <f t="shared" si="78"/>
        <v>90.296394694410949</v>
      </c>
      <c r="O43" s="267">
        <f t="shared" ref="O43:P43" si="103">O21*100/O10</f>
        <v>90.459271663644131</v>
      </c>
      <c r="P43" s="267">
        <f t="shared" si="103"/>
        <v>88.674275680421417</v>
      </c>
      <c r="Q43" s="267">
        <f t="shared" ref="Q43:R43" si="104">Q21*100/Q10</f>
        <v>89.430358842463832</v>
      </c>
      <c r="R43" s="267">
        <f t="shared" si="104"/>
        <v>90.015691299577227</v>
      </c>
      <c r="S43" s="267">
        <f t="shared" ref="S43:T43" si="105">S21*100/S10</f>
        <v>89.944096643884123</v>
      </c>
      <c r="T43" s="267">
        <f t="shared" si="105"/>
        <v>95.774881678842874</v>
      </c>
      <c r="U43" s="267">
        <f t="shared" ref="U43:V43" si="106">U21*100/U10</f>
        <v>97.756736729939291</v>
      </c>
      <c r="V43" s="267">
        <f t="shared" si="106"/>
        <v>97.370499809478616</v>
      </c>
    </row>
    <row r="44" spans="1:22" s="121" customFormat="1" ht="15" customHeight="1">
      <c r="A44" s="133" t="s">
        <v>43</v>
      </c>
      <c r="B44" s="267">
        <f t="shared" ref="B44:F44" si="107">B22*100/B11</f>
        <v>108.56862544465244</v>
      </c>
      <c r="C44" s="267">
        <f t="shared" si="107"/>
        <v>108.75759480410643</v>
      </c>
      <c r="D44" s="267">
        <f t="shared" si="107"/>
        <v>106.86824315770819</v>
      </c>
      <c r="E44" s="267">
        <f t="shared" si="107"/>
        <v>106.54183500059135</v>
      </c>
      <c r="F44" s="267">
        <f t="shared" si="107"/>
        <v>112.23105241646341</v>
      </c>
      <c r="G44" s="267">
        <f t="shared" si="75"/>
        <v>108.48651481030285</v>
      </c>
      <c r="H44" s="267">
        <f t="shared" si="75"/>
        <v>108.77635927081333</v>
      </c>
      <c r="I44" s="267">
        <f t="shared" si="76"/>
        <v>108.44057646825814</v>
      </c>
      <c r="J44" s="267">
        <f t="shared" si="76"/>
        <v>108.31641960878893</v>
      </c>
      <c r="K44" s="267">
        <f t="shared" si="77"/>
        <v>108.75591089244226</v>
      </c>
      <c r="L44" s="267">
        <f t="shared" si="77"/>
        <v>126.91186752784643</v>
      </c>
      <c r="M44" s="267">
        <f t="shared" si="78"/>
        <v>106.86734514720928</v>
      </c>
      <c r="N44" s="267">
        <f t="shared" si="78"/>
        <v>106.88205217521119</v>
      </c>
      <c r="O44" s="267">
        <f t="shared" ref="O44:P44" si="108">O22*100/O11</f>
        <v>107.70662334355792</v>
      </c>
      <c r="P44" s="267">
        <f t="shared" si="108"/>
        <v>107.86140134843515</v>
      </c>
      <c r="Q44" s="267">
        <f t="shared" ref="Q44:R44" si="109">Q22*100/Q11</f>
        <v>108.92820617713234</v>
      </c>
      <c r="R44" s="267">
        <f t="shared" si="109"/>
        <v>109.23397694002783</v>
      </c>
      <c r="S44" s="267">
        <f t="shared" ref="S44:T44" si="110">S22*100/S11</f>
        <v>108.80567641584369</v>
      </c>
      <c r="T44" s="267">
        <f t="shared" si="110"/>
        <v>108.99189148978377</v>
      </c>
      <c r="U44" s="267">
        <f t="shared" ref="U44:V44" si="111">U22*100/U11</f>
        <v>108.64398298724043</v>
      </c>
      <c r="V44" s="267">
        <f t="shared" si="111"/>
        <v>109.77710339500527</v>
      </c>
    </row>
    <row r="45" spans="1:22" s="121" customFormat="1" ht="15" customHeight="1">
      <c r="A45" s="133" t="s">
        <v>44</v>
      </c>
      <c r="B45" s="267">
        <f t="shared" ref="B45:F45" si="112">B23*100/B12</f>
        <v>99.327400255946088</v>
      </c>
      <c r="C45" s="267">
        <f t="shared" si="112"/>
        <v>99.310206905343918</v>
      </c>
      <c r="D45" s="267">
        <f t="shared" si="112"/>
        <v>99.276788035192325</v>
      </c>
      <c r="E45" s="267">
        <f t="shared" si="112"/>
        <v>99.279260187072467</v>
      </c>
      <c r="F45" s="267">
        <f t="shared" si="112"/>
        <v>98.902392757118037</v>
      </c>
      <c r="G45" s="267">
        <f t="shared" si="75"/>
        <v>98.732694883949179</v>
      </c>
      <c r="H45" s="267">
        <f t="shared" si="75"/>
        <v>98.971204306890996</v>
      </c>
      <c r="I45" s="267">
        <f t="shared" si="76"/>
        <v>99.065369915364556</v>
      </c>
      <c r="J45" s="267">
        <f t="shared" si="76"/>
        <v>99.245037080135006</v>
      </c>
      <c r="K45" s="267">
        <f t="shared" si="77"/>
        <v>99.545619853693509</v>
      </c>
      <c r="L45" s="267">
        <f t="shared" si="77"/>
        <v>99.288028560929206</v>
      </c>
      <c r="M45" s="267">
        <f t="shared" si="78"/>
        <v>99.216956774864101</v>
      </c>
      <c r="N45" s="267">
        <f t="shared" si="78"/>
        <v>99.074934239774748</v>
      </c>
      <c r="O45" s="267">
        <f t="shared" ref="O45:P45" si="113">O23*100/O12</f>
        <v>99.150952322762222</v>
      </c>
      <c r="P45" s="267">
        <f t="shared" si="113"/>
        <v>98.749852497429231</v>
      </c>
      <c r="Q45" s="267">
        <f t="shared" ref="Q45:R45" si="114">Q23*100/Q12</f>
        <v>98.462442069462227</v>
      </c>
      <c r="R45" s="267">
        <f t="shared" si="114"/>
        <v>99.064993323041762</v>
      </c>
      <c r="S45" s="267">
        <f t="shared" ref="S45:T45" si="115">S23*100/S12</f>
        <v>97.977689803235165</v>
      </c>
      <c r="T45" s="267">
        <f t="shared" si="115"/>
        <v>98.721850493707365</v>
      </c>
      <c r="U45" s="267">
        <f t="shared" ref="U45:V45" si="116">U23*100/U12</f>
        <v>98.813766312896988</v>
      </c>
      <c r="V45" s="267">
        <f t="shared" si="116"/>
        <v>98.511198137523095</v>
      </c>
    </row>
    <row r="46" spans="1:22" s="121" customFormat="1" ht="15" customHeight="1">
      <c r="A46" s="133" t="s">
        <v>595</v>
      </c>
      <c r="B46" s="267">
        <f t="shared" ref="B46:F46" si="117">B24*100/B13</f>
        <v>103.12981655287307</v>
      </c>
      <c r="C46" s="267">
        <f t="shared" si="117"/>
        <v>103.02932524140203</v>
      </c>
      <c r="D46" s="267">
        <f t="shared" si="117"/>
        <v>103.39854769882572</v>
      </c>
      <c r="E46" s="267">
        <f t="shared" si="117"/>
        <v>106.18957971966128</v>
      </c>
      <c r="F46" s="267">
        <f t="shared" si="117"/>
        <v>100.77567844214472</v>
      </c>
      <c r="G46" s="267">
        <f t="shared" si="75"/>
        <v>100.98322628420364</v>
      </c>
      <c r="H46" s="267">
        <f t="shared" si="75"/>
        <v>99.502504584676942</v>
      </c>
      <c r="I46" s="267">
        <f t="shared" si="76"/>
        <v>101.54872725729653</v>
      </c>
      <c r="J46" s="267">
        <f t="shared" si="76"/>
        <v>99.628101069189682</v>
      </c>
      <c r="K46" s="267">
        <f t="shared" si="77"/>
        <v>105.29974870597023</v>
      </c>
      <c r="L46" s="267">
        <f t="shared" si="77"/>
        <v>105.48528111793269</v>
      </c>
      <c r="M46" s="267">
        <f t="shared" si="78"/>
        <v>102.99929709635578</v>
      </c>
      <c r="N46" s="267">
        <f t="shared" si="78"/>
        <v>104.39588950322732</v>
      </c>
      <c r="O46" s="267">
        <f t="shared" ref="O46:P46" si="118">O24*100/O13</f>
        <v>107.21180565712115</v>
      </c>
      <c r="P46" s="267">
        <f t="shared" si="118"/>
        <v>105.63423754550035</v>
      </c>
      <c r="Q46" s="267">
        <f t="shared" ref="Q46:R46" si="119">Q24*100/Q13</f>
        <v>95.325169503251701</v>
      </c>
      <c r="R46" s="267">
        <f t="shared" si="119"/>
        <v>107.30624636934577</v>
      </c>
      <c r="S46" s="267">
        <f t="shared" ref="S46:T46" si="120">S24*100/S13</f>
        <v>105.29855516299195</v>
      </c>
      <c r="T46" s="267">
        <f t="shared" si="120"/>
        <v>106.99244273824922</v>
      </c>
      <c r="U46" s="267">
        <f t="shared" ref="U46:V46" si="121">U24*100/U13</f>
        <v>105.18947718466254</v>
      </c>
      <c r="V46" s="267">
        <f t="shared" si="121"/>
        <v>105.92000902193342</v>
      </c>
    </row>
    <row r="47" spans="1:22" s="122" customFormat="1" ht="15" customHeight="1">
      <c r="A47" s="102" t="s">
        <v>95</v>
      </c>
      <c r="B47" s="268">
        <f t="shared" ref="B47:F47" si="122">B25*100/B14</f>
        <v>71.506626070844717</v>
      </c>
      <c r="C47" s="268">
        <f t="shared" si="122"/>
        <v>70.773671652636679</v>
      </c>
      <c r="D47" s="268">
        <f t="shared" si="122"/>
        <v>71.023268602301769</v>
      </c>
      <c r="E47" s="268">
        <f t="shared" si="122"/>
        <v>71.85725515748922</v>
      </c>
      <c r="F47" s="268">
        <f t="shared" si="122"/>
        <v>72.25059868041069</v>
      </c>
      <c r="G47" s="268">
        <f t="shared" si="75"/>
        <v>72.501498482706054</v>
      </c>
      <c r="H47" s="268">
        <f t="shared" si="75"/>
        <v>71.822897087083788</v>
      </c>
      <c r="I47" s="268">
        <f t="shared" si="76"/>
        <v>71.963543532476024</v>
      </c>
      <c r="J47" s="268">
        <f t="shared" si="76"/>
        <v>71.972514627375602</v>
      </c>
      <c r="K47" s="268">
        <f t="shared" si="77"/>
        <v>72.036794695284655</v>
      </c>
      <c r="L47" s="268">
        <f t="shared" si="77"/>
        <v>71.279353338321357</v>
      </c>
      <c r="M47" s="268">
        <f t="shared" si="78"/>
        <v>72.309049318003275</v>
      </c>
      <c r="N47" s="268">
        <f t="shared" si="78"/>
        <v>73.679198999974872</v>
      </c>
      <c r="O47" s="268">
        <f t="shared" ref="O47:P47" si="123">O25*100/O14</f>
        <v>73.038582407813706</v>
      </c>
      <c r="P47" s="268">
        <f t="shared" si="123"/>
        <v>73.080804688481706</v>
      </c>
      <c r="Q47" s="268">
        <f t="shared" ref="Q47:R47" si="124">Q25*100/Q14</f>
        <v>73.990630338853293</v>
      </c>
      <c r="R47" s="268">
        <f t="shared" si="124"/>
        <v>75.006987378052628</v>
      </c>
      <c r="S47" s="268">
        <f t="shared" ref="S47:T47" si="125">S25*100/S14</f>
        <v>75.922957540570266</v>
      </c>
      <c r="T47" s="268">
        <f t="shared" si="125"/>
        <v>76.312290216075738</v>
      </c>
      <c r="U47" s="268">
        <f t="shared" ref="U47:V47" si="126">U25*100/U14</f>
        <v>78.254486298323584</v>
      </c>
      <c r="V47" s="268">
        <f t="shared" si="126"/>
        <v>79.580185772229541</v>
      </c>
    </row>
    <row r="48" spans="1:22" ht="15" customHeight="1">
      <c r="A48" s="129" t="s">
        <v>557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</row>
    <row r="49" spans="1:22" s="19" customFormat="1" ht="15" customHeight="1">
      <c r="A49" s="86" t="s">
        <v>596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</row>
    <row r="50" spans="1:22" s="19" customFormat="1" ht="15" customHeight="1">
      <c r="A50" s="86" t="s">
        <v>597</v>
      </c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</row>
    <row r="51" spans="1:22" s="19" customFormat="1" ht="15" customHeight="1">
      <c r="A51" s="86" t="s">
        <v>598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</row>
    <row r="52" spans="1:22" ht="9.9499999999999993" customHeight="1">
      <c r="A52" s="4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22" ht="9.9499999999999993" customHeight="1">
      <c r="A53" s="4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</row>
    <row r="54" spans="1:22" ht="11.25" customHeight="1">
      <c r="A54" s="136"/>
      <c r="B54" s="86"/>
      <c r="C54" s="86"/>
      <c r="D54" s="86"/>
      <c r="E54" s="86"/>
      <c r="F54" s="86"/>
      <c r="G54" s="145"/>
      <c r="H54" s="145"/>
      <c r="I54" s="145"/>
      <c r="J54" s="86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</row>
    <row r="55" spans="1:22" ht="11.25" customHeight="1">
      <c r="A55" s="136"/>
      <c r="B55" s="86"/>
      <c r="C55" s="86"/>
      <c r="D55" s="86"/>
      <c r="E55" s="86"/>
      <c r="F55" s="86"/>
      <c r="G55" s="86"/>
      <c r="H55" s="86"/>
      <c r="I55" s="86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</row>
    <row r="56" spans="1:22" ht="11.25" customHeight="1"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</row>
    <row r="57" spans="1:22" ht="15" customHeight="1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</row>
    <row r="58" spans="1:22" ht="15" customHeight="1">
      <c r="J58" s="40"/>
      <c r="K58" s="40"/>
      <c r="L58" s="40"/>
      <c r="M58" s="40"/>
    </row>
    <row r="59" spans="1:22" ht="15" customHeight="1">
      <c r="J59" s="40"/>
      <c r="K59" s="40"/>
      <c r="L59" s="40"/>
      <c r="M59" s="40"/>
    </row>
    <row r="60" spans="1:22" ht="15" customHeight="1">
      <c r="J60" s="40"/>
      <c r="K60" s="40"/>
      <c r="L60" s="40"/>
      <c r="M60" s="40"/>
    </row>
    <row r="61" spans="1:22" ht="15" customHeight="1">
      <c r="J61" s="40"/>
      <c r="K61" s="40"/>
      <c r="L61" s="40"/>
      <c r="M61" s="40"/>
    </row>
    <row r="62" spans="1:22" ht="15" customHeight="1">
      <c r="J62" s="40"/>
      <c r="K62" s="40"/>
      <c r="L62" s="40"/>
      <c r="M62" s="40"/>
    </row>
    <row r="63" spans="1:22" ht="15" customHeight="1">
      <c r="J63" s="40"/>
      <c r="K63" s="40"/>
      <c r="L63" s="40"/>
      <c r="M63" s="40"/>
    </row>
    <row r="64" spans="1:22" ht="15" customHeight="1">
      <c r="J64" s="40"/>
      <c r="K64" s="40"/>
      <c r="L64" s="40"/>
      <c r="M64" s="40"/>
    </row>
    <row r="65" spans="10:13" ht="15" customHeight="1">
      <c r="J65" s="40"/>
      <c r="K65" s="40"/>
      <c r="L65" s="40"/>
      <c r="M65" s="40"/>
    </row>
    <row r="66" spans="10:13" ht="15" customHeight="1">
      <c r="J66" s="40"/>
      <c r="K66" s="40"/>
      <c r="L66" s="40"/>
      <c r="M66" s="40"/>
    </row>
    <row r="67" spans="10:13">
      <c r="J67" s="40"/>
      <c r="K67" s="40"/>
      <c r="L67" s="40"/>
      <c r="M67" s="40"/>
    </row>
    <row r="68" spans="10:13" ht="15" customHeight="1">
      <c r="J68" s="40"/>
      <c r="K68" s="40"/>
      <c r="L68" s="40"/>
      <c r="M68" s="40"/>
    </row>
    <row r="69" spans="10:13" ht="15" customHeight="1">
      <c r="J69" s="40"/>
      <c r="K69" s="40"/>
      <c r="L69" s="40"/>
      <c r="M69" s="40"/>
    </row>
    <row r="70" spans="10:13" ht="15" customHeight="1">
      <c r="J70" s="40"/>
      <c r="K70" s="40"/>
      <c r="L70" s="40"/>
      <c r="M70" s="40"/>
    </row>
    <row r="71" spans="10:13">
      <c r="J71" s="40"/>
      <c r="K71" s="40"/>
      <c r="L71" s="40"/>
      <c r="M71" s="40"/>
    </row>
    <row r="72" spans="10:13">
      <c r="J72" s="40"/>
      <c r="K72" s="40"/>
      <c r="L72" s="40"/>
      <c r="M72" s="40"/>
    </row>
    <row r="73" spans="10:13">
      <c r="J73" s="40"/>
      <c r="K73" s="40"/>
      <c r="L73" s="40"/>
      <c r="M73" s="40"/>
    </row>
    <row r="74" spans="10:13">
      <c r="J74" s="40"/>
      <c r="K74" s="40"/>
      <c r="L74" s="40"/>
      <c r="M74" s="40"/>
    </row>
    <row r="75" spans="10:13">
      <c r="J75" s="40"/>
      <c r="K75" s="40"/>
      <c r="L75" s="40"/>
      <c r="M75" s="40"/>
    </row>
    <row r="76" spans="10:13">
      <c r="J76" s="40"/>
      <c r="K76" s="40"/>
      <c r="L76" s="40"/>
      <c r="M76" s="40"/>
    </row>
    <row r="77" spans="10:13">
      <c r="J77" s="40"/>
      <c r="K77" s="40"/>
      <c r="L77" s="40"/>
      <c r="M77" s="40"/>
    </row>
    <row r="78" spans="10:13">
      <c r="J78" s="40"/>
      <c r="K78" s="40"/>
      <c r="L78" s="40"/>
      <c r="M78" s="40"/>
    </row>
    <row r="79" spans="10:13">
      <c r="J79" s="40"/>
      <c r="K79" s="40"/>
      <c r="L79" s="40"/>
      <c r="M79" s="40"/>
    </row>
    <row r="80" spans="10:13">
      <c r="J80" s="40"/>
      <c r="K80" s="40"/>
      <c r="L80" s="40"/>
      <c r="M80" s="40"/>
    </row>
    <row r="81" spans="10:18">
      <c r="J81" s="40"/>
      <c r="K81" s="40"/>
      <c r="L81" s="40"/>
      <c r="M81" s="40"/>
    </row>
    <row r="82" spans="10:18">
      <c r="J82" s="40"/>
      <c r="K82" s="40"/>
      <c r="L82" s="40"/>
      <c r="M82" s="40"/>
    </row>
    <row r="83" spans="10:18">
      <c r="J83" s="40"/>
      <c r="K83" s="40"/>
      <c r="L83" s="40"/>
      <c r="M83" s="40"/>
    </row>
    <row r="84" spans="10:18">
      <c r="J84" s="40"/>
      <c r="K84" s="40"/>
      <c r="L84" s="40"/>
      <c r="M84" s="40"/>
    </row>
    <row r="85" spans="10:18">
      <c r="J85" s="40"/>
      <c r="K85" s="40"/>
      <c r="L85" s="40"/>
      <c r="M85" s="40"/>
    </row>
    <row r="86" spans="10:18">
      <c r="J86" s="40"/>
      <c r="K86" s="40"/>
      <c r="L86" s="40"/>
      <c r="M86" s="40"/>
    </row>
    <row r="87" spans="10:18">
      <c r="J87" s="40"/>
      <c r="K87" s="40"/>
      <c r="L87" s="40"/>
      <c r="M87" s="40"/>
    </row>
    <row r="88" spans="10:18">
      <c r="J88" s="40"/>
      <c r="K88" s="40"/>
      <c r="L88" s="40"/>
      <c r="M88" s="40"/>
    </row>
    <row r="89" spans="10:18">
      <c r="R89" s="64"/>
    </row>
    <row r="91" spans="10:18">
      <c r="R91" s="64"/>
    </row>
  </sheetData>
  <phoneticPr fontId="16" type="noConversion"/>
  <pageMargins left="0.59055118110236227" right="0.19685039370078741" top="0.59055118110236227" bottom="0.39370078740157483" header="0.11811023622047245" footer="0.11811023622047245"/>
  <pageSetup paperSize="9" scale="75" firstPageNumber="54" orientation="portrait" horizontalDpi="300" verticalDpi="300" r:id="rId1"/>
  <headerFooter alignWithMargins="0">
    <oddFooter>&amp;L&amp;"MetaNormalLF-Roman,Standard"Statistisches Bundesamt, Energiegesamtrechnung, 2022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zoomScaleNormal="100" workbookViewId="0"/>
  </sheetViews>
  <sheetFormatPr baseColWidth="10" defaultColWidth="11.42578125" defaultRowHeight="12.75" outlineLevelCol="1"/>
  <cols>
    <col min="1" max="1" width="50.7109375" style="4" customWidth="1"/>
    <col min="2" max="2" width="11.7109375" style="4" customWidth="1"/>
    <col min="3" max="6" width="11.7109375" style="4" hidden="1" customWidth="1"/>
    <col min="7" max="7" width="11.7109375" style="4" customWidth="1"/>
    <col min="8" max="11" width="11.7109375" style="4" hidden="1" customWidth="1"/>
    <col min="12" max="12" width="11.7109375" style="4" customWidth="1"/>
    <col min="13" max="16" width="11.7109375" style="4" hidden="1" customWidth="1"/>
    <col min="17" max="17" width="11.7109375" style="4" customWidth="1"/>
    <col min="18" max="20" width="11.7109375" style="4" hidden="1" customWidth="1" outlineLevel="1"/>
    <col min="21" max="21" width="11.7109375" style="4" customWidth="1" collapsed="1"/>
    <col min="22" max="22" width="11.7109375" style="4" customWidth="1"/>
    <col min="23" max="16384" width="11.42578125" style="4"/>
  </cols>
  <sheetData>
    <row r="1" spans="1:22" s="207" customFormat="1" ht="20.100000000000001" customHeight="1">
      <c r="A1" s="597" t="s">
        <v>599</v>
      </c>
      <c r="C1" s="130"/>
      <c r="G1" s="208"/>
      <c r="H1" s="208"/>
    </row>
    <row r="2" spans="1:22" s="40" customFormat="1" ht="20.100000000000001" customHeight="1">
      <c r="A2" s="39"/>
      <c r="G2" s="39"/>
      <c r="H2" s="39"/>
    </row>
    <row r="3" spans="1:22" ht="24.95" customHeight="1">
      <c r="A3" s="605" t="s">
        <v>45</v>
      </c>
      <c r="B3" s="85">
        <v>2000</v>
      </c>
      <c r="C3" s="62">
        <v>2001</v>
      </c>
      <c r="D3" s="13">
        <v>2002</v>
      </c>
      <c r="E3" s="13">
        <v>2003</v>
      </c>
      <c r="F3" s="70">
        <v>2004</v>
      </c>
      <c r="G3" s="70">
        <v>2005</v>
      </c>
      <c r="H3" s="13">
        <v>2006</v>
      </c>
      <c r="I3" s="62">
        <v>2007</v>
      </c>
      <c r="J3" s="13">
        <v>2008</v>
      </c>
      <c r="K3" s="70">
        <v>2009</v>
      </c>
      <c r="L3" s="13">
        <v>2010</v>
      </c>
      <c r="M3" s="70">
        <v>2011</v>
      </c>
      <c r="N3" s="152">
        <v>2012</v>
      </c>
      <c r="O3" s="152">
        <v>2013</v>
      </c>
      <c r="P3" s="152">
        <v>2014</v>
      </c>
      <c r="Q3" s="152">
        <v>2015</v>
      </c>
      <c r="R3" s="152">
        <v>2016</v>
      </c>
      <c r="S3" s="152">
        <v>2017</v>
      </c>
      <c r="T3" s="152">
        <v>2018</v>
      </c>
      <c r="U3" s="152">
        <v>2019</v>
      </c>
      <c r="V3" s="436">
        <v>2020</v>
      </c>
    </row>
    <row r="4" spans="1:22" ht="20.100000000000001" customHeight="1">
      <c r="A4" s="587"/>
      <c r="B4" s="590" t="s">
        <v>70</v>
      </c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</row>
    <row r="5" spans="1:22" ht="15" customHeight="1">
      <c r="A5" s="133" t="s">
        <v>34</v>
      </c>
      <c r="B5" s="595">
        <v>2885.0479999999998</v>
      </c>
      <c r="C5" s="595">
        <v>2979.38</v>
      </c>
      <c r="D5" s="595">
        <v>2973.8470000000002</v>
      </c>
      <c r="E5" s="595">
        <v>3040.6529999999998</v>
      </c>
      <c r="F5" s="595">
        <v>2976.874253</v>
      </c>
      <c r="G5" s="595">
        <v>3023.1721691599996</v>
      </c>
      <c r="H5" s="595">
        <v>3088.7875385750003</v>
      </c>
      <c r="I5" s="595">
        <v>3187.23183161</v>
      </c>
      <c r="J5" s="595">
        <v>3055.4261037926567</v>
      </c>
      <c r="K5" s="595">
        <v>2830.2655283799995</v>
      </c>
      <c r="L5" s="595">
        <v>2914.9090000000001</v>
      </c>
      <c r="M5" s="595">
        <v>2886.8539999999998</v>
      </c>
      <c r="N5" s="595">
        <v>3007.75</v>
      </c>
      <c r="O5" s="595">
        <v>3039.288</v>
      </c>
      <c r="P5" s="595">
        <v>2878.0140000000001</v>
      </c>
      <c r="Q5" s="595">
        <v>2773.9670000000001</v>
      </c>
      <c r="R5" s="595">
        <v>2775.4319999999998</v>
      </c>
      <c r="S5" s="595">
        <v>2586.34</v>
      </c>
      <c r="T5" s="595">
        <v>2466.0120000000002</v>
      </c>
      <c r="U5" s="595">
        <v>2027.5</v>
      </c>
      <c r="V5" s="595">
        <v>1745.5538739999997</v>
      </c>
    </row>
    <row r="6" spans="1:22" ht="15" customHeight="1">
      <c r="A6" s="598" t="s">
        <v>35</v>
      </c>
      <c r="B6" s="595">
        <v>450.56814000000003</v>
      </c>
      <c r="C6" s="595">
        <v>410.11418199999997</v>
      </c>
      <c r="D6" s="595">
        <v>417.72</v>
      </c>
      <c r="E6" s="595">
        <v>388.41</v>
      </c>
      <c r="F6" s="595">
        <v>407.92893699999996</v>
      </c>
      <c r="G6" s="595">
        <v>423.80560560000004</v>
      </c>
      <c r="H6" s="595">
        <v>447.00162599999993</v>
      </c>
      <c r="I6" s="595">
        <v>461.513554</v>
      </c>
      <c r="J6" s="595">
        <v>413.50124700000003</v>
      </c>
      <c r="K6" s="595">
        <v>374.967511</v>
      </c>
      <c r="L6" s="595">
        <v>420.291</v>
      </c>
      <c r="M6" s="595">
        <v>387.15300000000002</v>
      </c>
      <c r="N6" s="595">
        <v>325.75599999999997</v>
      </c>
      <c r="O6" s="595">
        <v>335.35500000000002</v>
      </c>
      <c r="P6" s="595">
        <v>350.33499999999998</v>
      </c>
      <c r="Q6" s="595">
        <v>372.149</v>
      </c>
      <c r="R6" s="595">
        <v>408.62799999999999</v>
      </c>
      <c r="S6" s="595">
        <v>421.505</v>
      </c>
      <c r="T6" s="595">
        <v>431.37900000000002</v>
      </c>
      <c r="U6" s="595">
        <v>419.52100000000002</v>
      </c>
      <c r="V6" s="595">
        <v>391.901951</v>
      </c>
    </row>
    <row r="7" spans="1:22" ht="15" customHeight="1">
      <c r="A7" s="598" t="s">
        <v>46</v>
      </c>
      <c r="B7" s="595">
        <v>1850.57</v>
      </c>
      <c r="C7" s="595">
        <v>1867.7239999999999</v>
      </c>
      <c r="D7" s="595">
        <v>1797.585</v>
      </c>
      <c r="E7" s="595">
        <v>1800.1</v>
      </c>
      <c r="F7" s="595">
        <v>1822.4518564110001</v>
      </c>
      <c r="G7" s="595">
        <v>1778.5940000000001</v>
      </c>
      <c r="H7" s="595">
        <v>1825.6890000000001</v>
      </c>
      <c r="I7" s="595">
        <v>1533.075</v>
      </c>
      <c r="J7" s="595">
        <v>1623.0070000000001</v>
      </c>
      <c r="K7" s="595">
        <v>1471.9739999999999</v>
      </c>
      <c r="L7" s="595">
        <v>1533.33</v>
      </c>
      <c r="M7" s="595">
        <v>1177.8579999999999</v>
      </c>
      <c r="N7" s="595">
        <v>1085.011</v>
      </c>
      <c r="O7" s="595">
        <v>1061.345</v>
      </c>
      <c r="P7" s="595">
        <v>1059.5830000000001</v>
      </c>
      <c r="Q7" s="595">
        <v>1001.297</v>
      </c>
      <c r="R7" s="595">
        <v>923.27599999999995</v>
      </c>
      <c r="S7" s="595">
        <v>832.62300000000005</v>
      </c>
      <c r="T7" s="595">
        <v>829.13599999999997</v>
      </c>
      <c r="U7" s="595">
        <v>818.952</v>
      </c>
      <c r="V7" s="595">
        <v>702.34909100000004</v>
      </c>
    </row>
    <row r="8" spans="1:22" ht="15" customHeight="1">
      <c r="A8" s="598" t="s">
        <v>131</v>
      </c>
      <c r="B8" s="595">
        <v>148.565</v>
      </c>
      <c r="C8" s="595">
        <v>145.73599999999999</v>
      </c>
      <c r="D8" s="595">
        <v>168.16</v>
      </c>
      <c r="E8" s="595">
        <v>229.91340070496975</v>
      </c>
      <c r="F8" s="595">
        <v>281.00841943662567</v>
      </c>
      <c r="G8" s="595">
        <v>311.22933645599738</v>
      </c>
      <c r="H8" s="595">
        <v>382.95751445015151</v>
      </c>
      <c r="I8" s="595">
        <v>492.72976816641233</v>
      </c>
      <c r="J8" s="595">
        <v>542.97079562833108</v>
      </c>
      <c r="K8" s="595">
        <v>576.33163772936598</v>
      </c>
      <c r="L8" s="595">
        <v>642.05600000000004</v>
      </c>
      <c r="M8" s="595">
        <v>733.93399999999997</v>
      </c>
      <c r="N8" s="595">
        <v>642.71500000000003</v>
      </c>
      <c r="O8" s="595">
        <v>683.47900000000004</v>
      </c>
      <c r="P8" s="595">
        <v>724.53700000000003</v>
      </c>
      <c r="Q8" s="595">
        <v>814.61599999999999</v>
      </c>
      <c r="R8" s="595">
        <v>827.41499999999996</v>
      </c>
      <c r="S8" s="595">
        <v>928.31899999999996</v>
      </c>
      <c r="T8" s="595">
        <v>928.75199999999995</v>
      </c>
      <c r="U8" s="595">
        <v>991.80600000000004</v>
      </c>
      <c r="V8" s="595">
        <v>1021.8559270000001</v>
      </c>
    </row>
    <row r="9" spans="1:22" ht="15" customHeight="1">
      <c r="A9" s="133" t="s">
        <v>601</v>
      </c>
      <c r="B9" s="595">
        <v>113.673</v>
      </c>
      <c r="C9" s="595">
        <v>107.676</v>
      </c>
      <c r="D9" s="595">
        <v>112.19799999999999</v>
      </c>
      <c r="E9" s="595">
        <v>91.620199999999997</v>
      </c>
      <c r="F9" s="595">
        <v>105.19199999999999</v>
      </c>
      <c r="G9" s="595">
        <v>104.724</v>
      </c>
      <c r="H9" s="595">
        <v>104.6016</v>
      </c>
      <c r="I9" s="595">
        <v>109.3574</v>
      </c>
      <c r="J9" s="595">
        <v>102.21860000000001</v>
      </c>
      <c r="K9" s="595">
        <v>95.997399999999999</v>
      </c>
      <c r="L9" s="595">
        <v>106.4696</v>
      </c>
      <c r="M9" s="595">
        <v>91.6738</v>
      </c>
      <c r="N9" s="595">
        <v>107.554</v>
      </c>
      <c r="O9" s="595">
        <v>110.9408</v>
      </c>
      <c r="P9" s="595">
        <v>99.323999999999998</v>
      </c>
      <c r="Q9" s="595">
        <v>97.313000000000002</v>
      </c>
      <c r="R9" s="595">
        <v>100.955</v>
      </c>
      <c r="S9" s="595">
        <v>102.247</v>
      </c>
      <c r="T9" s="595">
        <v>94.76</v>
      </c>
      <c r="U9" s="595">
        <v>100.086</v>
      </c>
      <c r="V9" s="595">
        <v>97.515600000000006</v>
      </c>
    </row>
    <row r="10" spans="1:22" ht="15" customHeight="1">
      <c r="A10" s="133" t="s">
        <v>604</v>
      </c>
      <c r="B10" s="595">
        <v>34.892000000000003</v>
      </c>
      <c r="C10" s="595">
        <v>38.06</v>
      </c>
      <c r="D10" s="595">
        <v>55.962000000000003</v>
      </c>
      <c r="E10" s="595">
        <v>138.29320070496971</v>
      </c>
      <c r="F10" s="595">
        <v>175.81641943662561</v>
      </c>
      <c r="G10" s="595">
        <v>206.50533645599737</v>
      </c>
      <c r="H10" s="595">
        <v>278.35591445015149</v>
      </c>
      <c r="I10" s="595">
        <v>383.37236816641234</v>
      </c>
      <c r="J10" s="595">
        <v>440.75219562833104</v>
      </c>
      <c r="K10" s="595">
        <v>480.33423772936595</v>
      </c>
      <c r="L10" s="595">
        <v>535.58599047702489</v>
      </c>
      <c r="M10" s="595">
        <v>642.26057000000003</v>
      </c>
      <c r="N10" s="595">
        <v>535.16099999999994</v>
      </c>
      <c r="O10" s="595">
        <v>572.53780000000006</v>
      </c>
      <c r="P10" s="595">
        <v>625.21299999999997</v>
      </c>
      <c r="Q10" s="595">
        <v>717.30200000000002</v>
      </c>
      <c r="R10" s="595">
        <v>726.45899999999995</v>
      </c>
      <c r="S10" s="595">
        <v>826.07299999999998</v>
      </c>
      <c r="T10" s="595">
        <v>833.99199999999996</v>
      </c>
      <c r="U10" s="595">
        <v>891.72</v>
      </c>
      <c r="V10" s="595">
        <v>924.340327</v>
      </c>
    </row>
    <row r="11" spans="1:22" ht="15" customHeight="1">
      <c r="A11" s="102" t="s">
        <v>95</v>
      </c>
      <c r="B11" s="596">
        <v>5334.7511399999994</v>
      </c>
      <c r="C11" s="596">
        <v>5402.9541819999995</v>
      </c>
      <c r="D11" s="596">
        <v>5357.3119999999999</v>
      </c>
      <c r="E11" s="596">
        <v>5459.0764007049693</v>
      </c>
      <c r="F11" s="596">
        <v>5488.2634658476254</v>
      </c>
      <c r="G11" s="596">
        <v>5536.8011112159966</v>
      </c>
      <c r="H11" s="596">
        <v>5744.4356790251513</v>
      </c>
      <c r="I11" s="596">
        <v>5674.5501537764121</v>
      </c>
      <c r="J11" s="596">
        <v>5634.9051464209879</v>
      </c>
      <c r="K11" s="596">
        <v>5253.5386771093654</v>
      </c>
      <c r="L11" s="596">
        <v>5510.5860000000011</v>
      </c>
      <c r="M11" s="596">
        <v>5185.799</v>
      </c>
      <c r="N11" s="596">
        <v>5061.232</v>
      </c>
      <c r="O11" s="596">
        <v>5119.4670000000006</v>
      </c>
      <c r="P11" s="596">
        <v>5012.469000000001</v>
      </c>
      <c r="Q11" s="596">
        <v>4962.0290000000005</v>
      </c>
      <c r="R11" s="596">
        <v>4934.7510000000002</v>
      </c>
      <c r="S11" s="596">
        <v>4768.7870000000003</v>
      </c>
      <c r="T11" s="596">
        <v>4655.2790000000005</v>
      </c>
      <c r="U11" s="596">
        <v>4257.7790000000005</v>
      </c>
      <c r="V11" s="596">
        <v>3861.6608429999997</v>
      </c>
    </row>
    <row r="12" spans="1:22" ht="15" customHeight="1">
      <c r="A12" s="133" t="s">
        <v>600</v>
      </c>
      <c r="B12" s="595">
        <v>136.79599999999999</v>
      </c>
      <c r="C12" s="595">
        <v>138.26499999999999</v>
      </c>
      <c r="D12" s="595">
        <v>131.76</v>
      </c>
      <c r="E12" s="595">
        <v>139.709</v>
      </c>
      <c r="F12" s="595">
        <v>138.708</v>
      </c>
      <c r="G12" s="595">
        <v>140.45400000000001</v>
      </c>
      <c r="H12" s="595">
        <v>142.45920000000001</v>
      </c>
      <c r="I12" s="595">
        <v>139.30199999999999</v>
      </c>
      <c r="J12" s="595">
        <v>138.00200000000001</v>
      </c>
      <c r="K12" s="595">
        <v>128.261</v>
      </c>
      <c r="L12" s="595">
        <v>132.25</v>
      </c>
      <c r="M12" s="595">
        <v>125.377</v>
      </c>
      <c r="N12" s="595">
        <v>133.41999999999999</v>
      </c>
      <c r="O12" s="595">
        <v>132.804</v>
      </c>
      <c r="P12" s="595">
        <v>129.01</v>
      </c>
      <c r="Q12" s="595">
        <v>132.52699999999999</v>
      </c>
      <c r="R12" s="595">
        <v>130.52500000000001</v>
      </c>
      <c r="S12" s="595">
        <v>124.83</v>
      </c>
      <c r="T12" s="595">
        <v>122.29600000000001</v>
      </c>
      <c r="U12" s="595">
        <v>108.479</v>
      </c>
      <c r="V12" s="595">
        <v>100.3896</v>
      </c>
    </row>
    <row r="13" spans="1:22" ht="20.100000000000001" customHeight="1">
      <c r="A13" s="599"/>
      <c r="B13" s="593" t="s">
        <v>71</v>
      </c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594"/>
      <c r="T13" s="594"/>
      <c r="U13" s="594"/>
    </row>
    <row r="14" spans="1:22" ht="15" customHeight="1">
      <c r="A14" s="133" t="s">
        <v>34</v>
      </c>
      <c r="B14" s="595">
        <v>1137.096</v>
      </c>
      <c r="C14" s="595">
        <v>1176.703</v>
      </c>
      <c r="D14" s="595">
        <v>1181.9559999999999</v>
      </c>
      <c r="E14" s="595">
        <v>1249.1959999999999</v>
      </c>
      <c r="F14" s="595">
        <v>1231.7616</v>
      </c>
      <c r="G14" s="595">
        <v>1244.4480000000001</v>
      </c>
      <c r="H14" s="595">
        <v>1256.4251999999999</v>
      </c>
      <c r="I14" s="595">
        <v>1290.1859999999999</v>
      </c>
      <c r="J14" s="595">
        <v>1262.97</v>
      </c>
      <c r="K14" s="595">
        <v>1158.4549999999999</v>
      </c>
      <c r="L14" s="595">
        <v>1212.145</v>
      </c>
      <c r="M14" s="595">
        <v>1200.902</v>
      </c>
      <c r="N14" s="595">
        <v>1243.739</v>
      </c>
      <c r="O14" s="595">
        <v>1251.0319999999999</v>
      </c>
      <c r="P14" s="595">
        <v>1175.069</v>
      </c>
      <c r="Q14" s="595">
        <v>1155.05</v>
      </c>
      <c r="R14" s="595">
        <v>1169.568</v>
      </c>
      <c r="S14" s="595">
        <v>1105.2249999999999</v>
      </c>
      <c r="T14" s="595">
        <v>1045.134</v>
      </c>
      <c r="U14" s="595">
        <v>876.19299999999998</v>
      </c>
      <c r="V14" s="595">
        <v>760.75919999999996</v>
      </c>
    </row>
    <row r="15" spans="1:22" ht="15" customHeight="1">
      <c r="A15" s="598" t="s">
        <v>35</v>
      </c>
      <c r="B15" s="595">
        <v>182.11699999999999</v>
      </c>
      <c r="C15" s="595">
        <v>171.36</v>
      </c>
      <c r="D15" s="595">
        <v>166.97200000000001</v>
      </c>
      <c r="E15" s="595">
        <v>172.02600000000001</v>
      </c>
      <c r="F15" s="595">
        <v>172.2132</v>
      </c>
      <c r="G15" s="595">
        <v>178.97399999999999</v>
      </c>
      <c r="H15" s="595">
        <v>182.4084</v>
      </c>
      <c r="I15" s="595">
        <v>190.012</v>
      </c>
      <c r="J15" s="595">
        <v>176.33199999999999</v>
      </c>
      <c r="K15" s="595">
        <v>163.876</v>
      </c>
      <c r="L15" s="595">
        <v>189.00399999999999</v>
      </c>
      <c r="M15" s="595">
        <v>181.04</v>
      </c>
      <c r="N15" s="595">
        <v>157.49299999999999</v>
      </c>
      <c r="O15" s="595">
        <v>160.95500000000001</v>
      </c>
      <c r="P15" s="595">
        <v>163.60599999999999</v>
      </c>
      <c r="Q15" s="595">
        <v>180.20500000000001</v>
      </c>
      <c r="R15" s="595">
        <v>196.87</v>
      </c>
      <c r="S15" s="595">
        <v>203.792</v>
      </c>
      <c r="T15" s="595">
        <v>198.245</v>
      </c>
      <c r="U15" s="595">
        <v>191.74299999999999</v>
      </c>
      <c r="V15" s="595">
        <v>190.20959999999999</v>
      </c>
    </row>
    <row r="16" spans="1:22" ht="15" customHeight="1">
      <c r="A16" s="598" t="s">
        <v>46</v>
      </c>
      <c r="B16" s="595">
        <v>610.58199999999999</v>
      </c>
      <c r="C16" s="595">
        <v>616.69799999999998</v>
      </c>
      <c r="D16" s="595">
        <v>593.43100000000004</v>
      </c>
      <c r="E16" s="595">
        <v>594.21600000000001</v>
      </c>
      <c r="F16" s="595">
        <v>601.43399999999997</v>
      </c>
      <c r="G16" s="595">
        <v>586.94040000000007</v>
      </c>
      <c r="H16" s="595">
        <v>602.48159999999996</v>
      </c>
      <c r="I16" s="595">
        <v>505.92200000000003</v>
      </c>
      <c r="J16" s="595">
        <v>535.59699999999998</v>
      </c>
      <c r="K16" s="595">
        <v>485.755</v>
      </c>
      <c r="L16" s="595">
        <v>506.00200000000001</v>
      </c>
      <c r="M16" s="595">
        <v>388.69600000000003</v>
      </c>
      <c r="N16" s="595">
        <v>358.05599999999998</v>
      </c>
      <c r="O16" s="595">
        <v>350.24400000000003</v>
      </c>
      <c r="P16" s="595">
        <v>349.66399999999999</v>
      </c>
      <c r="Q16" s="595">
        <v>330.43099999999998</v>
      </c>
      <c r="R16" s="595">
        <v>304.68200000000002</v>
      </c>
      <c r="S16" s="595">
        <v>274.76600000000002</v>
      </c>
      <c r="T16" s="595">
        <v>273.61799999999999</v>
      </c>
      <c r="U16" s="595">
        <v>270.25599999999997</v>
      </c>
      <c r="V16" s="595">
        <v>231.77520000000001</v>
      </c>
    </row>
    <row r="17" spans="1:22" ht="15" customHeight="1">
      <c r="A17" s="598" t="s">
        <v>131</v>
      </c>
      <c r="B17" s="595">
        <v>140.72800000000001</v>
      </c>
      <c r="C17" s="595">
        <v>137.999</v>
      </c>
      <c r="D17" s="595">
        <v>160.00200000000001</v>
      </c>
      <c r="E17" s="595">
        <v>171.07599999999999</v>
      </c>
      <c r="F17" s="595">
        <v>209.59560000000002</v>
      </c>
      <c r="G17" s="595">
        <v>223.70400000000001</v>
      </c>
      <c r="H17" s="595">
        <v>251.6652</v>
      </c>
      <c r="I17" s="595">
        <v>307.89699999999999</v>
      </c>
      <c r="J17" s="595">
        <v>319.20100000000002</v>
      </c>
      <c r="K17" s="595">
        <v>327.39499999999998</v>
      </c>
      <c r="L17" s="595">
        <v>354.017</v>
      </c>
      <c r="M17" s="595">
        <v>421.28300000000002</v>
      </c>
      <c r="N17" s="595">
        <v>508.03899999999999</v>
      </c>
      <c r="O17" s="595">
        <v>537.19000000000005</v>
      </c>
      <c r="P17" s="595">
        <v>571.70899999999995</v>
      </c>
      <c r="Q17" s="595">
        <v>663.11099999999999</v>
      </c>
      <c r="R17" s="595">
        <v>671</v>
      </c>
      <c r="S17" s="595">
        <v>769.673</v>
      </c>
      <c r="T17" s="595">
        <v>799.42700000000002</v>
      </c>
      <c r="U17" s="595">
        <v>855.27700000000004</v>
      </c>
      <c r="V17" s="595">
        <v>885.66840000000002</v>
      </c>
    </row>
    <row r="18" spans="1:22" ht="15" customHeight="1">
      <c r="A18" s="133" t="s">
        <v>601</v>
      </c>
      <c r="B18" s="595">
        <v>105.84</v>
      </c>
      <c r="C18" s="595">
        <v>100.08</v>
      </c>
      <c r="D18" s="595">
        <v>102.24</v>
      </c>
      <c r="E18" s="595">
        <v>84.6</v>
      </c>
      <c r="F18" s="595">
        <v>96.84</v>
      </c>
      <c r="G18" s="595">
        <v>96.12</v>
      </c>
      <c r="H18" s="595">
        <v>96.48</v>
      </c>
      <c r="I18" s="595">
        <v>101.16</v>
      </c>
      <c r="J18" s="595">
        <v>97.2</v>
      </c>
      <c r="K18" s="595">
        <v>88.856639603999994</v>
      </c>
      <c r="L18" s="595">
        <v>98.471767752000005</v>
      </c>
      <c r="M18" s="595">
        <v>84.641450724000009</v>
      </c>
      <c r="N18" s="595">
        <v>100.257309396</v>
      </c>
      <c r="O18" s="595">
        <v>103.614758388</v>
      </c>
      <c r="P18" s="595">
        <v>91.598529815999996</v>
      </c>
      <c r="Q18" s="595">
        <v>89.630208936000017</v>
      </c>
      <c r="R18" s="595">
        <v>94.081346207999999</v>
      </c>
      <c r="S18" s="595">
        <v>94.158370224000009</v>
      </c>
      <c r="T18" s="595">
        <v>85.903958988000014</v>
      </c>
      <c r="U18" s="595">
        <v>92.413878011999984</v>
      </c>
      <c r="V18" s="595">
        <v>89.532763199999991</v>
      </c>
    </row>
    <row r="19" spans="1:22" ht="15" customHeight="1">
      <c r="A19" s="133" t="s">
        <v>604</v>
      </c>
      <c r="B19" s="595">
        <v>34.887999999999998</v>
      </c>
      <c r="C19" s="595">
        <v>37.918999999999997</v>
      </c>
      <c r="D19" s="595">
        <v>57.762</v>
      </c>
      <c r="E19" s="595">
        <v>86.475999999999999</v>
      </c>
      <c r="F19" s="595">
        <v>112.7556</v>
      </c>
      <c r="G19" s="595">
        <v>127.584</v>
      </c>
      <c r="H19" s="595">
        <v>155.18520000000001</v>
      </c>
      <c r="I19" s="595">
        <v>206.73699999999999</v>
      </c>
      <c r="J19" s="595">
        <v>222.001</v>
      </c>
      <c r="K19" s="595">
        <v>238.538360396</v>
      </c>
      <c r="L19" s="595">
        <v>255.54523224799999</v>
      </c>
      <c r="M19" s="595">
        <v>336.64154927599998</v>
      </c>
      <c r="N19" s="595">
        <v>407.781690604</v>
      </c>
      <c r="O19" s="595">
        <v>433.57524161199996</v>
      </c>
      <c r="P19" s="595">
        <v>480.11047018399995</v>
      </c>
      <c r="Q19" s="595">
        <v>573.48079106399996</v>
      </c>
      <c r="R19" s="595">
        <v>576.91865379199999</v>
      </c>
      <c r="S19" s="595">
        <v>675.51462977599999</v>
      </c>
      <c r="T19" s="595">
        <v>713.52304101199991</v>
      </c>
      <c r="U19" s="595">
        <v>762.86312198799999</v>
      </c>
      <c r="V19" s="595">
        <v>796.13563679999993</v>
      </c>
    </row>
    <row r="20" spans="1:22" ht="15" customHeight="1">
      <c r="A20" s="102" t="s">
        <v>95</v>
      </c>
      <c r="B20" s="596">
        <v>2070.5230000000001</v>
      </c>
      <c r="C20" s="596">
        <v>2102.7599999999998</v>
      </c>
      <c r="D20" s="596">
        <v>2102.3609999999999</v>
      </c>
      <c r="E20" s="596">
        <v>2186.5140000000001</v>
      </c>
      <c r="F20" s="596">
        <v>2215.0043999999998</v>
      </c>
      <c r="G20" s="596">
        <v>2234.0664000000002</v>
      </c>
      <c r="H20" s="596">
        <v>2292.9803999999999</v>
      </c>
      <c r="I20" s="596">
        <v>2294.0169999999998</v>
      </c>
      <c r="J20" s="596">
        <v>2294.1000000000004</v>
      </c>
      <c r="K20" s="596">
        <v>2135.4809999999998</v>
      </c>
      <c r="L20" s="596">
        <v>2261.1679999999997</v>
      </c>
      <c r="M20" s="596">
        <v>2191.9209999999998</v>
      </c>
      <c r="N20" s="596">
        <v>2267.3270000000002</v>
      </c>
      <c r="O20" s="596">
        <v>2299.4209999999998</v>
      </c>
      <c r="P20" s="596">
        <v>2260.0479999999998</v>
      </c>
      <c r="Q20" s="596">
        <v>2328.797</v>
      </c>
      <c r="R20" s="596">
        <v>2342.12</v>
      </c>
      <c r="S20" s="596">
        <v>2353.4560000000001</v>
      </c>
      <c r="T20" s="596">
        <v>2316.424</v>
      </c>
      <c r="U20" s="596">
        <v>2193.4690000000001</v>
      </c>
      <c r="V20" s="596">
        <v>2068.4124000000002</v>
      </c>
    </row>
    <row r="21" spans="1:22" ht="20.100000000000001" customHeight="1">
      <c r="A21" s="133"/>
      <c r="B21" s="593" t="s">
        <v>602</v>
      </c>
      <c r="C21" s="594"/>
      <c r="D21" s="594"/>
      <c r="E21" s="594"/>
      <c r="F21" s="594"/>
      <c r="G21" s="594"/>
      <c r="H21" s="594"/>
      <c r="I21" s="594"/>
      <c r="J21" s="594"/>
      <c r="K21" s="594"/>
      <c r="L21" s="594"/>
      <c r="M21" s="594"/>
      <c r="N21" s="594"/>
      <c r="O21" s="594"/>
      <c r="P21" s="594"/>
      <c r="Q21" s="594"/>
      <c r="R21" s="594"/>
      <c r="S21" s="594"/>
      <c r="T21" s="594"/>
      <c r="U21" s="594"/>
    </row>
    <row r="22" spans="1:22" ht="15" customHeight="1">
      <c r="A22" s="133" t="s">
        <v>34</v>
      </c>
      <c r="B22" s="222">
        <f t="shared" ref="B22:F27" si="0">B14*100/B$20</f>
        <v>54.918298420254203</v>
      </c>
      <c r="C22" s="222">
        <f t="shared" si="0"/>
        <v>55.959928855409089</v>
      </c>
      <c r="D22" s="222">
        <f t="shared" si="0"/>
        <v>56.220411242407941</v>
      </c>
      <c r="E22" s="222">
        <f t="shared" si="0"/>
        <v>57.131854632533788</v>
      </c>
      <c r="F22" s="222">
        <f t="shared" si="0"/>
        <v>55.609894048066003</v>
      </c>
      <c r="G22" s="222">
        <f t="shared" ref="G22:H27" si="1">G14*100/G$20</f>
        <v>55.703268264542181</v>
      </c>
      <c r="H22" s="222">
        <f t="shared" si="1"/>
        <v>54.79441516377549</v>
      </c>
      <c r="I22" s="222">
        <f t="shared" ref="I22:J27" si="2">I14*100/I$20</f>
        <v>56.241344331798764</v>
      </c>
      <c r="J22" s="222">
        <f t="shared" si="2"/>
        <v>55.052961945861114</v>
      </c>
      <c r="K22" s="222">
        <f t="shared" ref="K22:L27" si="3">K14*100/K$20</f>
        <v>54.247965680799787</v>
      </c>
      <c r="L22" s="222">
        <f t="shared" si="3"/>
        <v>53.607029641318121</v>
      </c>
      <c r="M22" s="222">
        <f t="shared" ref="M22:N27" si="4">M14*100/M$20</f>
        <v>54.787649737376491</v>
      </c>
      <c r="N22" s="222">
        <f t="shared" si="4"/>
        <v>54.854857724536423</v>
      </c>
      <c r="O22" s="222">
        <f t="shared" ref="O22:P22" si="5">O14*100/O$20</f>
        <v>54.406391869953353</v>
      </c>
      <c r="P22" s="222">
        <f t="shared" si="5"/>
        <v>51.993099261608606</v>
      </c>
      <c r="Q22" s="222">
        <f t="shared" ref="Q22:R22" si="6">Q14*100/Q$20</f>
        <v>49.598569561881092</v>
      </c>
      <c r="R22" s="222">
        <f t="shared" si="6"/>
        <v>49.93629703004116</v>
      </c>
      <c r="S22" s="222">
        <f t="shared" ref="S22:T22" si="7">S14*100/S$20</f>
        <v>46.961787260947297</v>
      </c>
      <c r="T22" s="222">
        <f t="shared" si="7"/>
        <v>45.118423915483518</v>
      </c>
      <c r="U22" s="222">
        <f t="shared" ref="U22:V22" si="8">U14*100/U$20</f>
        <v>39.945538323085486</v>
      </c>
      <c r="V22" s="222">
        <f t="shared" si="8"/>
        <v>36.779860727967012</v>
      </c>
    </row>
    <row r="23" spans="1:22" ht="15" customHeight="1">
      <c r="A23" s="133" t="s">
        <v>35</v>
      </c>
      <c r="B23" s="222">
        <f t="shared" si="0"/>
        <v>8.7957004099930298</v>
      </c>
      <c r="C23" s="222">
        <f t="shared" si="0"/>
        <v>8.1492895052217094</v>
      </c>
      <c r="D23" s="222">
        <f t="shared" si="0"/>
        <v>7.9421184087794634</v>
      </c>
      <c r="E23" s="222">
        <f t="shared" si="0"/>
        <v>7.8675919751714378</v>
      </c>
      <c r="F23" s="222">
        <f t="shared" si="0"/>
        <v>7.7748468580920207</v>
      </c>
      <c r="G23" s="222">
        <f t="shared" si="1"/>
        <v>8.0111316297492312</v>
      </c>
      <c r="H23" s="222">
        <f t="shared" si="1"/>
        <v>7.9550789008052583</v>
      </c>
      <c r="I23" s="222">
        <f t="shared" si="2"/>
        <v>8.282937746320103</v>
      </c>
      <c r="J23" s="222">
        <f t="shared" si="2"/>
        <v>7.6863257922496828</v>
      </c>
      <c r="K23" s="222">
        <f t="shared" si="3"/>
        <v>7.6739619785893689</v>
      </c>
      <c r="L23" s="222">
        <f t="shared" si="3"/>
        <v>8.3586889607494896</v>
      </c>
      <c r="M23" s="222">
        <f t="shared" si="4"/>
        <v>8.259421758357167</v>
      </c>
      <c r="N23" s="222">
        <f t="shared" si="4"/>
        <v>6.9461969976099596</v>
      </c>
      <c r="O23" s="222">
        <f t="shared" ref="O23:P23" si="9">O15*100/O$20</f>
        <v>6.9998056032366422</v>
      </c>
      <c r="P23" s="222">
        <f t="shared" si="9"/>
        <v>7.2390497900929542</v>
      </c>
      <c r="Q23" s="222">
        <f t="shared" ref="Q23:R23" si="10">Q15*100/Q$20</f>
        <v>7.7381154304132131</v>
      </c>
      <c r="R23" s="222">
        <f t="shared" si="10"/>
        <v>8.4056325038853696</v>
      </c>
      <c r="S23" s="222">
        <f t="shared" ref="S23:T23" si="11">S15*100/S$20</f>
        <v>8.659265352740821</v>
      </c>
      <c r="T23" s="222">
        <f t="shared" si="11"/>
        <v>8.5582345891771112</v>
      </c>
      <c r="U23" s="222">
        <f t="shared" ref="U23:V23" si="12">U15*100/U$20</f>
        <v>8.7415413666662261</v>
      </c>
      <c r="V23" s="222">
        <f t="shared" si="12"/>
        <v>9.1959224379045477</v>
      </c>
    </row>
    <row r="24" spans="1:22" ht="15" customHeight="1">
      <c r="A24" s="598" t="s">
        <v>46</v>
      </c>
      <c r="B24" s="222">
        <f t="shared" si="0"/>
        <v>29.489264306651023</v>
      </c>
      <c r="C24" s="222">
        <f t="shared" si="0"/>
        <v>29.328026022941277</v>
      </c>
      <c r="D24" s="222">
        <f t="shared" si="0"/>
        <v>28.226883965218157</v>
      </c>
      <c r="E24" s="222">
        <f t="shared" si="0"/>
        <v>27.17640957249759</v>
      </c>
      <c r="F24" s="222">
        <f t="shared" si="0"/>
        <v>27.152722586013823</v>
      </c>
      <c r="G24" s="222">
        <f t="shared" si="1"/>
        <v>26.272289847786084</v>
      </c>
      <c r="H24" s="222">
        <f t="shared" si="1"/>
        <v>26.27504360700161</v>
      </c>
      <c r="I24" s="222">
        <f t="shared" si="2"/>
        <v>22.053977804000585</v>
      </c>
      <c r="J24" s="222">
        <f t="shared" si="2"/>
        <v>23.346715487555027</v>
      </c>
      <c r="K24" s="222">
        <f t="shared" si="3"/>
        <v>22.746865928565978</v>
      </c>
      <c r="L24" s="222">
        <f t="shared" si="3"/>
        <v>22.377903809004909</v>
      </c>
      <c r="M24" s="222">
        <f t="shared" si="4"/>
        <v>17.733120856089251</v>
      </c>
      <c r="N24" s="222">
        <f t="shared" si="4"/>
        <v>15.791987657713243</v>
      </c>
      <c r="O24" s="222">
        <f t="shared" ref="O24:P24" si="13">O16*100/O$20</f>
        <v>15.231834448759059</v>
      </c>
      <c r="P24" s="222">
        <f t="shared" si="13"/>
        <v>15.471529808216465</v>
      </c>
      <c r="Q24" s="222">
        <f t="shared" ref="Q24:R24" si="14">Q16*100/Q$20</f>
        <v>14.188913846934705</v>
      </c>
      <c r="R24" s="222">
        <f t="shared" si="14"/>
        <v>13.008812528820044</v>
      </c>
      <c r="S24" s="222">
        <f t="shared" ref="S24:T24" si="15">S16*100/S$20</f>
        <v>11.675000509888436</v>
      </c>
      <c r="T24" s="222">
        <f t="shared" si="15"/>
        <v>11.812086215649639</v>
      </c>
      <c r="U24" s="222">
        <f t="shared" ref="U24:V24" si="16">U16*100/U$20</f>
        <v>12.320940026961857</v>
      </c>
      <c r="V24" s="222">
        <f t="shared" si="16"/>
        <v>11.205463668657178</v>
      </c>
    </row>
    <row r="25" spans="1:22" ht="15" customHeight="1">
      <c r="A25" s="598" t="s">
        <v>131</v>
      </c>
      <c r="B25" s="222">
        <f t="shared" si="0"/>
        <v>6.7967368631017377</v>
      </c>
      <c r="C25" s="222">
        <f t="shared" si="0"/>
        <v>6.5627556164279337</v>
      </c>
      <c r="D25" s="222">
        <f t="shared" si="0"/>
        <v>7.6105863835944456</v>
      </c>
      <c r="E25" s="222">
        <f t="shared" si="0"/>
        <v>7.8241438197971735</v>
      </c>
      <c r="F25" s="222">
        <f t="shared" si="0"/>
        <v>9.4625365078281582</v>
      </c>
      <c r="G25" s="222">
        <f t="shared" si="1"/>
        <v>10.013310257922504</v>
      </c>
      <c r="H25" s="222">
        <f t="shared" si="1"/>
        <v>10.975462328417635</v>
      </c>
      <c r="I25" s="222">
        <f t="shared" si="2"/>
        <v>13.421740117880558</v>
      </c>
      <c r="J25" s="222">
        <f t="shared" si="2"/>
        <v>13.91399677433416</v>
      </c>
      <c r="K25" s="222">
        <f t="shared" si="3"/>
        <v>15.331206412044876</v>
      </c>
      <c r="L25" s="222">
        <f t="shared" si="3"/>
        <v>15.656377588927493</v>
      </c>
      <c r="M25" s="222">
        <f t="shared" si="4"/>
        <v>19.219807648177103</v>
      </c>
      <c r="N25" s="222">
        <f t="shared" si="4"/>
        <v>22.406957620140368</v>
      </c>
      <c r="O25" s="222">
        <f t="shared" ref="O25:P25" si="17">O17*100/O$20</f>
        <v>23.361968078050957</v>
      </c>
      <c r="P25" s="222">
        <f t="shared" si="17"/>
        <v>25.296321140081979</v>
      </c>
      <c r="Q25" s="222">
        <f t="shared" ref="Q25:R25" si="18">Q17*100/Q$20</f>
        <v>28.474401160770991</v>
      </c>
      <c r="R25" s="222">
        <f t="shared" si="18"/>
        <v>28.649257937253431</v>
      </c>
      <c r="S25" s="222">
        <f t="shared" ref="S25:T25" si="19">S17*100/S$20</f>
        <v>32.703946876423437</v>
      </c>
      <c r="T25" s="222">
        <f t="shared" si="19"/>
        <v>34.511255279689728</v>
      </c>
      <c r="U25" s="222">
        <f t="shared" ref="U25:V25" si="20">U17*100/U$20</f>
        <v>38.991980283286431</v>
      </c>
      <c r="V25" s="222">
        <f t="shared" si="20"/>
        <v>42.81875316547125</v>
      </c>
    </row>
    <row r="26" spans="1:22" ht="15" customHeight="1">
      <c r="A26" s="133" t="s">
        <v>601</v>
      </c>
      <c r="B26" s="222">
        <f t="shared" si="0"/>
        <v>5.1117519583216415</v>
      </c>
      <c r="C26" s="222">
        <f t="shared" si="0"/>
        <v>4.7594589967471332</v>
      </c>
      <c r="D26" s="222">
        <f t="shared" si="0"/>
        <v>4.863103910317971</v>
      </c>
      <c r="E26" s="222">
        <f t="shared" si="0"/>
        <v>3.8691725733290525</v>
      </c>
      <c r="F26" s="222">
        <f t="shared" si="0"/>
        <v>4.3720003445591358</v>
      </c>
      <c r="G26" s="222">
        <f t="shared" si="1"/>
        <v>4.3024683599377349</v>
      </c>
      <c r="H26" s="222">
        <f t="shared" si="1"/>
        <v>4.2076242779920845</v>
      </c>
      <c r="I26" s="222">
        <f t="shared" si="2"/>
        <v>4.4097319243928883</v>
      </c>
      <c r="J26" s="222">
        <f t="shared" si="2"/>
        <v>4.2369556688897596</v>
      </c>
      <c r="K26" s="222">
        <f t="shared" si="3"/>
        <v>4.1609660588879045</v>
      </c>
      <c r="L26" s="222">
        <f t="shared" si="3"/>
        <v>4.3549071874358747</v>
      </c>
      <c r="M26" s="222">
        <f t="shared" si="4"/>
        <v>3.8615192209938227</v>
      </c>
      <c r="N26" s="222">
        <f t="shared" si="4"/>
        <v>4.4218284083416286</v>
      </c>
      <c r="O26" s="222">
        <f t="shared" ref="O26:P26" si="21">O18*100/O$20</f>
        <v>4.506123862833296</v>
      </c>
      <c r="P26" s="222">
        <f t="shared" si="21"/>
        <v>4.0529462124698235</v>
      </c>
      <c r="Q26" s="222">
        <f t="shared" ref="Q26:R26" si="22">Q18*100/Q$20</f>
        <v>3.8487772414684498</v>
      </c>
      <c r="R26" s="222">
        <f t="shared" si="22"/>
        <v>4.0169310798763513</v>
      </c>
      <c r="S26" s="222">
        <f t="shared" ref="S26:T26" si="23">S18*100/S$20</f>
        <v>4.0008553473699955</v>
      </c>
      <c r="T26" s="222">
        <f t="shared" si="23"/>
        <v>3.7084730165116584</v>
      </c>
      <c r="U26" s="222">
        <f t="shared" ref="U26:V26" si="24">U18*100/U$20</f>
        <v>4.2131380936771841</v>
      </c>
      <c r="V26" s="222">
        <f t="shared" si="24"/>
        <v>4.3285740889969517</v>
      </c>
    </row>
    <row r="27" spans="1:22" ht="15" customHeight="1">
      <c r="A27" s="133" t="s">
        <v>604</v>
      </c>
      <c r="B27" s="222">
        <f t="shared" si="0"/>
        <v>1.6849849047800964</v>
      </c>
      <c r="C27" s="222">
        <f t="shared" si="0"/>
        <v>1.8032966196808005</v>
      </c>
      <c r="D27" s="222">
        <f t="shared" si="0"/>
        <v>2.7474824732764733</v>
      </c>
      <c r="E27" s="222">
        <f t="shared" si="0"/>
        <v>3.9549712464681224</v>
      </c>
      <c r="F27" s="222">
        <f t="shared" si="0"/>
        <v>5.0905361632690216</v>
      </c>
      <c r="G27" s="222">
        <f t="shared" si="1"/>
        <v>5.7108418979847686</v>
      </c>
      <c r="H27" s="222">
        <f t="shared" si="1"/>
        <v>6.7678380504255511</v>
      </c>
      <c r="I27" s="222">
        <f t="shared" si="2"/>
        <v>9.0120081934876684</v>
      </c>
      <c r="J27" s="222">
        <f t="shared" si="2"/>
        <v>9.6770411054444008</v>
      </c>
      <c r="K27" s="222">
        <f t="shared" si="3"/>
        <v>11.170240353156972</v>
      </c>
      <c r="L27" s="222">
        <f t="shared" si="3"/>
        <v>11.301470401491621</v>
      </c>
      <c r="M27" s="222">
        <f t="shared" si="4"/>
        <v>15.358288427183281</v>
      </c>
      <c r="N27" s="222">
        <f t="shared" si="4"/>
        <v>17.985129211798739</v>
      </c>
      <c r="O27" s="222">
        <f t="shared" ref="O27:P27" si="25">O19*100/O$20</f>
        <v>18.855844215217658</v>
      </c>
      <c r="P27" s="222">
        <f t="shared" si="25"/>
        <v>21.243374927612155</v>
      </c>
      <c r="Q27" s="222">
        <f t="shared" ref="Q27:R27" si="26">Q19*100/Q$20</f>
        <v>24.625623919302537</v>
      </c>
      <c r="R27" s="222">
        <f t="shared" si="26"/>
        <v>24.632326857377077</v>
      </c>
      <c r="S27" s="222">
        <f t="shared" ref="S27:T27" si="27">S19*100/S$20</f>
        <v>28.703091529053438</v>
      </c>
      <c r="T27" s="222">
        <f t="shared" si="27"/>
        <v>30.802782263178067</v>
      </c>
      <c r="U27" s="222">
        <f t="shared" ref="U27:V27" si="28">U19*100/U$20</f>
        <v>34.778842189609243</v>
      </c>
      <c r="V27" s="222">
        <f t="shared" si="28"/>
        <v>38.490179076474298</v>
      </c>
    </row>
    <row r="28" spans="1:22" ht="15" customHeight="1">
      <c r="A28" s="102" t="s">
        <v>95</v>
      </c>
      <c r="B28" s="600">
        <f>SUM(B22:B25)</f>
        <v>100</v>
      </c>
      <c r="C28" s="600">
        <f>SUM(C22:C25)</f>
        <v>100</v>
      </c>
      <c r="D28" s="600">
        <f>SUM(D22:D25)</f>
        <v>100.00000000000001</v>
      </c>
      <c r="E28" s="600">
        <f>SUM(E22:E25)</f>
        <v>99.999999999999986</v>
      </c>
      <c r="F28" s="600">
        <f>SUM(F22:F25)</f>
        <v>100</v>
      </c>
      <c r="G28" s="600">
        <f t="shared" ref="G28:I28" si="29">SUM(G22:G25)</f>
        <v>99.999999999999986</v>
      </c>
      <c r="H28" s="600">
        <f t="shared" si="29"/>
        <v>99.999999999999986</v>
      </c>
      <c r="I28" s="600">
        <f t="shared" si="29"/>
        <v>100.00000000000001</v>
      </c>
      <c r="J28" s="600">
        <f t="shared" ref="J28:O28" si="30">SUM(J22:J25)</f>
        <v>99.999999999999986</v>
      </c>
      <c r="K28" s="600">
        <f t="shared" si="30"/>
        <v>100.00000000000001</v>
      </c>
      <c r="L28" s="600">
        <f t="shared" si="30"/>
        <v>100.00000000000001</v>
      </c>
      <c r="M28" s="600">
        <f t="shared" si="30"/>
        <v>100</v>
      </c>
      <c r="N28" s="600">
        <f t="shared" si="30"/>
        <v>100</v>
      </c>
      <c r="O28" s="600">
        <f t="shared" si="30"/>
        <v>100</v>
      </c>
      <c r="P28" s="600">
        <f t="shared" ref="P28:Q28" si="31">SUM(P22:P25)</f>
        <v>100</v>
      </c>
      <c r="Q28" s="600">
        <f t="shared" si="31"/>
        <v>100.00000000000001</v>
      </c>
      <c r="R28" s="600">
        <f t="shared" ref="R28:S28" si="32">SUM(R22:R25)</f>
        <v>100</v>
      </c>
      <c r="S28" s="600">
        <f t="shared" si="32"/>
        <v>100</v>
      </c>
      <c r="T28" s="600">
        <f t="shared" ref="T28:U28" si="33">SUM(T22:T25)</f>
        <v>100</v>
      </c>
      <c r="U28" s="600">
        <f t="shared" si="33"/>
        <v>100</v>
      </c>
      <c r="V28" s="600">
        <f t="shared" ref="V28" si="34">SUM(V22:V25)</f>
        <v>99.999999999999986</v>
      </c>
    </row>
    <row r="29" spans="1:22" ht="20.100000000000001" customHeight="1">
      <c r="A29" s="133"/>
      <c r="B29" s="593" t="s">
        <v>197</v>
      </c>
      <c r="C29" s="594"/>
      <c r="D29" s="594"/>
      <c r="E29" s="594"/>
      <c r="F29" s="594"/>
      <c r="G29" s="594"/>
      <c r="H29" s="594"/>
      <c r="I29" s="594"/>
      <c r="J29" s="594"/>
      <c r="K29" s="594"/>
      <c r="L29" s="594"/>
      <c r="M29" s="594"/>
      <c r="N29" s="594"/>
      <c r="O29" s="594"/>
      <c r="P29" s="594"/>
      <c r="Q29" s="594"/>
      <c r="R29" s="594"/>
      <c r="S29" s="594"/>
      <c r="T29" s="594"/>
      <c r="U29" s="594"/>
    </row>
    <row r="30" spans="1:22" ht="15" customHeight="1">
      <c r="A30" s="133" t="s">
        <v>34</v>
      </c>
      <c r="B30" s="222">
        <f t="shared" ref="B30:F36" si="35">B14*100/B5</f>
        <v>39.413417038468687</v>
      </c>
      <c r="C30" s="222">
        <f t="shared" si="35"/>
        <v>39.494894911021753</v>
      </c>
      <c r="D30" s="222">
        <f t="shared" si="35"/>
        <v>39.74501714445968</v>
      </c>
      <c r="E30" s="222">
        <f t="shared" si="35"/>
        <v>41.083148915709884</v>
      </c>
      <c r="F30" s="222">
        <f t="shared" si="35"/>
        <v>41.377683278313469</v>
      </c>
      <c r="G30" s="222">
        <f t="shared" ref="G30:H36" si="36">G14*100/G5</f>
        <v>41.163649649029907</v>
      </c>
      <c r="H30" s="222">
        <f t="shared" si="36"/>
        <v>40.676970633585455</v>
      </c>
      <c r="I30" s="222">
        <f t="shared" ref="I30:J36" si="37">I14*100/I5</f>
        <v>40.479829148426731</v>
      </c>
      <c r="J30" s="222">
        <f t="shared" si="37"/>
        <v>41.335314849614377</v>
      </c>
      <c r="K30" s="222">
        <f t="shared" ref="K30:L36" si="38">K14*100/K5</f>
        <v>40.930965253393801</v>
      </c>
      <c r="L30" s="222">
        <f t="shared" si="38"/>
        <v>41.584317040429049</v>
      </c>
      <c r="M30" s="222">
        <f t="shared" ref="M30:N36" si="39">M14*100/M5</f>
        <v>41.598986301350891</v>
      </c>
      <c r="N30" s="222">
        <f t="shared" si="39"/>
        <v>41.351142880891032</v>
      </c>
      <c r="O30" s="222">
        <f t="shared" ref="O30:P36" si="40">O14*100/O5</f>
        <v>41.162008996843994</v>
      </c>
      <c r="P30" s="222">
        <f t="shared" si="40"/>
        <v>40.829162054110924</v>
      </c>
      <c r="Q30" s="222">
        <f t="shared" ref="Q30:R30" si="41">Q14*100/Q5</f>
        <v>41.638923606517309</v>
      </c>
      <c r="R30" s="222">
        <f t="shared" si="41"/>
        <v>42.140034416263852</v>
      </c>
      <c r="S30" s="222">
        <f t="shared" ref="S30:T30" si="42">S14*100/S5</f>
        <v>42.733167332987918</v>
      </c>
      <c r="T30" s="222">
        <f t="shared" si="42"/>
        <v>42.381545588585936</v>
      </c>
      <c r="U30" s="222">
        <f t="shared" ref="U30:V30" si="43">U14*100/U5</f>
        <v>43.215437731196054</v>
      </c>
      <c r="V30" s="222">
        <f t="shared" si="43"/>
        <v>43.582682341203984</v>
      </c>
    </row>
    <row r="31" spans="1:22" ht="15" customHeight="1">
      <c r="A31" s="133" t="s">
        <v>35</v>
      </c>
      <c r="B31" s="222">
        <f t="shared" si="35"/>
        <v>40.41941358747647</v>
      </c>
      <c r="C31" s="222">
        <f t="shared" si="35"/>
        <v>41.783485556224925</v>
      </c>
      <c r="D31" s="222">
        <f t="shared" si="35"/>
        <v>39.972230202049218</v>
      </c>
      <c r="E31" s="222">
        <f t="shared" si="35"/>
        <v>44.28979686413841</v>
      </c>
      <c r="F31" s="222">
        <f t="shared" si="35"/>
        <v>42.216470659447239</v>
      </c>
      <c r="G31" s="222">
        <f t="shared" si="36"/>
        <v>42.230210652032007</v>
      </c>
      <c r="H31" s="222">
        <f t="shared" si="36"/>
        <v>40.80709988289842</v>
      </c>
      <c r="I31" s="222">
        <f t="shared" si="37"/>
        <v>41.171488540941098</v>
      </c>
      <c r="J31" s="222">
        <f t="shared" si="37"/>
        <v>42.64364407104194</v>
      </c>
      <c r="K31" s="222">
        <f t="shared" si="38"/>
        <v>43.704053069280455</v>
      </c>
      <c r="L31" s="222">
        <f t="shared" si="38"/>
        <v>44.969794737455707</v>
      </c>
      <c r="M31" s="222">
        <f t="shared" si="39"/>
        <v>46.761874504394903</v>
      </c>
      <c r="N31" s="222">
        <f t="shared" si="39"/>
        <v>48.346922236275006</v>
      </c>
      <c r="O31" s="222">
        <f t="shared" si="40"/>
        <v>47.995407851381373</v>
      </c>
      <c r="P31" s="222">
        <f t="shared" si="40"/>
        <v>46.699872978720364</v>
      </c>
      <c r="Q31" s="222">
        <f t="shared" ref="Q31:R31" si="44">Q15*100/Q6</f>
        <v>48.422809143649452</v>
      </c>
      <c r="R31" s="222">
        <f t="shared" si="44"/>
        <v>48.178294194230453</v>
      </c>
      <c r="S31" s="222">
        <f t="shared" ref="S31:T31" si="45">S15*100/S6</f>
        <v>48.348655413340296</v>
      </c>
      <c r="T31" s="222">
        <f t="shared" si="45"/>
        <v>45.956108201836436</v>
      </c>
      <c r="U31" s="222">
        <f t="shared" ref="U31:V31" si="46">U15*100/U6</f>
        <v>45.705220954374155</v>
      </c>
      <c r="V31" s="222">
        <f t="shared" si="46"/>
        <v>48.534996958971504</v>
      </c>
    </row>
    <row r="32" spans="1:22" ht="15" customHeight="1">
      <c r="A32" s="133" t="s">
        <v>46</v>
      </c>
      <c r="B32" s="222">
        <f t="shared" si="35"/>
        <v>32.99426663136223</v>
      </c>
      <c r="C32" s="222">
        <f t="shared" si="35"/>
        <v>33.018690127663398</v>
      </c>
      <c r="D32" s="222">
        <f t="shared" si="35"/>
        <v>33.01268090243299</v>
      </c>
      <c r="E32" s="222">
        <f t="shared" si="35"/>
        <v>33.010166101883229</v>
      </c>
      <c r="F32" s="222">
        <f t="shared" si="35"/>
        <v>33.001365599002376</v>
      </c>
      <c r="G32" s="222">
        <f t="shared" si="36"/>
        <v>33.00024626193499</v>
      </c>
      <c r="H32" s="222">
        <f t="shared" si="36"/>
        <v>33.00023169334974</v>
      </c>
      <c r="I32" s="222">
        <f t="shared" si="37"/>
        <v>33.000472905761299</v>
      </c>
      <c r="J32" s="222">
        <f t="shared" si="37"/>
        <v>33.000288969794951</v>
      </c>
      <c r="K32" s="222">
        <f t="shared" si="38"/>
        <v>33.000243210817587</v>
      </c>
      <c r="L32" s="222">
        <f t="shared" si="38"/>
        <v>33.000202174352559</v>
      </c>
      <c r="M32" s="222">
        <f t="shared" si="39"/>
        <v>33.000242813649869</v>
      </c>
      <c r="N32" s="222">
        <f t="shared" si="39"/>
        <v>33.000218430965212</v>
      </c>
      <c r="O32" s="222">
        <f t="shared" si="40"/>
        <v>33.000014133010474</v>
      </c>
      <c r="P32" s="222">
        <f t="shared" si="40"/>
        <v>33.000151946567655</v>
      </c>
      <c r="Q32" s="222">
        <f t="shared" ref="Q32:R32" si="47">Q16*100/Q7</f>
        <v>33.000298612699325</v>
      </c>
      <c r="R32" s="222">
        <f t="shared" si="47"/>
        <v>33.000099645176526</v>
      </c>
      <c r="S32" s="222">
        <f t="shared" ref="S32:T32" si="48">S16*100/S7</f>
        <v>33.000049241973862</v>
      </c>
      <c r="T32" s="222">
        <f t="shared" si="48"/>
        <v>33.000376295324287</v>
      </c>
      <c r="U32" s="222">
        <f t="shared" ref="U32:V32" si="49">U16*100/U7</f>
        <v>33.000224677392566</v>
      </c>
      <c r="V32" s="222">
        <f t="shared" si="49"/>
        <v>32.999999995728615</v>
      </c>
    </row>
    <row r="33" spans="1:22" ht="15" customHeight="1">
      <c r="A33" s="598" t="s">
        <v>131</v>
      </c>
      <c r="B33" s="222">
        <f t="shared" si="35"/>
        <v>94.724867902938115</v>
      </c>
      <c r="C33" s="222">
        <f t="shared" si="35"/>
        <v>94.691085250041169</v>
      </c>
      <c r="D33" s="222">
        <f t="shared" si="35"/>
        <v>95.148667935299727</v>
      </c>
      <c r="E33" s="222">
        <f t="shared" si="35"/>
        <v>74.408885900273688</v>
      </c>
      <c r="F33" s="222">
        <f t="shared" si="35"/>
        <v>74.586946690139655</v>
      </c>
      <c r="G33" s="222">
        <f t="shared" si="36"/>
        <v>71.877542955089652</v>
      </c>
      <c r="H33" s="222">
        <f t="shared" si="36"/>
        <v>65.716219294283761</v>
      </c>
      <c r="I33" s="222">
        <f t="shared" si="37"/>
        <v>62.488004559938069</v>
      </c>
      <c r="J33" s="222">
        <f t="shared" si="37"/>
        <v>58.787876359099116</v>
      </c>
      <c r="K33" s="222">
        <f t="shared" si="38"/>
        <v>56.806702698097979</v>
      </c>
      <c r="L33" s="222">
        <f t="shared" si="38"/>
        <v>55.138025343583728</v>
      </c>
      <c r="M33" s="222">
        <f t="shared" si="39"/>
        <v>57.400665454931918</v>
      </c>
      <c r="N33" s="222">
        <f t="shared" si="39"/>
        <v>79.045766786211615</v>
      </c>
      <c r="O33" s="222">
        <f t="shared" si="40"/>
        <v>78.596416276140161</v>
      </c>
      <c r="P33" s="222">
        <f t="shared" si="40"/>
        <v>78.906805311529979</v>
      </c>
      <c r="Q33" s="222">
        <f t="shared" ref="Q33:R33" si="50">Q17*100/Q8</f>
        <v>81.401666552093261</v>
      </c>
      <c r="R33" s="222">
        <f t="shared" si="50"/>
        <v>81.095943389955465</v>
      </c>
      <c r="S33" s="222">
        <f t="shared" ref="S33:T33" si="51">S17*100/S8</f>
        <v>82.91040041192737</v>
      </c>
      <c r="T33" s="222">
        <f t="shared" si="51"/>
        <v>86.075400106809994</v>
      </c>
      <c r="U33" s="222">
        <f t="shared" ref="U33:V33" si="52">U17*100/U8</f>
        <v>86.234303886042241</v>
      </c>
      <c r="V33" s="222">
        <f t="shared" si="52"/>
        <v>86.672531479087851</v>
      </c>
    </row>
    <row r="34" spans="1:22" ht="15" customHeight="1">
      <c r="A34" s="133" t="s">
        <v>601</v>
      </c>
      <c r="B34" s="222">
        <f t="shared" si="35"/>
        <v>93.109181599852207</v>
      </c>
      <c r="C34" s="222">
        <f t="shared" si="35"/>
        <v>92.945503176195245</v>
      </c>
      <c r="D34" s="222">
        <f t="shared" si="35"/>
        <v>91.124618977165369</v>
      </c>
      <c r="E34" s="222">
        <f t="shared" si="35"/>
        <v>92.337715918541988</v>
      </c>
      <c r="F34" s="222">
        <f t="shared" si="35"/>
        <v>92.060232717316907</v>
      </c>
      <c r="G34" s="222">
        <f t="shared" si="36"/>
        <v>91.784118253695425</v>
      </c>
      <c r="H34" s="222">
        <f t="shared" si="36"/>
        <v>92.235682819383257</v>
      </c>
      <c r="I34" s="222">
        <f t="shared" si="37"/>
        <v>92.504028076746522</v>
      </c>
      <c r="J34" s="222">
        <f t="shared" si="37"/>
        <v>95.090326026770072</v>
      </c>
      <c r="K34" s="222">
        <f t="shared" si="38"/>
        <v>92.561506461633329</v>
      </c>
      <c r="L34" s="222">
        <f t="shared" si="38"/>
        <v>92.488154132259368</v>
      </c>
      <c r="M34" s="222">
        <f t="shared" si="39"/>
        <v>92.328943192057068</v>
      </c>
      <c r="N34" s="222">
        <f t="shared" si="39"/>
        <v>93.215788716365736</v>
      </c>
      <c r="O34" s="222">
        <f t="shared" si="40"/>
        <v>93.396440613372178</v>
      </c>
      <c r="P34" s="222">
        <f t="shared" si="40"/>
        <v>92.221950199347589</v>
      </c>
      <c r="Q34" s="222">
        <f t="shared" ref="Q34:R34" si="53">Q18*100/Q9</f>
        <v>92.105072226732318</v>
      </c>
      <c r="R34" s="222">
        <f t="shared" si="53"/>
        <v>93.191368637511758</v>
      </c>
      <c r="S34" s="222">
        <f t="shared" ref="S34:T34" si="54">S18*100/S9</f>
        <v>92.089127528436052</v>
      </c>
      <c r="T34" s="222">
        <f t="shared" si="54"/>
        <v>90.654241228366402</v>
      </c>
      <c r="U34" s="222">
        <f t="shared" ref="U34:V34" si="55">U18*100/U9</f>
        <v>92.334470367483945</v>
      </c>
      <c r="V34" s="222">
        <f t="shared" si="55"/>
        <v>91.813784871343643</v>
      </c>
    </row>
    <row r="35" spans="1:22" ht="15" customHeight="1">
      <c r="A35" s="133" t="s">
        <v>604</v>
      </c>
      <c r="B35" s="222">
        <f t="shared" si="35"/>
        <v>99.988536054109815</v>
      </c>
      <c r="C35" s="222">
        <f t="shared" si="35"/>
        <v>99.629532317393569</v>
      </c>
      <c r="D35" s="222">
        <f t="shared" si="35"/>
        <v>103.21646831778706</v>
      </c>
      <c r="E35" s="222">
        <f t="shared" si="35"/>
        <v>62.530912264070842</v>
      </c>
      <c r="F35" s="222">
        <f t="shared" si="35"/>
        <v>64.132576673615873</v>
      </c>
      <c r="G35" s="222">
        <f t="shared" si="36"/>
        <v>61.782422764259117</v>
      </c>
      <c r="H35" s="222">
        <f t="shared" si="36"/>
        <v>55.750638640656895</v>
      </c>
      <c r="I35" s="222">
        <f t="shared" si="37"/>
        <v>53.925900029983552</v>
      </c>
      <c r="J35" s="222">
        <f t="shared" si="37"/>
        <v>50.368665704210066</v>
      </c>
      <c r="K35" s="222">
        <f t="shared" si="38"/>
        <v>49.660911436090323</v>
      </c>
      <c r="L35" s="222">
        <f t="shared" si="38"/>
        <v>47.713203256193488</v>
      </c>
      <c r="M35" s="222">
        <f t="shared" si="39"/>
        <v>52.415104554215432</v>
      </c>
      <c r="N35" s="222">
        <f t="shared" si="39"/>
        <v>76.19794615153198</v>
      </c>
      <c r="O35" s="222">
        <f t="shared" si="40"/>
        <v>75.728666580966348</v>
      </c>
      <c r="P35" s="222">
        <f t="shared" si="40"/>
        <v>76.791504684643471</v>
      </c>
      <c r="Q35" s="222">
        <f t="shared" ref="Q35:R35" si="56">Q19*100/Q10</f>
        <v>79.94969915934989</v>
      </c>
      <c r="R35" s="222">
        <f t="shared" si="56"/>
        <v>79.415170545343926</v>
      </c>
      <c r="S35" s="222">
        <f t="shared" ref="S35:T35" si="57">S19*100/S10</f>
        <v>81.774205158139765</v>
      </c>
      <c r="T35" s="222">
        <f t="shared" si="57"/>
        <v>85.555142137094833</v>
      </c>
      <c r="U35" s="222">
        <f t="shared" ref="U35:V35" si="58">U19*100/U10</f>
        <v>85.549625665904102</v>
      </c>
      <c r="V35" s="222">
        <f t="shared" si="58"/>
        <v>86.13014206400625</v>
      </c>
    </row>
    <row r="36" spans="1:22" ht="15" customHeight="1">
      <c r="A36" s="102" t="s">
        <v>95</v>
      </c>
      <c r="B36" s="223">
        <f t="shared" si="35"/>
        <v>38.811988519486974</v>
      </c>
      <c r="C36" s="223">
        <f t="shared" si="35"/>
        <v>38.918708713195599</v>
      </c>
      <c r="D36" s="223">
        <f t="shared" si="35"/>
        <v>39.2428329729536</v>
      </c>
      <c r="E36" s="223">
        <f t="shared" si="35"/>
        <v>40.052819186000768</v>
      </c>
      <c r="F36" s="223">
        <f t="shared" si="35"/>
        <v>40.358929810559069</v>
      </c>
      <c r="G36" s="223">
        <f t="shared" si="36"/>
        <v>40.349406726465432</v>
      </c>
      <c r="H36" s="223">
        <f t="shared" si="36"/>
        <v>39.916547562233752</v>
      </c>
      <c r="I36" s="223">
        <f t="shared" si="37"/>
        <v>40.426411571555711</v>
      </c>
      <c r="J36" s="223">
        <f t="shared" si="37"/>
        <v>40.712309087529164</v>
      </c>
      <c r="K36" s="223">
        <f t="shared" si="38"/>
        <v>40.648430158222368</v>
      </c>
      <c r="L36" s="223">
        <f t="shared" si="38"/>
        <v>41.033167797399386</v>
      </c>
      <c r="M36" s="223">
        <f t="shared" si="39"/>
        <v>42.267758545982979</v>
      </c>
      <c r="N36" s="223">
        <f t="shared" si="39"/>
        <v>44.797926670818491</v>
      </c>
      <c r="O36" s="223">
        <f t="shared" si="40"/>
        <v>44.915242153138195</v>
      </c>
      <c r="P36" s="223">
        <f t="shared" si="40"/>
        <v>45.088518253180212</v>
      </c>
      <c r="Q36" s="223">
        <f t="shared" ref="Q36:R36" si="59">Q20*100/Q11</f>
        <v>46.932353680319075</v>
      </c>
      <c r="R36" s="223">
        <f t="shared" si="59"/>
        <v>47.461766561271276</v>
      </c>
      <c r="S36" s="223">
        <f t="shared" ref="S36:T36" si="60">S20*100/S11</f>
        <v>49.351250118740886</v>
      </c>
      <c r="T36" s="223">
        <f t="shared" si="60"/>
        <v>49.759079960621044</v>
      </c>
      <c r="U36" s="223">
        <f t="shared" ref="U36:V36" si="61">U20*100/U11</f>
        <v>51.516741474839343</v>
      </c>
      <c r="V36" s="223">
        <f t="shared" si="61"/>
        <v>53.562767008640698</v>
      </c>
    </row>
    <row r="37" spans="1:22" ht="20.100000000000001" customHeight="1">
      <c r="A37" s="588"/>
      <c r="B37" s="593" t="s">
        <v>241</v>
      </c>
      <c r="C37" s="594"/>
      <c r="D37" s="594"/>
      <c r="E37" s="594"/>
      <c r="F37" s="594"/>
      <c r="G37" s="594"/>
      <c r="H37" s="594"/>
      <c r="I37" s="594"/>
      <c r="J37" s="594"/>
      <c r="K37" s="594"/>
      <c r="L37" s="594"/>
      <c r="M37" s="594"/>
      <c r="N37" s="594"/>
      <c r="O37" s="594"/>
      <c r="P37" s="594"/>
      <c r="Q37" s="594"/>
      <c r="R37" s="594"/>
      <c r="S37" s="594"/>
      <c r="T37" s="594"/>
      <c r="U37" s="594"/>
    </row>
    <row r="38" spans="1:22" s="123" customFormat="1" ht="15" customHeight="1">
      <c r="A38" s="133" t="s">
        <v>34</v>
      </c>
      <c r="B38" s="276">
        <f t="shared" ref="B38:P41" si="62">B30*100/$Q30</f>
        <v>94.655225507077503</v>
      </c>
      <c r="C38" s="276">
        <f t="shared" si="62"/>
        <v>94.850902689617143</v>
      </c>
      <c r="D38" s="276">
        <f t="shared" si="62"/>
        <v>95.451596011571255</v>
      </c>
      <c r="E38" s="276">
        <f t="shared" si="62"/>
        <v>98.665252022219804</v>
      </c>
      <c r="F38" s="276">
        <f t="shared" si="62"/>
        <v>99.37260547205176</v>
      </c>
      <c r="G38" s="276">
        <f t="shared" si="62"/>
        <v>98.858582508091018</v>
      </c>
      <c r="H38" s="276">
        <f t="shared" si="62"/>
        <v>97.68977463965642</v>
      </c>
      <c r="I38" s="276">
        <f t="shared" si="62"/>
        <v>97.216319833231324</v>
      </c>
      <c r="J38" s="276">
        <f t="shared" si="62"/>
        <v>99.270853493303534</v>
      </c>
      <c r="K38" s="276">
        <f t="shared" si="62"/>
        <v>98.299767881096955</v>
      </c>
      <c r="L38" s="276">
        <f t="shared" si="62"/>
        <v>99.868856921940917</v>
      </c>
      <c r="M38" s="276">
        <f t="shared" si="62"/>
        <v>99.904086605254676</v>
      </c>
      <c r="N38" s="276">
        <f t="shared" si="62"/>
        <v>99.30886607841795</v>
      </c>
      <c r="O38" s="276">
        <f t="shared" si="62"/>
        <v>98.854642319335397</v>
      </c>
      <c r="P38" s="276">
        <f t="shared" si="62"/>
        <v>98.055277412887691</v>
      </c>
      <c r="Q38" s="276">
        <f>Q30*100/$Q30</f>
        <v>100</v>
      </c>
      <c r="R38" s="276">
        <f t="shared" ref="R38:S38" si="63">R30*100/$Q30</f>
        <v>101.20346725213643</v>
      </c>
      <c r="S38" s="276">
        <f t="shared" si="63"/>
        <v>102.62793471034716</v>
      </c>
      <c r="T38" s="276">
        <f t="shared" ref="T38:U38" si="64">T30*100/$Q30</f>
        <v>101.78348025776631</v>
      </c>
      <c r="U38" s="276">
        <f t="shared" si="64"/>
        <v>103.7861548477492</v>
      </c>
      <c r="V38" s="276">
        <f t="shared" ref="V38" si="65">V30*100/$Q30</f>
        <v>104.66812915976155</v>
      </c>
    </row>
    <row r="39" spans="1:22" s="123" customFormat="1" ht="15" customHeight="1">
      <c r="A39" s="133" t="s">
        <v>35</v>
      </c>
      <c r="B39" s="276">
        <f t="shared" si="62"/>
        <v>83.471847879724649</v>
      </c>
      <c r="C39" s="276">
        <f t="shared" si="62"/>
        <v>86.28885084355899</v>
      </c>
      <c r="D39" s="276">
        <f t="shared" si="62"/>
        <v>82.548350475638387</v>
      </c>
      <c r="E39" s="276">
        <f t="shared" si="62"/>
        <v>91.464740785173802</v>
      </c>
      <c r="F39" s="276">
        <f t="shared" si="62"/>
        <v>87.18302677196877</v>
      </c>
      <c r="G39" s="276">
        <f t="shared" si="62"/>
        <v>87.211401814284073</v>
      </c>
      <c r="H39" s="276">
        <f t="shared" si="62"/>
        <v>84.272475316005455</v>
      </c>
      <c r="I39" s="276">
        <f t="shared" si="62"/>
        <v>85.024989811729355</v>
      </c>
      <c r="J39" s="276">
        <f t="shared" si="62"/>
        <v>88.065200729137302</v>
      </c>
      <c r="K39" s="276">
        <f t="shared" si="62"/>
        <v>90.255096393993796</v>
      </c>
      <c r="L39" s="276">
        <f t="shared" si="62"/>
        <v>92.869033277375223</v>
      </c>
      <c r="M39" s="276">
        <f t="shared" si="62"/>
        <v>96.569933325579527</v>
      </c>
      <c r="N39" s="276">
        <f t="shared" si="62"/>
        <v>99.843282724161412</v>
      </c>
      <c r="O39" s="276">
        <f t="shared" si="62"/>
        <v>99.117355436773252</v>
      </c>
      <c r="P39" s="276">
        <f t="shared" si="62"/>
        <v>96.441891341293555</v>
      </c>
      <c r="Q39" s="276">
        <f t="shared" ref="Q39:S41" si="66">Q31*100/$Q31</f>
        <v>100.00000000000001</v>
      </c>
      <c r="R39" s="276">
        <f t="shared" si="66"/>
        <v>99.495041791785297</v>
      </c>
      <c r="S39" s="276">
        <f t="shared" si="66"/>
        <v>99.846861981738442</v>
      </c>
      <c r="T39" s="276">
        <f t="shared" ref="T39:U39" si="67">T31*100/$Q31</f>
        <v>94.905911107933889</v>
      </c>
      <c r="U39" s="276">
        <f t="shared" si="67"/>
        <v>94.387793196356299</v>
      </c>
      <c r="V39" s="276">
        <f t="shared" ref="V39" si="68">V31*100/$Q31</f>
        <v>100.23168382278121</v>
      </c>
    </row>
    <row r="40" spans="1:22" s="123" customFormat="1" ht="15" customHeight="1">
      <c r="A40" s="133" t="s">
        <v>46</v>
      </c>
      <c r="B40" s="276">
        <f t="shared" si="62"/>
        <v>99.981721434075823</v>
      </c>
      <c r="C40" s="276">
        <f t="shared" si="62"/>
        <v>100.0557313592217</v>
      </c>
      <c r="D40" s="276">
        <f t="shared" si="62"/>
        <v>100.03752175057258</v>
      </c>
      <c r="E40" s="276">
        <f t="shared" si="62"/>
        <v>100.02990121180329</v>
      </c>
      <c r="F40" s="276">
        <f t="shared" si="62"/>
        <v>100.00323326257005</v>
      </c>
      <c r="G40" s="276">
        <f t="shared" si="62"/>
        <v>99.999841362755689</v>
      </c>
      <c r="H40" s="276">
        <f t="shared" si="62"/>
        <v>99.999797215927131</v>
      </c>
      <c r="I40" s="276">
        <f t="shared" si="62"/>
        <v>100.00052815601464</v>
      </c>
      <c r="J40" s="276">
        <f t="shared" si="62"/>
        <v>99.999970779342064</v>
      </c>
      <c r="K40" s="276">
        <f t="shared" si="62"/>
        <v>99.999832117029044</v>
      </c>
      <c r="L40" s="276">
        <f t="shared" si="62"/>
        <v>99.999707765229942</v>
      </c>
      <c r="M40" s="276">
        <f t="shared" si="62"/>
        <v>99.999830913501384</v>
      </c>
      <c r="N40" s="276">
        <f t="shared" si="62"/>
        <v>99.999757027246773</v>
      </c>
      <c r="O40" s="276">
        <f t="shared" si="62"/>
        <v>99.999137948137403</v>
      </c>
      <c r="P40" s="276">
        <f t="shared" si="62"/>
        <v>99.999555561198434</v>
      </c>
      <c r="Q40" s="276">
        <f t="shared" si="66"/>
        <v>100</v>
      </c>
      <c r="R40" s="276">
        <f t="shared" si="66"/>
        <v>99.999397073568531</v>
      </c>
      <c r="S40" s="276">
        <f t="shared" si="66"/>
        <v>99.99924433797284</v>
      </c>
      <c r="T40" s="276">
        <f t="shared" ref="T40:U40" si="69">T32*100/$Q32</f>
        <v>100.00023539976372</v>
      </c>
      <c r="U40" s="276">
        <f t="shared" si="69"/>
        <v>99.99977595564323</v>
      </c>
      <c r="V40" s="276">
        <f t="shared" ref="V40" si="70">V32*100/$Q32</f>
        <v>99.999095108277004</v>
      </c>
    </row>
    <row r="41" spans="1:22" s="123" customFormat="1" ht="15" customHeight="1">
      <c r="A41" s="133" t="s">
        <v>603</v>
      </c>
      <c r="B41" s="276">
        <f t="shared" si="62"/>
        <v>116.36723413066565</v>
      </c>
      <c r="C41" s="276">
        <f t="shared" si="62"/>
        <v>116.32573294975884</v>
      </c>
      <c r="D41" s="276">
        <f t="shared" si="62"/>
        <v>116.88786233192047</v>
      </c>
      <c r="E41" s="276">
        <f t="shared" si="62"/>
        <v>91.409536256429689</v>
      </c>
      <c r="F41" s="276">
        <f t="shared" si="62"/>
        <v>91.628279677059808</v>
      </c>
      <c r="G41" s="276">
        <f t="shared" si="62"/>
        <v>88.299842005189632</v>
      </c>
      <c r="H41" s="276">
        <f t="shared" si="62"/>
        <v>80.730803284265022</v>
      </c>
      <c r="I41" s="276">
        <f t="shared" si="62"/>
        <v>76.765018711193918</v>
      </c>
      <c r="J41" s="276">
        <f t="shared" si="62"/>
        <v>72.219499734047375</v>
      </c>
      <c r="K41" s="276">
        <f t="shared" si="62"/>
        <v>69.785675286812889</v>
      </c>
      <c r="L41" s="276">
        <f t="shared" si="62"/>
        <v>67.735745076297633</v>
      </c>
      <c r="M41" s="276">
        <f t="shared" si="62"/>
        <v>70.5153443243059</v>
      </c>
      <c r="N41" s="276">
        <f t="shared" si="62"/>
        <v>97.105833497433395</v>
      </c>
      <c r="O41" s="276">
        <f t="shared" si="62"/>
        <v>96.553817145552088</v>
      </c>
      <c r="P41" s="276">
        <f t="shared" si="62"/>
        <v>96.935122650140471</v>
      </c>
      <c r="Q41" s="276">
        <f t="shared" si="66"/>
        <v>100</v>
      </c>
      <c r="R41" s="276">
        <f t="shared" si="66"/>
        <v>99.624426409080769</v>
      </c>
      <c r="S41" s="276">
        <f t="shared" si="66"/>
        <v>101.85344345360373</v>
      </c>
      <c r="T41" s="276">
        <f t="shared" ref="T41:U41" si="71">T33*100/$Q33</f>
        <v>105.74156986297788</v>
      </c>
      <c r="U41" s="276">
        <f t="shared" si="71"/>
        <v>105.9367793543346</v>
      </c>
      <c r="V41" s="276">
        <f t="shared" ref="V41" si="72">V33*100/$Q33</f>
        <v>106.47513146874147</v>
      </c>
    </row>
    <row r="42" spans="1:22" s="116" customFormat="1" ht="15" customHeight="1">
      <c r="A42" s="602" t="s">
        <v>95</v>
      </c>
      <c r="B42" s="276">
        <f>B36*100/$Q36</f>
        <v>82.697724439425784</v>
      </c>
      <c r="C42" s="276">
        <f t="shared" ref="C42:V42" si="73">C36*100/$Q36</f>
        <v>82.925115962202497</v>
      </c>
      <c r="D42" s="276">
        <f t="shared" si="73"/>
        <v>83.615736044812834</v>
      </c>
      <c r="E42" s="276">
        <f t="shared" si="73"/>
        <v>85.341594966281832</v>
      </c>
      <c r="F42" s="276">
        <f t="shared" si="73"/>
        <v>85.993832922731627</v>
      </c>
      <c r="G42" s="276">
        <f t="shared" si="73"/>
        <v>85.973541837058605</v>
      </c>
      <c r="H42" s="276">
        <f t="shared" si="73"/>
        <v>85.051237434470764</v>
      </c>
      <c r="I42" s="276">
        <f t="shared" si="73"/>
        <v>86.137618085215252</v>
      </c>
      <c r="J42" s="276">
        <f t="shared" si="73"/>
        <v>86.746787439731023</v>
      </c>
      <c r="K42" s="276">
        <f t="shared" si="73"/>
        <v>86.610678925459794</v>
      </c>
      <c r="L42" s="276">
        <f t="shared" si="73"/>
        <v>87.430449529332904</v>
      </c>
      <c r="M42" s="276">
        <f t="shared" si="73"/>
        <v>90.061024498986129</v>
      </c>
      <c r="N42" s="276">
        <f t="shared" si="73"/>
        <v>95.452120249414108</v>
      </c>
      <c r="O42" s="276">
        <f t="shared" si="73"/>
        <v>95.702087432221091</v>
      </c>
      <c r="P42" s="276">
        <f t="shared" si="73"/>
        <v>96.071291374606531</v>
      </c>
      <c r="Q42" s="276">
        <f t="shared" si="73"/>
        <v>100</v>
      </c>
      <c r="R42" s="276">
        <f t="shared" si="73"/>
        <v>101.12803394553427</v>
      </c>
      <c r="S42" s="276">
        <f t="shared" si="73"/>
        <v>105.15400624247013</v>
      </c>
      <c r="T42" s="276">
        <f t="shared" si="73"/>
        <v>106.02298000981645</v>
      </c>
      <c r="U42" s="276">
        <f t="shared" si="73"/>
        <v>109.76807561314088</v>
      </c>
      <c r="V42" s="276">
        <f t="shared" si="73"/>
        <v>114.12759601507491</v>
      </c>
    </row>
    <row r="43" spans="1:22" ht="15" customHeight="1">
      <c r="A43" s="129" t="s">
        <v>557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</row>
    <row r="44" spans="1:22" ht="15" customHeight="1">
      <c r="A44" s="86" t="s">
        <v>605</v>
      </c>
    </row>
    <row r="45" spans="1:22" ht="15" customHeight="1">
      <c r="A45" s="86" t="s">
        <v>606</v>
      </c>
    </row>
    <row r="46" spans="1:22" ht="9.9499999999999993" customHeight="1"/>
    <row r="47" spans="1:22" ht="9.9499999999999993" customHeight="1"/>
    <row r="48" spans="1:22" ht="9.9499999999999993" customHeight="1">
      <c r="A48" s="136"/>
      <c r="B48" s="138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</row>
    <row r="49" spans="1:22" ht="9.9499999999999993" customHeight="1">
      <c r="A49" s="136"/>
      <c r="B49" s="138"/>
      <c r="C49" s="138"/>
      <c r="D49" s="138"/>
      <c r="E49" s="138"/>
      <c r="F49" s="138"/>
      <c r="G49" s="138"/>
      <c r="H49" s="138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</row>
    <row r="50" spans="1:22" ht="15" customHeight="1"/>
    <row r="51" spans="1:22" ht="15" customHeight="1"/>
    <row r="52" spans="1:22" ht="15" customHeight="1"/>
    <row r="53" spans="1:22" ht="15" customHeight="1"/>
    <row r="54" spans="1:22" ht="15" customHeight="1"/>
    <row r="55" spans="1:22" ht="15" customHeight="1"/>
    <row r="56" spans="1:22" ht="15" customHeight="1"/>
    <row r="57" spans="1:22" ht="15" customHeight="1"/>
    <row r="58" spans="1:22" ht="15" customHeight="1"/>
    <row r="59" spans="1:22" ht="15" customHeight="1"/>
    <row r="60" spans="1:22" ht="15" customHeight="1"/>
    <row r="61" spans="1:22" ht="15" customHeight="1"/>
    <row r="62" spans="1:22" ht="15" customHeight="1"/>
    <row r="63" spans="1:22" ht="15" customHeight="1"/>
    <row r="64" spans="1:22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6" ht="15" customHeight="1"/>
    <row r="77" ht="15" customHeight="1"/>
    <row r="78" ht="15" customHeight="1"/>
    <row r="89" spans="18:18">
      <c r="R89" s="249"/>
    </row>
    <row r="91" spans="18:18">
      <c r="R91" s="249"/>
    </row>
  </sheetData>
  <phoneticPr fontId="16" type="noConversion"/>
  <pageMargins left="0.59055118110236227" right="0.19685039370078741" top="0.59055118110236227" bottom="0.39370078740157483" header="0.11811023622047245" footer="0.11811023622047245"/>
  <pageSetup paperSize="9" scale="75" firstPageNumber="55" orientation="portrait" r:id="rId1"/>
  <headerFooter alignWithMargins="0">
    <oddFooter>&amp;L&amp;"MetaNormalLF-Roman,Standard"Statistisches Bundesamt, Energiegesamtrechnung, 2022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workbookViewId="0"/>
  </sheetViews>
  <sheetFormatPr baseColWidth="10" defaultColWidth="11.42578125" defaultRowHeight="12.75" outlineLevelCol="1"/>
  <cols>
    <col min="1" max="1" width="50.7109375" style="1" customWidth="1"/>
    <col min="2" max="2" width="11.7109375" style="42" customWidth="1"/>
    <col min="3" max="6" width="11.7109375" style="42" hidden="1" customWidth="1"/>
    <col min="7" max="7" width="11.7109375" style="42" customWidth="1"/>
    <col min="8" max="8" width="11.7109375" style="42" hidden="1" customWidth="1"/>
    <col min="9" max="11" width="11.7109375" style="1" hidden="1" customWidth="1"/>
    <col min="12" max="12" width="11.7109375" style="1" customWidth="1"/>
    <col min="13" max="16" width="11.7109375" style="1" hidden="1" customWidth="1"/>
    <col min="17" max="17" width="11.7109375" style="1" customWidth="1"/>
    <col min="18" max="20" width="11.7109375" style="1" hidden="1" customWidth="1" outlineLevel="1"/>
    <col min="21" max="21" width="11.7109375" style="1" customWidth="1" collapsed="1"/>
    <col min="22" max="22" width="11.7109375" style="1" customWidth="1"/>
    <col min="23" max="16384" width="11.42578125" style="1"/>
  </cols>
  <sheetData>
    <row r="1" spans="1:22" s="207" customFormat="1" ht="20.100000000000001" customHeight="1">
      <c r="A1" s="597" t="s">
        <v>607</v>
      </c>
      <c r="C1" s="130"/>
      <c r="G1" s="208"/>
      <c r="H1" s="208"/>
    </row>
    <row r="2" spans="1:22" s="40" customFormat="1" ht="20.100000000000001" customHeight="1">
      <c r="A2" s="39"/>
      <c r="G2" s="39"/>
      <c r="H2" s="39"/>
    </row>
    <row r="3" spans="1:22" s="4" customFormat="1" ht="24.95" customHeight="1">
      <c r="A3" s="605" t="s">
        <v>3</v>
      </c>
      <c r="B3" s="13">
        <v>2000</v>
      </c>
      <c r="C3" s="62">
        <v>2001</v>
      </c>
      <c r="D3" s="13">
        <v>2002</v>
      </c>
      <c r="E3" s="13">
        <v>2003</v>
      </c>
      <c r="F3" s="70">
        <v>2004</v>
      </c>
      <c r="G3" s="70">
        <v>2005</v>
      </c>
      <c r="H3" s="13">
        <v>2006</v>
      </c>
      <c r="I3" s="62">
        <v>2007</v>
      </c>
      <c r="J3" s="13">
        <v>2008</v>
      </c>
      <c r="K3" s="70">
        <v>2009</v>
      </c>
      <c r="L3" s="13">
        <v>2010</v>
      </c>
      <c r="M3" s="70">
        <v>2011</v>
      </c>
      <c r="N3" s="152">
        <v>2012</v>
      </c>
      <c r="O3" s="152">
        <v>2013</v>
      </c>
      <c r="P3" s="152">
        <v>2014</v>
      </c>
      <c r="Q3" s="152">
        <v>2015</v>
      </c>
      <c r="R3" s="152">
        <v>2016</v>
      </c>
      <c r="S3" s="152">
        <v>2017</v>
      </c>
      <c r="T3" s="152">
        <v>2018</v>
      </c>
      <c r="U3" s="152">
        <v>2019</v>
      </c>
      <c r="V3" s="436">
        <v>2020</v>
      </c>
    </row>
    <row r="4" spans="1:22" ht="20.100000000000001" customHeight="1">
      <c r="A4" s="587"/>
      <c r="B4" s="590" t="s">
        <v>70</v>
      </c>
      <c r="C4" s="591"/>
      <c r="D4" s="591"/>
      <c r="E4" s="591"/>
      <c r="F4" s="591"/>
      <c r="G4" s="591"/>
      <c r="H4" s="591"/>
      <c r="I4" s="591"/>
      <c r="J4" s="591"/>
      <c r="K4" s="591"/>
      <c r="L4" s="591"/>
      <c r="M4" s="591"/>
      <c r="N4" s="591"/>
      <c r="O4" s="591"/>
      <c r="P4" s="591"/>
      <c r="Q4" s="591"/>
      <c r="R4" s="591"/>
      <c r="S4" s="591"/>
      <c r="T4" s="591"/>
      <c r="U4" s="591"/>
    </row>
    <row r="5" spans="1:22" ht="15" customHeight="1">
      <c r="A5" s="133" t="s">
        <v>603</v>
      </c>
      <c r="B5" s="595">
        <v>148.565</v>
      </c>
      <c r="C5" s="595">
        <v>145.73599999999999</v>
      </c>
      <c r="D5" s="595">
        <v>168.16</v>
      </c>
      <c r="E5" s="595">
        <v>229.91340070496972</v>
      </c>
      <c r="F5" s="595">
        <v>281.00841943662556</v>
      </c>
      <c r="G5" s="595">
        <v>311.22933645599738</v>
      </c>
      <c r="H5" s="595">
        <v>382.95751445015151</v>
      </c>
      <c r="I5" s="595">
        <v>492.72976816641227</v>
      </c>
      <c r="J5" s="595">
        <v>542.97079562833108</v>
      </c>
      <c r="K5" s="595">
        <v>576.33163772936587</v>
      </c>
      <c r="L5" s="595">
        <v>642.05559047702491</v>
      </c>
      <c r="M5" s="595">
        <v>733.93437000000006</v>
      </c>
      <c r="N5" s="595">
        <v>642.71500000000003</v>
      </c>
      <c r="O5" s="595">
        <v>683.47860000000014</v>
      </c>
      <c r="P5" s="595">
        <v>724.53700000000003</v>
      </c>
      <c r="Q5" s="595">
        <v>814.61500000000001</v>
      </c>
      <c r="R5" s="595">
        <v>827.41399999999999</v>
      </c>
      <c r="S5" s="595">
        <v>928.32</v>
      </c>
      <c r="T5" s="595">
        <v>928.75199999999995</v>
      </c>
      <c r="U5" s="595">
        <v>991.80600000000004</v>
      </c>
      <c r="V5" s="595">
        <v>1021.855927</v>
      </c>
    </row>
    <row r="6" spans="1:22" ht="15" customHeight="1">
      <c r="A6" s="603" t="s">
        <v>46</v>
      </c>
      <c r="B6" s="595">
        <v>1850.57</v>
      </c>
      <c r="C6" s="595">
        <v>1867.7239999999999</v>
      </c>
      <c r="D6" s="595">
        <v>1797.585</v>
      </c>
      <c r="E6" s="595">
        <v>1800.1</v>
      </c>
      <c r="F6" s="595">
        <v>1822.4518564110001</v>
      </c>
      <c r="G6" s="595">
        <v>1778.5940000000001</v>
      </c>
      <c r="H6" s="595">
        <v>1825.6890000000001</v>
      </c>
      <c r="I6" s="595">
        <v>1533.075</v>
      </c>
      <c r="J6" s="595">
        <v>1623.0070000000001</v>
      </c>
      <c r="K6" s="595">
        <v>1471.9739999999999</v>
      </c>
      <c r="L6" s="595">
        <v>1533.33</v>
      </c>
      <c r="M6" s="595">
        <v>1177.8579999999999</v>
      </c>
      <c r="N6" s="595">
        <v>1085.011</v>
      </c>
      <c r="O6" s="595">
        <v>1061.345</v>
      </c>
      <c r="P6" s="595">
        <v>1059.5830000000001</v>
      </c>
      <c r="Q6" s="595">
        <v>1001.297</v>
      </c>
      <c r="R6" s="595">
        <v>923.27599999999995</v>
      </c>
      <c r="S6" s="595">
        <v>832.62300000000005</v>
      </c>
      <c r="T6" s="595">
        <v>829.13599999999997</v>
      </c>
      <c r="U6" s="595">
        <v>818.952</v>
      </c>
      <c r="V6" s="595">
        <v>702.34909100000004</v>
      </c>
    </row>
    <row r="7" spans="1:22" ht="15" customHeight="1">
      <c r="A7" s="603" t="s">
        <v>47</v>
      </c>
      <c r="B7" s="595">
        <v>1267.634</v>
      </c>
      <c r="C7" s="595">
        <v>1230.854</v>
      </c>
      <c r="D7" s="595">
        <v>1199.8399999999999</v>
      </c>
      <c r="E7" s="595">
        <v>1228.9090000000001</v>
      </c>
      <c r="F7" s="595">
        <v>1181.4955360000001</v>
      </c>
      <c r="G7" s="595">
        <v>1161.127528</v>
      </c>
      <c r="H7" s="595">
        <v>1233.7492199999999</v>
      </c>
      <c r="I7" s="595">
        <v>1258.9470549999999</v>
      </c>
      <c r="J7" s="595">
        <v>1083.121889</v>
      </c>
      <c r="K7" s="595">
        <v>942.48259799999983</v>
      </c>
      <c r="L7" s="595">
        <v>1011.674</v>
      </c>
      <c r="M7" s="595">
        <v>961.19299999999998</v>
      </c>
      <c r="N7" s="595">
        <v>1007.215</v>
      </c>
      <c r="O7" s="595">
        <v>1115.4749999999999</v>
      </c>
      <c r="P7" s="595">
        <v>1041.1690000000001</v>
      </c>
      <c r="Q7" s="595">
        <v>981.28800000000001</v>
      </c>
      <c r="R7" s="595">
        <v>939.02499999999998</v>
      </c>
      <c r="S7" s="595">
        <v>755.00400000000002</v>
      </c>
      <c r="T7" s="595">
        <v>669.63</v>
      </c>
      <c r="U7" s="595">
        <v>472.46199999999999</v>
      </c>
      <c r="V7" s="595">
        <v>352.89583899999997</v>
      </c>
    </row>
    <row r="8" spans="1:22" ht="15" customHeight="1">
      <c r="A8" s="603" t="s">
        <v>48</v>
      </c>
      <c r="B8" s="595">
        <v>1419.749</v>
      </c>
      <c r="C8" s="595">
        <v>1507.3330000000001</v>
      </c>
      <c r="D8" s="595">
        <v>1536.915</v>
      </c>
      <c r="E8" s="595">
        <v>1506.905</v>
      </c>
      <c r="F8" s="595">
        <v>1487.114556</v>
      </c>
      <c r="G8" s="595">
        <v>1457.6359227600001</v>
      </c>
      <c r="H8" s="595">
        <v>1432.9090125750004</v>
      </c>
      <c r="I8" s="595">
        <v>1475.1645746100003</v>
      </c>
      <c r="J8" s="595">
        <v>1416.2410040000004</v>
      </c>
      <c r="K8" s="595">
        <v>1369.1351593799998</v>
      </c>
      <c r="L8" s="595">
        <v>1364.2249999999999</v>
      </c>
      <c r="M8" s="595">
        <v>1409.7470000000001</v>
      </c>
      <c r="N8" s="595">
        <v>1494.7159999999999</v>
      </c>
      <c r="O8" s="595">
        <v>1472.5170000000001</v>
      </c>
      <c r="P8" s="595">
        <v>1432.1479999999999</v>
      </c>
      <c r="Q8" s="595">
        <v>1421.24</v>
      </c>
      <c r="R8" s="595">
        <v>1375.789</v>
      </c>
      <c r="S8" s="595">
        <v>1356.808</v>
      </c>
      <c r="T8" s="595">
        <v>1332.3050000000001</v>
      </c>
      <c r="U8" s="595">
        <v>1037.097</v>
      </c>
      <c r="V8" s="595">
        <v>839.19852500000002</v>
      </c>
    </row>
    <row r="9" spans="1:22" ht="15" customHeight="1">
      <c r="A9" s="603" t="s">
        <v>49</v>
      </c>
      <c r="B9" s="595">
        <v>390.78199999999998</v>
      </c>
      <c r="C9" s="595">
        <v>397.49400000000003</v>
      </c>
      <c r="D9" s="595">
        <v>405.71300000000002</v>
      </c>
      <c r="E9" s="595">
        <v>430.91500000000002</v>
      </c>
      <c r="F9" s="595">
        <v>444.529</v>
      </c>
      <c r="G9" s="595">
        <v>497.286</v>
      </c>
      <c r="H9" s="595">
        <v>523.87900000000002</v>
      </c>
      <c r="I9" s="595">
        <v>520.40099999999995</v>
      </c>
      <c r="J9" s="595">
        <v>593.63</v>
      </c>
      <c r="K9" s="595">
        <v>542.80899999999997</v>
      </c>
      <c r="L9" s="595">
        <v>575.51800000000003</v>
      </c>
      <c r="M9" s="595">
        <v>538.10599999999999</v>
      </c>
      <c r="N9" s="595">
        <v>465.846</v>
      </c>
      <c r="O9" s="595">
        <v>397.79</v>
      </c>
      <c r="P9" s="595">
        <v>351.07100000000003</v>
      </c>
      <c r="Q9" s="595">
        <v>349.11700000000002</v>
      </c>
      <c r="R9" s="595">
        <v>464.70299999999997</v>
      </c>
      <c r="S9" s="595">
        <v>494.678</v>
      </c>
      <c r="T9" s="595">
        <v>492.25099999999998</v>
      </c>
      <c r="U9" s="595">
        <v>542.40800000000002</v>
      </c>
      <c r="V9" s="595">
        <v>556.30297699999994</v>
      </c>
    </row>
    <row r="10" spans="1:22" ht="15" customHeight="1">
      <c r="A10" s="603" t="s">
        <v>50</v>
      </c>
      <c r="B10" s="595">
        <v>82.481999999999999</v>
      </c>
      <c r="C10" s="595">
        <v>89.960999999999999</v>
      </c>
      <c r="D10" s="595">
        <v>85.200999999999993</v>
      </c>
      <c r="E10" s="595">
        <v>90.763000000000005</v>
      </c>
      <c r="F10" s="595">
        <v>95.284000000000006</v>
      </c>
      <c r="G10" s="595">
        <v>103.498</v>
      </c>
      <c r="H10" s="595">
        <v>89.113</v>
      </c>
      <c r="I10" s="595">
        <v>85.272000000000006</v>
      </c>
      <c r="J10" s="595">
        <v>82.864999999999995</v>
      </c>
      <c r="K10" s="595">
        <v>87.460999999999999</v>
      </c>
      <c r="L10" s="595">
        <v>72.391000000000005</v>
      </c>
      <c r="M10" s="595">
        <v>60.856999999999999</v>
      </c>
      <c r="N10" s="595">
        <v>54.710999999999999</v>
      </c>
      <c r="O10" s="595">
        <v>59.241</v>
      </c>
      <c r="P10" s="595">
        <v>59.261000000000003</v>
      </c>
      <c r="Q10" s="595">
        <v>49.622</v>
      </c>
      <c r="R10" s="595">
        <v>45.935000000000002</v>
      </c>
      <c r="S10" s="595">
        <v>45.137</v>
      </c>
      <c r="T10" s="595">
        <v>44.710999999999999</v>
      </c>
      <c r="U10" s="595">
        <v>43.648000000000003</v>
      </c>
      <c r="V10" s="595">
        <v>37.522365999999991</v>
      </c>
    </row>
    <row r="11" spans="1:22" ht="15" customHeight="1">
      <c r="A11" s="603" t="s">
        <v>51</v>
      </c>
      <c r="B11" s="595">
        <v>174.91114000000002</v>
      </c>
      <c r="C11" s="595">
        <v>163.798182</v>
      </c>
      <c r="D11" s="595">
        <v>163.84800000000001</v>
      </c>
      <c r="E11" s="595">
        <v>170.941</v>
      </c>
      <c r="F11" s="595">
        <v>176.23684800000001</v>
      </c>
      <c r="G11" s="595">
        <v>227.43032399999998</v>
      </c>
      <c r="H11" s="595">
        <v>256.13893200000001</v>
      </c>
      <c r="I11" s="595">
        <v>308.93210600000003</v>
      </c>
      <c r="J11" s="595">
        <v>293.06945779265675</v>
      </c>
      <c r="K11" s="595">
        <v>263.345282</v>
      </c>
      <c r="L11" s="595">
        <v>311.39400000000001</v>
      </c>
      <c r="M11" s="595">
        <v>304.10500000000002</v>
      </c>
      <c r="N11" s="595">
        <v>311.01799999999997</v>
      </c>
      <c r="O11" s="595">
        <v>329.62</v>
      </c>
      <c r="P11" s="595">
        <v>344.70100000000002</v>
      </c>
      <c r="Q11" s="595">
        <v>344.84899999999999</v>
      </c>
      <c r="R11" s="595">
        <v>358.60599999999999</v>
      </c>
      <c r="S11" s="595">
        <v>356.22</v>
      </c>
      <c r="T11" s="595">
        <v>358.49400000000003</v>
      </c>
      <c r="U11" s="595">
        <v>351.40699999999998</v>
      </c>
      <c r="V11" s="595">
        <v>351.53611800000004</v>
      </c>
    </row>
    <row r="12" spans="1:22" ht="15" customHeight="1">
      <c r="A12" s="604" t="s">
        <v>95</v>
      </c>
      <c r="B12" s="596">
        <v>5334.6931400000003</v>
      </c>
      <c r="C12" s="596">
        <v>5402.9001820000012</v>
      </c>
      <c r="D12" s="596">
        <f t="shared" ref="D12:M12" si="0">SUM(D5:D11)</f>
        <v>5357.2619999999997</v>
      </c>
      <c r="E12" s="596">
        <f t="shared" si="0"/>
        <v>5458.4464007049692</v>
      </c>
      <c r="F12" s="596">
        <f t="shared" si="0"/>
        <v>5488.1202158476262</v>
      </c>
      <c r="G12" s="596">
        <f t="shared" si="0"/>
        <v>5536.8011112159975</v>
      </c>
      <c r="H12" s="596">
        <f t="shared" si="0"/>
        <v>5744.4356790251513</v>
      </c>
      <c r="I12" s="596">
        <f t="shared" si="0"/>
        <v>5674.5215037764128</v>
      </c>
      <c r="J12" s="596">
        <f t="shared" si="0"/>
        <v>5634.9051464209888</v>
      </c>
      <c r="K12" s="596">
        <f t="shared" si="0"/>
        <v>5253.5386771093663</v>
      </c>
      <c r="L12" s="596">
        <f t="shared" si="0"/>
        <v>5510.5875904770246</v>
      </c>
      <c r="M12" s="596">
        <f t="shared" si="0"/>
        <v>5185.8003700000008</v>
      </c>
      <c r="N12" s="596">
        <f t="shared" ref="N12:O12" si="1">SUM(N5:N11)</f>
        <v>5061.2320000000009</v>
      </c>
      <c r="O12" s="596">
        <f t="shared" si="1"/>
        <v>5119.4665999999997</v>
      </c>
      <c r="P12" s="596">
        <f t="shared" ref="P12:Q12" si="2">SUM(P5:P11)</f>
        <v>5012.47</v>
      </c>
      <c r="Q12" s="596">
        <f t="shared" si="2"/>
        <v>4962.0280000000002</v>
      </c>
      <c r="R12" s="596">
        <f t="shared" ref="R12:T12" si="3">SUM(R5:R11)</f>
        <v>4934.7480000000005</v>
      </c>
      <c r="S12" s="596">
        <f t="shared" si="3"/>
        <v>4768.79</v>
      </c>
      <c r="T12" s="596">
        <f t="shared" si="3"/>
        <v>4655.2790000000005</v>
      </c>
      <c r="U12" s="596">
        <f t="shared" ref="U12:V12" si="4">SUM(U5:U11)</f>
        <v>4257.78</v>
      </c>
      <c r="V12" s="596">
        <f t="shared" si="4"/>
        <v>3861.6608430000001</v>
      </c>
    </row>
    <row r="13" spans="1:22" ht="20.100000000000001" customHeight="1">
      <c r="A13" s="588"/>
      <c r="B13" s="593" t="s">
        <v>64</v>
      </c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  <c r="P13" s="594"/>
      <c r="Q13" s="594"/>
      <c r="R13" s="594"/>
      <c r="S13" s="594"/>
      <c r="T13" s="594"/>
      <c r="U13" s="594"/>
    </row>
    <row r="14" spans="1:22" ht="15" customHeight="1">
      <c r="A14" s="133" t="s">
        <v>603</v>
      </c>
      <c r="B14" s="595">
        <v>140.72800000000001</v>
      </c>
      <c r="C14" s="595">
        <v>137.999</v>
      </c>
      <c r="D14" s="595">
        <v>160.00200000000001</v>
      </c>
      <c r="E14" s="595">
        <v>171.07599999999999</v>
      </c>
      <c r="F14" s="595">
        <v>209.59560000000002</v>
      </c>
      <c r="G14" s="595">
        <v>223.70400000000001</v>
      </c>
      <c r="H14" s="595">
        <v>251.6652</v>
      </c>
      <c r="I14" s="595">
        <v>307.89699999999999</v>
      </c>
      <c r="J14" s="595">
        <v>319.20100000000002</v>
      </c>
      <c r="K14" s="595">
        <v>327.39499999999998</v>
      </c>
      <c r="L14" s="595">
        <v>354.017</v>
      </c>
      <c r="M14" s="595">
        <v>421.28300000000002</v>
      </c>
      <c r="N14" s="595">
        <v>508.03899999999999</v>
      </c>
      <c r="O14" s="595">
        <v>537.19000000000005</v>
      </c>
      <c r="P14" s="595">
        <v>571.70899999999995</v>
      </c>
      <c r="Q14" s="595">
        <v>663.11099999999999</v>
      </c>
      <c r="R14" s="595">
        <v>671</v>
      </c>
      <c r="S14" s="595">
        <v>769.673</v>
      </c>
      <c r="T14" s="595">
        <v>799.42700000000002</v>
      </c>
      <c r="U14" s="595">
        <v>855.27700000000004</v>
      </c>
      <c r="V14" s="595">
        <v>885.66840000000002</v>
      </c>
    </row>
    <row r="15" spans="1:22" ht="15" customHeight="1">
      <c r="A15" s="603" t="s">
        <v>46</v>
      </c>
      <c r="B15" s="595">
        <v>610.58199999999999</v>
      </c>
      <c r="C15" s="595">
        <v>616.69799999999998</v>
      </c>
      <c r="D15" s="595">
        <v>593.43100000000004</v>
      </c>
      <c r="E15" s="595">
        <v>594.21600000000001</v>
      </c>
      <c r="F15" s="595">
        <v>601.43399999999997</v>
      </c>
      <c r="G15" s="595">
        <v>586.94040000000007</v>
      </c>
      <c r="H15" s="595">
        <v>602.48159999999996</v>
      </c>
      <c r="I15" s="595">
        <v>505.92200000000003</v>
      </c>
      <c r="J15" s="595">
        <v>535.59699999999998</v>
      </c>
      <c r="K15" s="595">
        <v>485.755</v>
      </c>
      <c r="L15" s="595">
        <v>506.00200000000001</v>
      </c>
      <c r="M15" s="595">
        <v>388.69600000000003</v>
      </c>
      <c r="N15" s="595">
        <v>358.05599999999998</v>
      </c>
      <c r="O15" s="595">
        <v>350.24400000000003</v>
      </c>
      <c r="P15" s="595">
        <v>349.66399999999999</v>
      </c>
      <c r="Q15" s="595">
        <v>330.43099999999998</v>
      </c>
      <c r="R15" s="595">
        <v>304.68200000000002</v>
      </c>
      <c r="S15" s="595">
        <v>274.76600000000002</v>
      </c>
      <c r="T15" s="595">
        <v>273.61799999999999</v>
      </c>
      <c r="U15" s="595">
        <v>270.25599999999997</v>
      </c>
      <c r="V15" s="595">
        <v>231.77520000000001</v>
      </c>
    </row>
    <row r="16" spans="1:22" ht="15" customHeight="1">
      <c r="A16" s="603" t="s">
        <v>47</v>
      </c>
      <c r="B16" s="595">
        <v>515.16</v>
      </c>
      <c r="C16" s="595">
        <v>498.24</v>
      </c>
      <c r="D16" s="595">
        <v>484.56</v>
      </c>
      <c r="E16" s="595">
        <v>527.4</v>
      </c>
      <c r="F16" s="595">
        <v>506.88000000000005</v>
      </c>
      <c r="G16" s="595">
        <v>482.76</v>
      </c>
      <c r="H16" s="595">
        <v>496.44</v>
      </c>
      <c r="I16" s="595">
        <v>511.2</v>
      </c>
      <c r="J16" s="595">
        <v>462.6</v>
      </c>
      <c r="K16" s="595">
        <v>388.288863144</v>
      </c>
      <c r="L16" s="595">
        <v>421.28060677200006</v>
      </c>
      <c r="M16" s="595">
        <v>404.62495095600002</v>
      </c>
      <c r="N16" s="595">
        <v>418.99937353199999</v>
      </c>
      <c r="O16" s="595">
        <v>458.21704964399999</v>
      </c>
      <c r="P16" s="595">
        <v>426.92988607199999</v>
      </c>
      <c r="Q16" s="595">
        <v>423.85092300000008</v>
      </c>
      <c r="R16" s="595">
        <v>403.93706529600007</v>
      </c>
      <c r="S16" s="595">
        <v>334.30528529999998</v>
      </c>
      <c r="T16" s="595">
        <v>297.24080759999998</v>
      </c>
      <c r="U16" s="595">
        <v>206.90053560000001</v>
      </c>
      <c r="V16" s="595">
        <v>154.23760080000002</v>
      </c>
    </row>
    <row r="17" spans="1:22" ht="15" customHeight="1">
      <c r="A17" s="603" t="s">
        <v>48</v>
      </c>
      <c r="B17" s="595">
        <v>533.88</v>
      </c>
      <c r="C17" s="595">
        <v>557.28</v>
      </c>
      <c r="D17" s="595">
        <v>568.79999999999995</v>
      </c>
      <c r="E17" s="595">
        <v>569.52</v>
      </c>
      <c r="F17" s="595">
        <v>568.79999999999995</v>
      </c>
      <c r="G17" s="595">
        <v>554.76</v>
      </c>
      <c r="H17" s="595">
        <v>543.96</v>
      </c>
      <c r="I17" s="595">
        <v>558.36</v>
      </c>
      <c r="J17" s="595">
        <v>540</v>
      </c>
      <c r="K17" s="595">
        <v>524.11652596799991</v>
      </c>
      <c r="L17" s="595">
        <v>525.14104410000004</v>
      </c>
      <c r="M17" s="595">
        <v>540.26642008800013</v>
      </c>
      <c r="N17" s="595">
        <v>578.65884249600015</v>
      </c>
      <c r="O17" s="595">
        <v>579.31458915600001</v>
      </c>
      <c r="P17" s="595">
        <v>560.9448326160001</v>
      </c>
      <c r="Q17" s="595">
        <v>556.06835548800007</v>
      </c>
      <c r="R17" s="595">
        <v>538.34540526000001</v>
      </c>
      <c r="S17" s="595">
        <v>534.11918241599983</v>
      </c>
      <c r="T17" s="595">
        <v>524.11879800000008</v>
      </c>
      <c r="U17" s="595">
        <v>410.31762839999993</v>
      </c>
      <c r="V17" s="595">
        <v>330.27486119999998</v>
      </c>
    </row>
    <row r="18" spans="1:22" ht="15" customHeight="1">
      <c r="A18" s="603" t="s">
        <v>49</v>
      </c>
      <c r="B18" s="595">
        <v>177.12</v>
      </c>
      <c r="C18" s="595">
        <v>199.8</v>
      </c>
      <c r="D18" s="595">
        <v>202.68</v>
      </c>
      <c r="E18" s="595">
        <v>221.04</v>
      </c>
      <c r="F18" s="595">
        <v>221.04</v>
      </c>
      <c r="G18" s="595">
        <v>255.6</v>
      </c>
      <c r="H18" s="595">
        <v>264.24</v>
      </c>
      <c r="I18" s="595">
        <v>273.24</v>
      </c>
      <c r="J18" s="595">
        <v>298.8</v>
      </c>
      <c r="K18" s="595">
        <v>288.97947217430459</v>
      </c>
      <c r="L18" s="595">
        <v>319.55067502820901</v>
      </c>
      <c r="M18" s="595">
        <v>308.41415233804105</v>
      </c>
      <c r="N18" s="595">
        <v>273.41573396415271</v>
      </c>
      <c r="O18" s="595">
        <v>241.20723999777513</v>
      </c>
      <c r="P18" s="595">
        <v>218.19973739781864</v>
      </c>
      <c r="Q18" s="595">
        <v>221.30053937423142</v>
      </c>
      <c r="R18" s="595">
        <v>290.22072011288742</v>
      </c>
      <c r="S18" s="595">
        <v>309.74866558146744</v>
      </c>
      <c r="T18" s="595">
        <v>293.62787530864182</v>
      </c>
      <c r="U18" s="595">
        <v>323.99486999999999</v>
      </c>
      <c r="V18" s="595">
        <v>340.84235458144531</v>
      </c>
    </row>
    <row r="19" spans="1:22" ht="15" customHeight="1">
      <c r="A19" s="603" t="s">
        <v>50</v>
      </c>
      <c r="B19" s="595">
        <v>18.72</v>
      </c>
      <c r="C19" s="595">
        <v>21.96</v>
      </c>
      <c r="D19" s="595">
        <v>31.319999999999997</v>
      </c>
      <c r="E19" s="595">
        <v>35.64</v>
      </c>
      <c r="F19" s="595">
        <v>37.08</v>
      </c>
      <c r="G19" s="595">
        <v>41.76</v>
      </c>
      <c r="H19" s="595">
        <v>37.799999999999997</v>
      </c>
      <c r="I19" s="595">
        <v>34.92</v>
      </c>
      <c r="J19" s="595">
        <v>37.799999999999997</v>
      </c>
      <c r="K19" s="595">
        <v>35.576486036965825</v>
      </c>
      <c r="L19" s="595">
        <v>30.88071573541351</v>
      </c>
      <c r="M19" s="595">
        <v>25.283151148354658</v>
      </c>
      <c r="N19" s="595">
        <v>26.908286102599117</v>
      </c>
      <c r="O19" s="595">
        <v>25.373625778494482</v>
      </c>
      <c r="P19" s="595">
        <v>19.903942756319552</v>
      </c>
      <c r="Q19" s="595">
        <v>21.897431404802326</v>
      </c>
      <c r="R19" s="595">
        <v>20.589872094423182</v>
      </c>
      <c r="S19" s="595">
        <v>19.713855855595519</v>
      </c>
      <c r="T19" s="595">
        <v>18.334900458207731</v>
      </c>
      <c r="U19" s="595">
        <v>17.189603685039483</v>
      </c>
      <c r="V19" s="595">
        <v>16.902360856804535</v>
      </c>
    </row>
    <row r="20" spans="1:22" ht="15" customHeight="1">
      <c r="A20" s="603" t="s">
        <v>51</v>
      </c>
      <c r="B20" s="595">
        <v>74.332999999999998</v>
      </c>
      <c r="C20" s="595">
        <v>70.783000000000001</v>
      </c>
      <c r="D20" s="595">
        <v>61.567999999999998</v>
      </c>
      <c r="E20" s="595">
        <v>67.622</v>
      </c>
      <c r="F20" s="595">
        <v>70.17479999999982</v>
      </c>
      <c r="G20" s="595">
        <v>88.542000000000002</v>
      </c>
      <c r="H20" s="595">
        <v>96.393600000000092</v>
      </c>
      <c r="I20" s="595">
        <v>102.47799999999999</v>
      </c>
      <c r="J20" s="595">
        <v>100.102</v>
      </c>
      <c r="K20" s="595">
        <v>85.369652676729714</v>
      </c>
      <c r="L20" s="595">
        <v>104.29595836437727</v>
      </c>
      <c r="M20" s="595">
        <v>103.35332546960423</v>
      </c>
      <c r="N20" s="595">
        <v>103.24976390524814</v>
      </c>
      <c r="O20" s="595">
        <v>107.87449542373047</v>
      </c>
      <c r="P20" s="595">
        <v>112.69660115786176</v>
      </c>
      <c r="Q20" s="595">
        <v>112.13775073296624</v>
      </c>
      <c r="R20" s="595">
        <v>113.3449372366895</v>
      </c>
      <c r="S20" s="595">
        <v>111.13001084693707</v>
      </c>
      <c r="T20" s="595">
        <v>110.05661863315059</v>
      </c>
      <c r="U20" s="595">
        <v>109.53336231496046</v>
      </c>
      <c r="V20" s="595">
        <v>108.71162256175</v>
      </c>
    </row>
    <row r="21" spans="1:22" ht="15" customHeight="1">
      <c r="A21" s="604" t="s">
        <v>95</v>
      </c>
      <c r="B21" s="596">
        <v>2070.5229999999997</v>
      </c>
      <c r="C21" s="596">
        <v>2102.7600000000002</v>
      </c>
      <c r="D21" s="596">
        <f t="shared" ref="D21:M21" si="5">SUM(D14:D20)</f>
        <v>2102.3609999999999</v>
      </c>
      <c r="E21" s="596">
        <f t="shared" si="5"/>
        <v>2186.5139999999997</v>
      </c>
      <c r="F21" s="596">
        <f t="shared" si="5"/>
        <v>2215.0043999999998</v>
      </c>
      <c r="G21" s="596">
        <f t="shared" si="5"/>
        <v>2234.0664000000002</v>
      </c>
      <c r="H21" s="596">
        <f t="shared" si="5"/>
        <v>2292.9803999999999</v>
      </c>
      <c r="I21" s="596">
        <f t="shared" si="5"/>
        <v>2294.0169999999998</v>
      </c>
      <c r="J21" s="596">
        <f t="shared" si="5"/>
        <v>2294.1000000000004</v>
      </c>
      <c r="K21" s="596">
        <f t="shared" si="5"/>
        <v>2135.4810000000002</v>
      </c>
      <c r="L21" s="596">
        <f t="shared" si="5"/>
        <v>2261.1680000000001</v>
      </c>
      <c r="M21" s="596">
        <f t="shared" si="5"/>
        <v>2191.9210000000003</v>
      </c>
      <c r="N21" s="596">
        <f t="shared" ref="N21:O21" si="6">SUM(N14:N20)</f>
        <v>2267.3270000000002</v>
      </c>
      <c r="O21" s="596">
        <f t="shared" si="6"/>
        <v>2299.4210000000003</v>
      </c>
      <c r="P21" s="596">
        <f t="shared" ref="P21:Q21" si="7">SUM(P14:P20)</f>
        <v>2260.0479999999998</v>
      </c>
      <c r="Q21" s="596">
        <f t="shared" si="7"/>
        <v>2328.797</v>
      </c>
      <c r="R21" s="596">
        <f t="shared" ref="R21:T21" si="8">SUM(R14:R20)</f>
        <v>2342.1200000000003</v>
      </c>
      <c r="S21" s="596">
        <f t="shared" si="8"/>
        <v>2353.4560000000001</v>
      </c>
      <c r="T21" s="596">
        <f t="shared" si="8"/>
        <v>2316.4240000000004</v>
      </c>
      <c r="U21" s="596">
        <f t="shared" ref="U21:V21" si="9">SUM(U14:U20)</f>
        <v>2193.4689999999996</v>
      </c>
      <c r="V21" s="596">
        <f t="shared" si="9"/>
        <v>2068.4124000000002</v>
      </c>
    </row>
    <row r="22" spans="1:22" ht="20.100000000000001" customHeight="1">
      <c r="A22" s="588"/>
      <c r="B22" s="593" t="s">
        <v>608</v>
      </c>
      <c r="C22" s="594"/>
      <c r="D22" s="594"/>
      <c r="E22" s="594"/>
      <c r="F22" s="594"/>
      <c r="G22" s="594"/>
      <c r="H22" s="594"/>
      <c r="I22" s="594"/>
      <c r="J22" s="594"/>
      <c r="K22" s="594"/>
      <c r="L22" s="594"/>
      <c r="M22" s="594"/>
      <c r="N22" s="594"/>
      <c r="O22" s="594"/>
      <c r="P22" s="594"/>
      <c r="Q22" s="594"/>
      <c r="R22" s="594"/>
      <c r="S22" s="594"/>
      <c r="T22" s="594"/>
      <c r="U22" s="594"/>
    </row>
    <row r="23" spans="1:22" ht="15" customHeight="1">
      <c r="A23" s="133" t="s">
        <v>603</v>
      </c>
      <c r="B23" s="222">
        <f t="shared" ref="B23:H30" si="10">B14*100/B$21</f>
        <v>6.7967368631017395</v>
      </c>
      <c r="C23" s="222">
        <f t="shared" si="10"/>
        <v>6.5627556164279319</v>
      </c>
      <c r="D23" s="222">
        <f t="shared" si="10"/>
        <v>7.6105863835944456</v>
      </c>
      <c r="E23" s="222">
        <f t="shared" si="10"/>
        <v>7.8241438197971753</v>
      </c>
      <c r="F23" s="222">
        <f t="shared" si="10"/>
        <v>9.4625365078281582</v>
      </c>
      <c r="G23" s="222">
        <f t="shared" si="10"/>
        <v>10.013310257922504</v>
      </c>
      <c r="H23" s="222">
        <f t="shared" si="10"/>
        <v>10.975462328417635</v>
      </c>
      <c r="I23" s="222">
        <f t="shared" ref="I23:J30" si="11">I14*100/I$21</f>
        <v>13.421740117880558</v>
      </c>
      <c r="J23" s="222">
        <f t="shared" si="11"/>
        <v>13.91399677433416</v>
      </c>
      <c r="K23" s="222">
        <f t="shared" ref="K23:L30" si="12">K14*100/K$21</f>
        <v>15.331206412044873</v>
      </c>
      <c r="L23" s="222">
        <f t="shared" si="12"/>
        <v>15.656377588927491</v>
      </c>
      <c r="M23" s="222">
        <f t="shared" ref="M23:N30" si="13">M14*100/M$21</f>
        <v>19.219807648177099</v>
      </c>
      <c r="N23" s="222">
        <f t="shared" si="13"/>
        <v>22.406957620140368</v>
      </c>
      <c r="O23" s="222">
        <f t="shared" ref="O23:P23" si="14">O14*100/O$21</f>
        <v>23.361968078050953</v>
      </c>
      <c r="P23" s="222">
        <f t="shared" si="14"/>
        <v>25.296321140081979</v>
      </c>
      <c r="Q23" s="222">
        <f t="shared" ref="Q23:R23" si="15">Q14*100/Q$21</f>
        <v>28.474401160770991</v>
      </c>
      <c r="R23" s="222">
        <f t="shared" si="15"/>
        <v>28.649257937253424</v>
      </c>
      <c r="S23" s="222">
        <f t="shared" ref="S23:T23" si="16">S14*100/S$21</f>
        <v>32.703946876423437</v>
      </c>
      <c r="T23" s="222">
        <f t="shared" si="16"/>
        <v>34.511255279689721</v>
      </c>
      <c r="U23" s="222">
        <f t="shared" ref="U23:V23" si="17">U14*100/U$21</f>
        <v>38.991980283286445</v>
      </c>
      <c r="V23" s="222">
        <f t="shared" si="17"/>
        <v>42.81875316547125</v>
      </c>
    </row>
    <row r="24" spans="1:22" ht="15" customHeight="1">
      <c r="A24" s="603" t="s">
        <v>46</v>
      </c>
      <c r="B24" s="222">
        <f t="shared" si="10"/>
        <v>29.489264306651027</v>
      </c>
      <c r="C24" s="222">
        <f t="shared" si="10"/>
        <v>29.328026022941273</v>
      </c>
      <c r="D24" s="222">
        <f t="shared" si="10"/>
        <v>28.226883965218157</v>
      </c>
      <c r="E24" s="222">
        <f t="shared" si="10"/>
        <v>27.176409572497594</v>
      </c>
      <c r="F24" s="222">
        <f t="shared" si="10"/>
        <v>27.152722586013823</v>
      </c>
      <c r="G24" s="222">
        <f t="shared" si="10"/>
        <v>26.272289847786084</v>
      </c>
      <c r="H24" s="222">
        <f t="shared" si="10"/>
        <v>26.27504360700161</v>
      </c>
      <c r="I24" s="222">
        <f t="shared" si="11"/>
        <v>22.053977804000585</v>
      </c>
      <c r="J24" s="222">
        <f t="shared" si="11"/>
        <v>23.346715487555027</v>
      </c>
      <c r="K24" s="222">
        <f t="shared" si="12"/>
        <v>22.746865928565974</v>
      </c>
      <c r="L24" s="222">
        <f t="shared" si="12"/>
        <v>22.377903809004906</v>
      </c>
      <c r="M24" s="222">
        <f t="shared" si="13"/>
        <v>17.733120856089247</v>
      </c>
      <c r="N24" s="222">
        <f t="shared" si="13"/>
        <v>15.791987657713243</v>
      </c>
      <c r="O24" s="222">
        <f t="shared" ref="O24:P24" si="18">O15*100/O$21</f>
        <v>15.231834448759056</v>
      </c>
      <c r="P24" s="222">
        <f t="shared" si="18"/>
        <v>15.471529808216465</v>
      </c>
      <c r="Q24" s="222">
        <f t="shared" ref="Q24:R24" si="19">Q15*100/Q$21</f>
        <v>14.188913846934705</v>
      </c>
      <c r="R24" s="222">
        <f t="shared" si="19"/>
        <v>13.008812528820041</v>
      </c>
      <c r="S24" s="222">
        <f t="shared" ref="S24:T24" si="20">S15*100/S$21</f>
        <v>11.675000509888436</v>
      </c>
      <c r="T24" s="222">
        <f t="shared" si="20"/>
        <v>11.812086215649638</v>
      </c>
      <c r="U24" s="222">
        <f t="shared" ref="U24:V24" si="21">U15*100/U$21</f>
        <v>12.320940026961861</v>
      </c>
      <c r="V24" s="222">
        <f t="shared" si="21"/>
        <v>11.205463668657178</v>
      </c>
    </row>
    <row r="25" spans="1:22" ht="15" customHeight="1">
      <c r="A25" s="603" t="s">
        <v>47</v>
      </c>
      <c r="B25" s="222">
        <f t="shared" si="10"/>
        <v>24.880670246116566</v>
      </c>
      <c r="C25" s="222">
        <f t="shared" si="10"/>
        <v>23.694572847115218</v>
      </c>
      <c r="D25" s="222">
        <f t="shared" si="10"/>
        <v>23.048372758056299</v>
      </c>
      <c r="E25" s="222">
        <f t="shared" si="10"/>
        <v>24.120586467774736</v>
      </c>
      <c r="F25" s="222">
        <f t="shared" si="10"/>
        <v>22.883927454049307</v>
      </c>
      <c r="G25" s="222">
        <f t="shared" si="10"/>
        <v>21.609026481934464</v>
      </c>
      <c r="H25" s="222">
        <f t="shared" si="10"/>
        <v>21.650424922951807</v>
      </c>
      <c r="I25" s="222">
        <f t="shared" si="11"/>
        <v>22.284054564547692</v>
      </c>
      <c r="J25" s="222">
        <f t="shared" si="11"/>
        <v>20.164770498234599</v>
      </c>
      <c r="K25" s="222">
        <f t="shared" si="12"/>
        <v>18.182735559061399</v>
      </c>
      <c r="L25" s="222">
        <f t="shared" si="12"/>
        <v>18.631105993539624</v>
      </c>
      <c r="M25" s="222">
        <f t="shared" si="13"/>
        <v>18.45983276568818</v>
      </c>
      <c r="N25" s="222">
        <f t="shared" si="13"/>
        <v>18.479882854656605</v>
      </c>
      <c r="O25" s="222">
        <f t="shared" ref="O25:P25" si="22">O16*100/O$21</f>
        <v>19.927496950058295</v>
      </c>
      <c r="P25" s="222">
        <f t="shared" si="22"/>
        <v>18.890301713591924</v>
      </c>
      <c r="Q25" s="222">
        <f t="shared" ref="Q25:R25" si="23">Q16*100/Q$21</f>
        <v>18.200423781033731</v>
      </c>
      <c r="R25" s="222">
        <f t="shared" si="23"/>
        <v>17.246642584325311</v>
      </c>
      <c r="S25" s="222">
        <f t="shared" ref="S25:T25" si="24">S16*100/S$21</f>
        <v>14.204866600437821</v>
      </c>
      <c r="T25" s="222">
        <f t="shared" si="24"/>
        <v>12.831882574174672</v>
      </c>
      <c r="U25" s="222">
        <f t="shared" ref="U25:V25" si="25">U16*100/U$21</f>
        <v>9.4325716752778384</v>
      </c>
      <c r="V25" s="222">
        <f t="shared" si="25"/>
        <v>7.4568108758195422</v>
      </c>
    </row>
    <row r="26" spans="1:22" ht="15" customHeight="1">
      <c r="A26" s="603" t="s">
        <v>48</v>
      </c>
      <c r="B26" s="222">
        <f t="shared" si="10"/>
        <v>25.784789640105426</v>
      </c>
      <c r="C26" s="222">
        <f t="shared" si="10"/>
        <v>26.502311248073958</v>
      </c>
      <c r="D26" s="222">
        <f t="shared" si="10"/>
        <v>27.055296402473218</v>
      </c>
      <c r="E26" s="222">
        <f t="shared" si="10"/>
        <v>26.046940472368348</v>
      </c>
      <c r="F26" s="222">
        <f t="shared" si="10"/>
        <v>25.67940722826555</v>
      </c>
      <c r="G26" s="222">
        <f t="shared" si="10"/>
        <v>24.831849223460857</v>
      </c>
      <c r="H26" s="222">
        <f t="shared" si="10"/>
        <v>23.722836880768803</v>
      </c>
      <c r="I26" s="222">
        <f t="shared" si="11"/>
        <v>24.339837063108078</v>
      </c>
      <c r="J26" s="222">
        <f t="shared" si="11"/>
        <v>23.53864260494311</v>
      </c>
      <c r="K26" s="222">
        <f t="shared" si="12"/>
        <v>24.543254000761415</v>
      </c>
      <c r="L26" s="222">
        <f t="shared" si="12"/>
        <v>23.224326724064735</v>
      </c>
      <c r="M26" s="222">
        <f t="shared" si="13"/>
        <v>24.64807901781132</v>
      </c>
      <c r="N26" s="222">
        <f t="shared" si="13"/>
        <v>25.521631528932531</v>
      </c>
      <c r="O26" s="222">
        <f t="shared" ref="O26:P26" si="26">O17*100/O$21</f>
        <v>25.193933131688365</v>
      </c>
      <c r="P26" s="222">
        <f t="shared" si="26"/>
        <v>24.820040663561137</v>
      </c>
      <c r="Q26" s="222">
        <f t="shared" ref="Q26:R26" si="27">Q17*100/Q$21</f>
        <v>23.877923043013197</v>
      </c>
      <c r="R26" s="222">
        <f t="shared" si="27"/>
        <v>22.985389529998457</v>
      </c>
      <c r="S26" s="222">
        <f t="shared" ref="S26:T26" si="28">S17*100/S$21</f>
        <v>22.695099564895191</v>
      </c>
      <c r="T26" s="222">
        <f t="shared" si="28"/>
        <v>22.626203061270303</v>
      </c>
      <c r="U26" s="222">
        <f t="shared" ref="U26:V26" si="29">U17*100/U$21</f>
        <v>18.706333593043716</v>
      </c>
      <c r="V26" s="222">
        <f t="shared" si="29"/>
        <v>15.96755372381252</v>
      </c>
    </row>
    <row r="27" spans="1:22" ht="15" customHeight="1">
      <c r="A27" s="603" t="s">
        <v>49</v>
      </c>
      <c r="B27" s="222">
        <f t="shared" si="10"/>
        <v>8.5543604200484626</v>
      </c>
      <c r="C27" s="222">
        <f t="shared" si="10"/>
        <v>9.5017976373908564</v>
      </c>
      <c r="D27" s="222">
        <f t="shared" si="10"/>
        <v>9.6405897940458374</v>
      </c>
      <c r="E27" s="222">
        <f t="shared" si="10"/>
        <v>10.109242383081016</v>
      </c>
      <c r="F27" s="222">
        <f t="shared" si="10"/>
        <v>9.9792126823766143</v>
      </c>
      <c r="G27" s="222">
        <f t="shared" si="10"/>
        <v>11.441020732418695</v>
      </c>
      <c r="H27" s="222">
        <f t="shared" si="10"/>
        <v>11.523866492709663</v>
      </c>
      <c r="I27" s="222">
        <f t="shared" si="11"/>
        <v>11.910984094712465</v>
      </c>
      <c r="J27" s="222">
        <f t="shared" si="11"/>
        <v>13.024715574735188</v>
      </c>
      <c r="K27" s="222">
        <f t="shared" si="12"/>
        <v>13.532289548551569</v>
      </c>
      <c r="L27" s="222">
        <f t="shared" si="12"/>
        <v>14.13210672662133</v>
      </c>
      <c r="M27" s="222">
        <f t="shared" si="13"/>
        <v>14.07049580427584</v>
      </c>
      <c r="N27" s="222">
        <f t="shared" si="13"/>
        <v>12.058945796709194</v>
      </c>
      <c r="O27" s="222">
        <f t="shared" ref="O27:P27" si="30">O18*100/O$21</f>
        <v>10.489912025582749</v>
      </c>
      <c r="P27" s="222">
        <f t="shared" si="30"/>
        <v>9.6546505825459761</v>
      </c>
      <c r="Q27" s="222">
        <f t="shared" ref="Q27:R27" si="31">Q18*100/Q$21</f>
        <v>9.5027835991815266</v>
      </c>
      <c r="R27" s="222">
        <f t="shared" si="31"/>
        <v>12.391368508568622</v>
      </c>
      <c r="S27" s="222">
        <f t="shared" ref="S27:T27" si="32">S18*100/S$21</f>
        <v>13.161438564454462</v>
      </c>
      <c r="T27" s="222">
        <f t="shared" si="32"/>
        <v>12.675912324714377</v>
      </c>
      <c r="U27" s="222">
        <f t="shared" ref="U27:V27" si="33">U18*100/U$21</f>
        <v>14.770888943495443</v>
      </c>
      <c r="V27" s="222">
        <f t="shared" si="33"/>
        <v>16.478452487591223</v>
      </c>
    </row>
    <row r="28" spans="1:22" ht="15" customHeight="1">
      <c r="A28" s="603" t="s">
        <v>50</v>
      </c>
      <c r="B28" s="222">
        <f t="shared" si="10"/>
        <v>0.90411939398886187</v>
      </c>
      <c r="C28" s="222">
        <f t="shared" si="10"/>
        <v>1.044341722307824</v>
      </c>
      <c r="D28" s="222">
        <f t="shared" si="10"/>
        <v>1.4897536626678289</v>
      </c>
      <c r="E28" s="222">
        <f t="shared" si="10"/>
        <v>1.62999185004075</v>
      </c>
      <c r="F28" s="222">
        <f t="shared" si="10"/>
        <v>1.6740373066527545</v>
      </c>
      <c r="G28" s="222">
        <f t="shared" si="10"/>
        <v>1.869237190085308</v>
      </c>
      <c r="H28" s="222">
        <f t="shared" si="10"/>
        <v>1.6485095118998836</v>
      </c>
      <c r="I28" s="222">
        <f t="shared" si="11"/>
        <v>1.5222206287050184</v>
      </c>
      <c r="J28" s="222">
        <f t="shared" si="11"/>
        <v>1.6477049823460175</v>
      </c>
      <c r="K28" s="222">
        <f t="shared" si="12"/>
        <v>1.6659706191235522</v>
      </c>
      <c r="L28" s="222">
        <f t="shared" si="12"/>
        <v>1.3656975392988715</v>
      </c>
      <c r="M28" s="222">
        <f t="shared" si="13"/>
        <v>1.1534699995280238</v>
      </c>
      <c r="N28" s="222">
        <f t="shared" si="13"/>
        <v>1.1867845309740992</v>
      </c>
      <c r="O28" s="222">
        <f t="shared" ref="O28:P28" si="34">O19*100/O$21</f>
        <v>1.10347890962527</v>
      </c>
      <c r="P28" s="222">
        <f t="shared" si="34"/>
        <v>0.88068672684471982</v>
      </c>
      <c r="Q28" s="222">
        <f t="shared" ref="Q28:R28" si="35">Q19*100/Q$21</f>
        <v>0.94028940284629048</v>
      </c>
      <c r="R28" s="222">
        <f t="shared" si="35"/>
        <v>0.87911260287360071</v>
      </c>
      <c r="S28" s="222">
        <f t="shared" ref="S28:T28" si="36">S19*100/S$21</f>
        <v>0.83765559481866314</v>
      </c>
      <c r="T28" s="222">
        <f t="shared" si="36"/>
        <v>0.79151746218342267</v>
      </c>
      <c r="U28" s="222">
        <f t="shared" ref="U28:V28" si="37">U19*100/U$21</f>
        <v>0.78367205942000939</v>
      </c>
      <c r="V28" s="222">
        <f t="shared" si="37"/>
        <v>0.81716590254460542</v>
      </c>
    </row>
    <row r="29" spans="1:22" ht="15" customHeight="1">
      <c r="A29" s="603" t="s">
        <v>51</v>
      </c>
      <c r="B29" s="222">
        <f t="shared" si="10"/>
        <v>3.5900591299879312</v>
      </c>
      <c r="C29" s="222">
        <f t="shared" si="10"/>
        <v>3.3661949057429279</v>
      </c>
      <c r="D29" s="222">
        <f t="shared" si="10"/>
        <v>2.9285170339442184</v>
      </c>
      <c r="E29" s="222">
        <f t="shared" si="10"/>
        <v>3.0926854344403929</v>
      </c>
      <c r="F29" s="222">
        <f t="shared" si="10"/>
        <v>3.1681562348137922</v>
      </c>
      <c r="G29" s="222">
        <f t="shared" si="10"/>
        <v>3.9632662663920821</v>
      </c>
      <c r="H29" s="222">
        <f t="shared" si="10"/>
        <v>4.203856256250603</v>
      </c>
      <c r="I29" s="222">
        <f t="shared" si="11"/>
        <v>4.4671857270456146</v>
      </c>
      <c r="J29" s="222">
        <f t="shared" si="11"/>
        <v>4.3634540778518804</v>
      </c>
      <c r="K29" s="222">
        <f t="shared" si="12"/>
        <v>3.9976779318912086</v>
      </c>
      <c r="L29" s="222">
        <f t="shared" si="12"/>
        <v>4.6124816185430388</v>
      </c>
      <c r="M29" s="222">
        <f t="shared" si="13"/>
        <v>4.7151939084302859</v>
      </c>
      <c r="N29" s="222">
        <f t="shared" si="13"/>
        <v>4.5538100108739554</v>
      </c>
      <c r="O29" s="222">
        <f t="shared" ref="O29:P29" si="38">O20*100/O$21</f>
        <v>4.6913764562353064</v>
      </c>
      <c r="P29" s="222">
        <f t="shared" si="38"/>
        <v>4.9864693651578103</v>
      </c>
      <c r="Q29" s="222">
        <f t="shared" ref="Q29:R29" si="39">Q20*100/Q$21</f>
        <v>4.8152651662195645</v>
      </c>
      <c r="R29" s="222">
        <f t="shared" si="39"/>
        <v>4.8394163081605335</v>
      </c>
      <c r="S29" s="222">
        <f t="shared" ref="S29:T29" si="40">S20*100/S$21</f>
        <v>4.7219922890819745</v>
      </c>
      <c r="T29" s="222">
        <f t="shared" si="40"/>
        <v>4.7511430823178555</v>
      </c>
      <c r="U29" s="222">
        <f t="shared" ref="U29:V29" si="41">U20*100/U$21</f>
        <v>4.9936134185147125</v>
      </c>
      <c r="V29" s="222">
        <f t="shared" si="41"/>
        <v>5.255800176103663</v>
      </c>
    </row>
    <row r="30" spans="1:22" ht="15" customHeight="1">
      <c r="A30" s="604" t="s">
        <v>95</v>
      </c>
      <c r="B30" s="600">
        <f t="shared" si="10"/>
        <v>100</v>
      </c>
      <c r="C30" s="600">
        <f t="shared" si="10"/>
        <v>100</v>
      </c>
      <c r="D30" s="600">
        <f t="shared" si="10"/>
        <v>100</v>
      </c>
      <c r="E30" s="600">
        <f t="shared" si="10"/>
        <v>100</v>
      </c>
      <c r="F30" s="600">
        <f t="shared" si="10"/>
        <v>100</v>
      </c>
      <c r="G30" s="600">
        <f>G21*100/G$21</f>
        <v>100</v>
      </c>
      <c r="H30" s="600">
        <f>H21*100/H$21</f>
        <v>100</v>
      </c>
      <c r="I30" s="600">
        <f t="shared" si="11"/>
        <v>100</v>
      </c>
      <c r="J30" s="600">
        <f t="shared" si="11"/>
        <v>100</v>
      </c>
      <c r="K30" s="600">
        <f t="shared" si="12"/>
        <v>100</v>
      </c>
      <c r="L30" s="600">
        <f t="shared" si="12"/>
        <v>100</v>
      </c>
      <c r="M30" s="600">
        <f t="shared" si="13"/>
        <v>100</v>
      </c>
      <c r="N30" s="600">
        <f t="shared" si="13"/>
        <v>100</v>
      </c>
      <c r="O30" s="600">
        <f t="shared" ref="O30:P30" si="42">O21*100/O$21</f>
        <v>100</v>
      </c>
      <c r="P30" s="600">
        <f t="shared" si="42"/>
        <v>100</v>
      </c>
      <c r="Q30" s="600">
        <f t="shared" ref="Q30:R30" si="43">Q21*100/Q$21</f>
        <v>100</v>
      </c>
      <c r="R30" s="600">
        <f t="shared" si="43"/>
        <v>100</v>
      </c>
      <c r="S30" s="600">
        <f t="shared" ref="S30:T30" si="44">S21*100/S$21</f>
        <v>100</v>
      </c>
      <c r="T30" s="600">
        <f t="shared" si="44"/>
        <v>100</v>
      </c>
      <c r="U30" s="600">
        <f t="shared" ref="U30:V30" si="45">U21*100/U$21</f>
        <v>100</v>
      </c>
      <c r="V30" s="600">
        <f t="shared" si="45"/>
        <v>100</v>
      </c>
    </row>
    <row r="31" spans="1:22" ht="20.100000000000001" customHeight="1">
      <c r="A31" s="588"/>
      <c r="B31" s="593" t="s">
        <v>609</v>
      </c>
      <c r="C31" s="592"/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</row>
    <row r="32" spans="1:22" ht="15" customHeight="1">
      <c r="A32" s="133" t="s">
        <v>603</v>
      </c>
      <c r="B32" s="222">
        <f t="shared" ref="B32:F39" si="46">B14*100/B5</f>
        <v>94.724867902938115</v>
      </c>
      <c r="C32" s="222">
        <f t="shared" si="46"/>
        <v>94.691085250041169</v>
      </c>
      <c r="D32" s="222">
        <f t="shared" si="46"/>
        <v>95.148667935299727</v>
      </c>
      <c r="E32" s="222">
        <f t="shared" si="46"/>
        <v>74.408885900273702</v>
      </c>
      <c r="F32" s="222">
        <f t="shared" si="46"/>
        <v>74.586946690139683</v>
      </c>
      <c r="G32" s="222">
        <f t="shared" ref="G32:H39" si="47">G14*100/G5</f>
        <v>71.877542955089652</v>
      </c>
      <c r="H32" s="222">
        <f t="shared" si="47"/>
        <v>65.716219294283761</v>
      </c>
      <c r="I32" s="222">
        <f t="shared" ref="I32:J39" si="48">I14*100/I5</f>
        <v>62.488004559938076</v>
      </c>
      <c r="J32" s="222">
        <f t="shared" si="48"/>
        <v>58.787876359099116</v>
      </c>
      <c r="K32" s="222">
        <f t="shared" ref="K32:L39" si="49">K14*100/K5</f>
        <v>56.806702698097986</v>
      </c>
      <c r="L32" s="222">
        <f t="shared" si="49"/>
        <v>55.138060512326931</v>
      </c>
      <c r="M32" s="222">
        <f t="shared" ref="M32:N39" si="50">M14*100/M5</f>
        <v>57.400636517404138</v>
      </c>
      <c r="N32" s="222">
        <f t="shared" si="50"/>
        <v>79.045766786211615</v>
      </c>
      <c r="O32" s="222">
        <f t="shared" ref="O32:P32" si="51">O14*100/O5</f>
        <v>78.596462274019984</v>
      </c>
      <c r="P32" s="222">
        <f t="shared" si="51"/>
        <v>78.906805311529979</v>
      </c>
      <c r="Q32" s="222">
        <f t="shared" ref="Q32:R32" si="52">Q14*100/Q5</f>
        <v>81.401766478643296</v>
      </c>
      <c r="R32" s="222">
        <f t="shared" si="52"/>
        <v>81.096041401281582</v>
      </c>
      <c r="S32" s="222">
        <f t="shared" ref="S32:T32" si="53">S14*100/S5</f>
        <v>82.910311099620813</v>
      </c>
      <c r="T32" s="222">
        <f t="shared" si="53"/>
        <v>86.075400106809994</v>
      </c>
      <c r="U32" s="222">
        <f t="shared" ref="U32:V32" si="54">U14*100/U5</f>
        <v>86.234303886042241</v>
      </c>
      <c r="V32" s="222">
        <f t="shared" si="54"/>
        <v>86.672531479087851</v>
      </c>
    </row>
    <row r="33" spans="1:22" ht="15" customHeight="1">
      <c r="A33" s="603" t="s">
        <v>46</v>
      </c>
      <c r="B33" s="222">
        <f t="shared" si="46"/>
        <v>32.99426663136223</v>
      </c>
      <c r="C33" s="222">
        <f t="shared" si="46"/>
        <v>33.018690127663398</v>
      </c>
      <c r="D33" s="222">
        <f t="shared" si="46"/>
        <v>33.01268090243299</v>
      </c>
      <c r="E33" s="222">
        <f t="shared" si="46"/>
        <v>33.010166101883229</v>
      </c>
      <c r="F33" s="222">
        <f t="shared" si="46"/>
        <v>33.001365599002376</v>
      </c>
      <c r="G33" s="222">
        <f t="shared" si="47"/>
        <v>33.00024626193499</v>
      </c>
      <c r="H33" s="222">
        <f t="shared" si="47"/>
        <v>33.00023169334974</v>
      </c>
      <c r="I33" s="222">
        <f t="shared" si="48"/>
        <v>33.000472905761299</v>
      </c>
      <c r="J33" s="222">
        <f t="shared" si="48"/>
        <v>33.000288969794951</v>
      </c>
      <c r="K33" s="222">
        <f t="shared" si="49"/>
        <v>33.000243210817587</v>
      </c>
      <c r="L33" s="222">
        <f t="shared" si="49"/>
        <v>33.000202174352559</v>
      </c>
      <c r="M33" s="222">
        <f t="shared" si="50"/>
        <v>33.000242813649869</v>
      </c>
      <c r="N33" s="222">
        <f t="shared" si="50"/>
        <v>33.000218430965212</v>
      </c>
      <c r="O33" s="222">
        <f t="shared" ref="O33:P33" si="55">O15*100/O6</f>
        <v>33.000014133010474</v>
      </c>
      <c r="P33" s="222">
        <f t="shared" si="55"/>
        <v>33.000151946567655</v>
      </c>
      <c r="Q33" s="222">
        <f t="shared" ref="Q33:R33" si="56">Q15*100/Q6</f>
        <v>33.000298612699325</v>
      </c>
      <c r="R33" s="222">
        <f t="shared" si="56"/>
        <v>33.000099645176526</v>
      </c>
      <c r="S33" s="222">
        <f t="shared" ref="S33:T33" si="57">S15*100/S6</f>
        <v>33.000049241973862</v>
      </c>
      <c r="T33" s="222">
        <f t="shared" si="57"/>
        <v>33.000376295324287</v>
      </c>
      <c r="U33" s="222">
        <f t="shared" ref="U33:V33" si="58">U15*100/U6</f>
        <v>33.000224677392566</v>
      </c>
      <c r="V33" s="222">
        <f t="shared" si="58"/>
        <v>32.999999995728615</v>
      </c>
    </row>
    <row r="34" spans="1:22" ht="15" customHeight="1">
      <c r="A34" s="603" t="s">
        <v>47</v>
      </c>
      <c r="B34" s="222">
        <f t="shared" si="46"/>
        <v>40.639490578510831</v>
      </c>
      <c r="C34" s="222">
        <f t="shared" si="46"/>
        <v>40.479211994273896</v>
      </c>
      <c r="D34" s="222">
        <f t="shared" si="46"/>
        <v>40.385384717962395</v>
      </c>
      <c r="E34" s="222">
        <f t="shared" si="46"/>
        <v>42.916115025604007</v>
      </c>
      <c r="F34" s="222">
        <f t="shared" si="46"/>
        <v>42.901558622562582</v>
      </c>
      <c r="G34" s="222">
        <f t="shared" si="47"/>
        <v>41.576828415353873</v>
      </c>
      <c r="H34" s="222">
        <f t="shared" si="47"/>
        <v>40.238323311766713</v>
      </c>
      <c r="I34" s="222">
        <f t="shared" si="48"/>
        <v>40.605361279470173</v>
      </c>
      <c r="J34" s="222">
        <f t="shared" si="48"/>
        <v>42.70987454856985</v>
      </c>
      <c r="K34" s="222">
        <f t="shared" si="49"/>
        <v>41.198518038207858</v>
      </c>
      <c r="L34" s="222">
        <f t="shared" si="49"/>
        <v>41.641932754227156</v>
      </c>
      <c r="M34" s="222">
        <f t="shared" si="50"/>
        <v>42.096119193127713</v>
      </c>
      <c r="N34" s="222">
        <f t="shared" si="50"/>
        <v>41.599794833476466</v>
      </c>
      <c r="O34" s="222">
        <f t="shared" ref="O34:P34" si="59">O16*100/O7</f>
        <v>41.078199838095884</v>
      </c>
      <c r="P34" s="222">
        <f t="shared" si="59"/>
        <v>41.004859544608031</v>
      </c>
      <c r="Q34" s="222">
        <f t="shared" ref="Q34:R34" si="60">Q16*100/Q7</f>
        <v>43.193325812605487</v>
      </c>
      <c r="R34" s="222">
        <f t="shared" si="60"/>
        <v>43.016646553180166</v>
      </c>
      <c r="S34" s="222">
        <f t="shared" ref="S34:T34" si="61">S16*100/S7</f>
        <v>44.278611146431004</v>
      </c>
      <c r="T34" s="222">
        <f t="shared" si="61"/>
        <v>44.388812866807037</v>
      </c>
      <c r="U34" s="222">
        <f t="shared" ref="U34:V34" si="62">U16*100/U7</f>
        <v>43.791995038754443</v>
      </c>
      <c r="V34" s="222">
        <f t="shared" si="62"/>
        <v>43.706267899633701</v>
      </c>
    </row>
    <row r="35" spans="1:22" ht="15" customHeight="1">
      <c r="A35" s="603" t="s">
        <v>48</v>
      </c>
      <c r="B35" s="222">
        <f t="shared" si="46"/>
        <v>37.603829972762789</v>
      </c>
      <c r="C35" s="222">
        <f t="shared" si="46"/>
        <v>36.971259834422781</v>
      </c>
      <c r="D35" s="222">
        <f t="shared" si="46"/>
        <v>37.009203501820203</v>
      </c>
      <c r="E35" s="222">
        <f t="shared" si="46"/>
        <v>37.794021520931977</v>
      </c>
      <c r="F35" s="222">
        <f t="shared" si="46"/>
        <v>38.248566507878358</v>
      </c>
      <c r="G35" s="222">
        <f t="shared" si="47"/>
        <v>38.058886402139066</v>
      </c>
      <c r="H35" s="222">
        <f t="shared" si="47"/>
        <v>37.961935840048909</v>
      </c>
      <c r="I35" s="222">
        <f t="shared" si="48"/>
        <v>37.85069202516727</v>
      </c>
      <c r="J35" s="222">
        <f t="shared" si="48"/>
        <v>38.129103625360067</v>
      </c>
      <c r="K35" s="222">
        <f t="shared" si="49"/>
        <v>38.280846297551896</v>
      </c>
      <c r="L35" s="222">
        <f t="shared" si="49"/>
        <v>38.493726775275348</v>
      </c>
      <c r="M35" s="222">
        <f t="shared" si="50"/>
        <v>38.323643894117183</v>
      </c>
      <c r="N35" s="222">
        <f t="shared" si="50"/>
        <v>38.713631385226371</v>
      </c>
      <c r="O35" s="222">
        <f t="shared" ref="O35:P35" si="63">O17*100/O8</f>
        <v>39.341792940658749</v>
      </c>
      <c r="P35" s="222">
        <f t="shared" si="63"/>
        <v>39.16807708532918</v>
      </c>
      <c r="Q35" s="222">
        <f t="shared" ref="Q35:R35" si="64">Q17*100/Q8</f>
        <v>39.125577347105349</v>
      </c>
      <c r="R35" s="222">
        <f t="shared" si="64"/>
        <v>39.129939638999872</v>
      </c>
      <c r="S35" s="222">
        <f t="shared" ref="S35:T35" si="65">S17*100/S8</f>
        <v>39.365863292079631</v>
      </c>
      <c r="T35" s="222">
        <f t="shared" si="65"/>
        <v>39.339250246752812</v>
      </c>
      <c r="U35" s="222">
        <f t="shared" ref="U35:V35" si="66">U17*100/U8</f>
        <v>39.564055088386134</v>
      </c>
      <c r="V35" s="222">
        <f t="shared" si="66"/>
        <v>39.355986856626082</v>
      </c>
    </row>
    <row r="36" spans="1:22" ht="15" customHeight="1">
      <c r="A36" s="603" t="s">
        <v>49</v>
      </c>
      <c r="B36" s="222">
        <f t="shared" si="46"/>
        <v>45.324503175683631</v>
      </c>
      <c r="C36" s="222">
        <f t="shared" si="46"/>
        <v>50.264909659013718</v>
      </c>
      <c r="D36" s="222">
        <f t="shared" si="46"/>
        <v>49.956496341009526</v>
      </c>
      <c r="E36" s="222">
        <f t="shared" si="46"/>
        <v>51.295499112353944</v>
      </c>
      <c r="F36" s="222">
        <f t="shared" si="46"/>
        <v>49.724539906282828</v>
      </c>
      <c r="G36" s="222">
        <f t="shared" si="47"/>
        <v>51.398993738009921</v>
      </c>
      <c r="H36" s="222">
        <f t="shared" si="47"/>
        <v>50.439128119279452</v>
      </c>
      <c r="I36" s="222">
        <f t="shared" si="48"/>
        <v>52.505663901491353</v>
      </c>
      <c r="J36" s="222">
        <f t="shared" si="48"/>
        <v>50.334383370112697</v>
      </c>
      <c r="K36" s="222">
        <f t="shared" si="49"/>
        <v>53.237782014355801</v>
      </c>
      <c r="L36" s="222">
        <f t="shared" si="49"/>
        <v>55.524010548446618</v>
      </c>
      <c r="M36" s="222">
        <f t="shared" si="50"/>
        <v>57.31475812164166</v>
      </c>
      <c r="N36" s="222">
        <f t="shared" si="50"/>
        <v>58.692300452113514</v>
      </c>
      <c r="O36" s="222">
        <f t="shared" ref="O36:P36" si="67">O18*100/O9</f>
        <v>60.636828476777978</v>
      </c>
      <c r="P36" s="222">
        <f t="shared" si="67"/>
        <v>62.152595172434815</v>
      </c>
      <c r="Q36" s="222">
        <f t="shared" ref="Q36:R36" si="68">Q18*100/Q9</f>
        <v>63.388646033917396</v>
      </c>
      <c r="R36" s="222">
        <f t="shared" si="68"/>
        <v>62.452947390674787</v>
      </c>
      <c r="S36" s="222">
        <f t="shared" ref="S36:T36" si="69">S18*100/S9</f>
        <v>62.616220163716079</v>
      </c>
      <c r="T36" s="222">
        <f t="shared" si="69"/>
        <v>59.650031245978539</v>
      </c>
      <c r="U36" s="222">
        <f t="shared" ref="U36:V36" si="70">U18*100/U9</f>
        <v>59.732686464801404</v>
      </c>
      <c r="V36" s="222">
        <f t="shared" si="70"/>
        <v>61.269194786539018</v>
      </c>
    </row>
    <row r="37" spans="1:22" ht="15" customHeight="1">
      <c r="A37" s="603" t="s">
        <v>50</v>
      </c>
      <c r="B37" s="222">
        <f t="shared" si="46"/>
        <v>22.695860915108753</v>
      </c>
      <c r="C37" s="222">
        <f t="shared" si="46"/>
        <v>24.41057791709741</v>
      </c>
      <c r="D37" s="222">
        <f t="shared" si="46"/>
        <v>36.760131923334228</v>
      </c>
      <c r="E37" s="222">
        <f t="shared" si="46"/>
        <v>39.267102233288895</v>
      </c>
      <c r="F37" s="222">
        <f t="shared" si="46"/>
        <v>38.915242852944878</v>
      </c>
      <c r="G37" s="222">
        <f t="shared" si="47"/>
        <v>40.348605770159807</v>
      </c>
      <c r="H37" s="222">
        <f t="shared" si="47"/>
        <v>42.418053482656845</v>
      </c>
      <c r="I37" s="222">
        <f t="shared" si="48"/>
        <v>40.951308753166337</v>
      </c>
      <c r="J37" s="222">
        <f t="shared" si="48"/>
        <v>45.61636396548603</v>
      </c>
      <c r="K37" s="222">
        <f t="shared" si="49"/>
        <v>40.676971492397556</v>
      </c>
      <c r="L37" s="222">
        <f t="shared" si="49"/>
        <v>42.658225104520596</v>
      </c>
      <c r="M37" s="222">
        <f t="shared" si="50"/>
        <v>41.545181570492566</v>
      </c>
      <c r="N37" s="222">
        <f t="shared" si="50"/>
        <v>49.182588698066418</v>
      </c>
      <c r="O37" s="222">
        <f t="shared" ref="O37:P37" si="71">O19*100/O10</f>
        <v>42.831190861893759</v>
      </c>
      <c r="P37" s="222">
        <f t="shared" si="71"/>
        <v>33.586916785608665</v>
      </c>
      <c r="Q37" s="222">
        <f t="shared" ref="Q37:R37" si="72">Q19*100/Q10</f>
        <v>44.128474073601083</v>
      </c>
      <c r="R37" s="222">
        <f t="shared" si="72"/>
        <v>44.823929671107393</v>
      </c>
      <c r="S37" s="222">
        <f t="shared" ref="S37:T37" si="73">S19*100/S10</f>
        <v>43.675600628299442</v>
      </c>
      <c r="T37" s="222">
        <f t="shared" si="73"/>
        <v>41.007583051615335</v>
      </c>
      <c r="U37" s="222">
        <f t="shared" ref="U37:V37" si="74">U19*100/U10</f>
        <v>39.3823398209299</v>
      </c>
      <c r="V37" s="222">
        <f t="shared" si="74"/>
        <v>45.046095592171717</v>
      </c>
    </row>
    <row r="38" spans="1:22" ht="15" customHeight="1">
      <c r="A38" s="603" t="s">
        <v>51</v>
      </c>
      <c r="B38" s="222">
        <f t="shared" si="46"/>
        <v>42.497579056428307</v>
      </c>
      <c r="C38" s="222">
        <f t="shared" si="46"/>
        <v>43.21354433591943</v>
      </c>
      <c r="D38" s="222">
        <f t="shared" si="46"/>
        <v>37.576290220204086</v>
      </c>
      <c r="E38" s="222">
        <f t="shared" si="46"/>
        <v>39.558678140411018</v>
      </c>
      <c r="F38" s="222">
        <f t="shared" si="46"/>
        <v>39.818460666069008</v>
      </c>
      <c r="G38" s="222">
        <f t="shared" si="47"/>
        <v>38.931483912409156</v>
      </c>
      <c r="H38" s="222">
        <f t="shared" si="47"/>
        <v>37.63332627622578</v>
      </c>
      <c r="I38" s="222">
        <f t="shared" si="48"/>
        <v>33.171689834011616</v>
      </c>
      <c r="J38" s="222">
        <f t="shared" si="48"/>
        <v>34.156408093135731</v>
      </c>
      <c r="K38" s="222">
        <f t="shared" si="49"/>
        <v>32.417384518295535</v>
      </c>
      <c r="L38" s="222">
        <f t="shared" si="49"/>
        <v>33.493245972747474</v>
      </c>
      <c r="M38" s="222">
        <f t="shared" si="50"/>
        <v>33.986065822529788</v>
      </c>
      <c r="N38" s="222">
        <f t="shared" si="50"/>
        <v>33.19735960788384</v>
      </c>
      <c r="O38" s="222">
        <f t="shared" ref="O38:P38" si="75">O20*100/O11</f>
        <v>32.726926589324208</v>
      </c>
      <c r="P38" s="222">
        <f t="shared" si="75"/>
        <v>32.694016309167004</v>
      </c>
      <c r="Q38" s="222">
        <f t="shared" ref="Q38:R38" si="76">Q20*100/Q11</f>
        <v>32.517928349209726</v>
      </c>
      <c r="R38" s="222">
        <f t="shared" si="76"/>
        <v>31.607094481600843</v>
      </c>
      <c r="S38" s="222">
        <f t="shared" ref="S38:T38" si="77">S20*100/S11</f>
        <v>31.197016126814066</v>
      </c>
      <c r="T38" s="222">
        <f t="shared" si="77"/>
        <v>30.699710074129715</v>
      </c>
      <c r="U38" s="222">
        <f t="shared" ref="U38:V38" si="78">U20*100/U11</f>
        <v>31.169943204022815</v>
      </c>
      <c r="V38" s="222">
        <f t="shared" si="78"/>
        <v>30.924737742524083</v>
      </c>
    </row>
    <row r="39" spans="1:22" ht="15" customHeight="1">
      <c r="A39" s="604" t="s">
        <v>95</v>
      </c>
      <c r="B39" s="223">
        <f t="shared" si="46"/>
        <v>38.812410492274338</v>
      </c>
      <c r="C39" s="223">
        <f t="shared" si="46"/>
        <v>38.919097691373928</v>
      </c>
      <c r="D39" s="223">
        <f t="shared" si="46"/>
        <v>39.243199231249093</v>
      </c>
      <c r="E39" s="223">
        <f t="shared" si="46"/>
        <v>40.057441980516785</v>
      </c>
      <c r="F39" s="223">
        <f t="shared" si="46"/>
        <v>40.359983252624467</v>
      </c>
      <c r="G39" s="223">
        <f t="shared" si="47"/>
        <v>40.349406726465425</v>
      </c>
      <c r="H39" s="223">
        <f t="shared" si="47"/>
        <v>39.916547562233752</v>
      </c>
      <c r="I39" s="223">
        <f t="shared" si="48"/>
        <v>40.426615679812365</v>
      </c>
      <c r="J39" s="223">
        <f t="shared" si="48"/>
        <v>40.712309087529157</v>
      </c>
      <c r="K39" s="223">
        <f t="shared" si="49"/>
        <v>40.648430158222375</v>
      </c>
      <c r="L39" s="223">
        <f t="shared" si="49"/>
        <v>41.033155954322865</v>
      </c>
      <c r="M39" s="223">
        <f t="shared" si="50"/>
        <v>42.267747379562167</v>
      </c>
      <c r="N39" s="223">
        <f t="shared" si="50"/>
        <v>44.797926670818484</v>
      </c>
      <c r="O39" s="223">
        <f t="shared" ref="O39:P39" si="79">O21*100/O12</f>
        <v>44.915245662507118</v>
      </c>
      <c r="P39" s="223">
        <f t="shared" si="79"/>
        <v>45.088509257910765</v>
      </c>
      <c r="Q39" s="223">
        <f t="shared" ref="Q39:R39" si="80">Q21*100/Q12</f>
        <v>46.932363138619934</v>
      </c>
      <c r="R39" s="223">
        <f t="shared" si="80"/>
        <v>47.461795414882381</v>
      </c>
      <c r="S39" s="223">
        <f t="shared" ref="S39:T39" si="81">S21*100/S12</f>
        <v>49.351219072343298</v>
      </c>
      <c r="T39" s="223">
        <f t="shared" si="81"/>
        <v>49.759079960621058</v>
      </c>
      <c r="U39" s="223">
        <f t="shared" ref="U39:V39" si="82">U21*100/U12</f>
        <v>51.5167293754022</v>
      </c>
      <c r="V39" s="223">
        <f t="shared" si="82"/>
        <v>53.562767008640698</v>
      </c>
    </row>
    <row r="40" spans="1:22" ht="15" customHeight="1">
      <c r="A40" s="576" t="s">
        <v>557</v>
      </c>
      <c r="B40" s="224"/>
      <c r="C40" s="224"/>
      <c r="D40" s="224"/>
      <c r="E40" s="224"/>
      <c r="F40" s="224"/>
      <c r="G40" s="224"/>
      <c r="H40" s="224"/>
      <c r="I40" s="225"/>
      <c r="J40" s="225"/>
      <c r="K40" s="225"/>
      <c r="L40" s="225"/>
      <c r="M40" s="225"/>
      <c r="N40" s="225"/>
    </row>
    <row r="41" spans="1:22" ht="15" customHeight="1">
      <c r="A41" s="86" t="s">
        <v>605</v>
      </c>
      <c r="B41" s="224"/>
      <c r="C41" s="224"/>
      <c r="D41" s="224"/>
      <c r="E41" s="224"/>
      <c r="F41" s="224"/>
      <c r="G41" s="224"/>
      <c r="H41" s="224"/>
      <c r="I41" s="225"/>
      <c r="J41" s="225"/>
      <c r="K41" s="225"/>
      <c r="L41" s="225"/>
      <c r="M41" s="225"/>
      <c r="N41" s="225"/>
    </row>
    <row r="42" spans="1:22" ht="15" customHeight="1">
      <c r="A42" s="86" t="s">
        <v>606</v>
      </c>
    </row>
    <row r="43" spans="1:22" ht="9.9499999999999993" customHeight="1"/>
    <row r="44" spans="1:22" ht="9.9499999999999993" customHeight="1"/>
    <row r="45" spans="1:22" ht="9.9499999999999993" customHeight="1">
      <c r="A45" s="136"/>
      <c r="B45" s="138"/>
      <c r="C45" s="138"/>
      <c r="D45" s="138"/>
      <c r="E45" s="138"/>
      <c r="F45" s="138"/>
      <c r="G45" s="138"/>
      <c r="H45" s="138"/>
      <c r="I45" s="138"/>
      <c r="J45" s="138"/>
      <c r="K45" s="139"/>
      <c r="L45" s="139"/>
      <c r="M45" s="139"/>
      <c r="N45" s="139"/>
      <c r="O45" s="139"/>
      <c r="P45" s="139"/>
      <c r="Q45" s="242"/>
      <c r="R45" s="242"/>
      <c r="S45" s="242"/>
      <c r="T45" s="242"/>
      <c r="U45" s="242"/>
      <c r="V45" s="242"/>
    </row>
    <row r="46" spans="1:22" ht="9.9499999999999993" customHeight="1">
      <c r="A46" s="136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</row>
    <row r="47" spans="1:22" ht="15" customHeight="1"/>
    <row r="48" spans="1:22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5" ht="15" customHeight="1"/>
    <row r="76" ht="15" customHeight="1"/>
    <row r="77" ht="15" customHeight="1"/>
    <row r="90" spans="18:18">
      <c r="R90" s="248"/>
    </row>
    <row r="92" spans="18:18">
      <c r="R92" s="248"/>
    </row>
  </sheetData>
  <phoneticPr fontId="16" type="noConversion"/>
  <pageMargins left="0.59055118110236227" right="0.19685039370078741" top="0.59055118110236227" bottom="0.39370078740157483" header="0.11811023622047245" footer="0.11811023622047245"/>
  <pageSetup paperSize="9" scale="75" firstPageNumber="56" orientation="portrait" r:id="rId1"/>
  <headerFooter alignWithMargins="0">
    <oddFooter>&amp;L&amp;"MetaNormalLF-Roman,Standard"Statistisches Bundesamt, Energiegesamtrechnung, 2022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Z1666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50.7109375" style="19" customWidth="1"/>
    <col min="3" max="3" width="11.7109375" style="19" customWidth="1"/>
    <col min="4" max="7" width="11.7109375" style="19" hidden="1" customWidth="1" outlineLevel="1"/>
    <col min="8" max="8" width="11.7109375" style="19" customWidth="1" collapsed="1"/>
    <col min="9" max="12" width="11.7109375" style="19" hidden="1" customWidth="1" outlineLevel="1"/>
    <col min="13" max="13" width="11.7109375" style="19" customWidth="1" collapsed="1"/>
    <col min="14" max="17" width="11.7109375" style="19" hidden="1" customWidth="1" outlineLevel="1"/>
    <col min="18" max="18" width="11.7109375" style="19" customWidth="1" collapsed="1"/>
    <col min="19" max="21" width="11.7109375" style="19" hidden="1" customWidth="1" outlineLevel="1"/>
    <col min="22" max="22" width="11.7109375" style="19" customWidth="1" collapsed="1"/>
    <col min="23" max="23" width="11.7109375" style="19" customWidth="1"/>
    <col min="24" max="16384" width="11.42578125" style="19"/>
  </cols>
  <sheetData>
    <row r="1" spans="1:24" s="28" customFormat="1" ht="20.100000000000001" customHeight="1">
      <c r="A1" s="610" t="s">
        <v>614</v>
      </c>
      <c r="B1" s="204"/>
      <c r="F1" s="203"/>
      <c r="G1" s="203"/>
      <c r="M1" s="204"/>
    </row>
    <row r="2" spans="1:24" s="20" customFormat="1" ht="20.100000000000001" customHeight="1">
      <c r="A2" s="441" t="s">
        <v>130</v>
      </c>
      <c r="B2" s="68"/>
      <c r="F2" s="21"/>
      <c r="G2" s="21"/>
      <c r="L2" s="655"/>
      <c r="M2" s="656"/>
    </row>
    <row r="3" spans="1:24" ht="15" customHeight="1">
      <c r="B3" s="22"/>
    </row>
    <row r="4" spans="1:24" s="23" customFormat="1" ht="24.95" customHeight="1">
      <c r="A4" s="435" t="s">
        <v>310</v>
      </c>
      <c r="B4" s="583" t="s">
        <v>308</v>
      </c>
      <c r="C4" s="38">
        <v>2000</v>
      </c>
      <c r="D4" s="36">
        <v>2001</v>
      </c>
      <c r="E4" s="37">
        <v>2002</v>
      </c>
      <c r="F4" s="36">
        <v>2003</v>
      </c>
      <c r="G4" s="36">
        <v>2004</v>
      </c>
      <c r="H4" s="37">
        <v>2005</v>
      </c>
      <c r="I4" s="36">
        <v>2006</v>
      </c>
      <c r="J4" s="37">
        <v>2007</v>
      </c>
      <c r="K4" s="36">
        <v>2008</v>
      </c>
      <c r="L4" s="37">
        <v>2009</v>
      </c>
      <c r="M4" s="36">
        <v>2010</v>
      </c>
      <c r="N4" s="37">
        <v>2011</v>
      </c>
      <c r="O4" s="216">
        <v>2012</v>
      </c>
      <c r="P4" s="218">
        <v>2013</v>
      </c>
      <c r="Q4" s="230">
        <v>2014</v>
      </c>
      <c r="R4" s="235">
        <v>2015</v>
      </c>
      <c r="S4" s="244">
        <v>2016</v>
      </c>
      <c r="T4" s="286">
        <v>2017</v>
      </c>
      <c r="U4" s="300">
        <v>2018</v>
      </c>
      <c r="V4" s="406">
        <v>2019</v>
      </c>
      <c r="W4" s="37">
        <v>2020</v>
      </c>
      <c r="X4" s="608"/>
    </row>
    <row r="5" spans="1:24" s="42" customFormat="1" ht="15" customHeight="1">
      <c r="A5" s="63" t="s">
        <v>155</v>
      </c>
      <c r="B5" s="336" t="s">
        <v>204</v>
      </c>
      <c r="C5" s="259">
        <v>199010.68903143954</v>
      </c>
      <c r="D5" s="259">
        <v>211320.8016914441</v>
      </c>
      <c r="E5" s="259">
        <v>204741.83291881514</v>
      </c>
      <c r="F5" s="259">
        <v>198141.44847246513</v>
      </c>
      <c r="G5" s="259">
        <v>194856.92406574398</v>
      </c>
      <c r="H5" s="259">
        <v>153698.40264158932</v>
      </c>
      <c r="I5" s="259">
        <v>158302.05175164854</v>
      </c>
      <c r="J5" s="259">
        <v>149277.15827618257</v>
      </c>
      <c r="K5" s="259">
        <v>161012.60166247026</v>
      </c>
      <c r="L5" s="259">
        <v>159451.18227537707</v>
      </c>
      <c r="M5" s="259">
        <v>167509.66441841377</v>
      </c>
      <c r="N5" s="259">
        <v>164980.59875649665</v>
      </c>
      <c r="O5" s="259">
        <v>199806.31104921841</v>
      </c>
      <c r="P5" s="259">
        <v>194286.80671455836</v>
      </c>
      <c r="Q5" s="259">
        <v>182206.48554513644</v>
      </c>
      <c r="R5" s="259">
        <v>199865.53874639556</v>
      </c>
      <c r="S5" s="259">
        <v>196491.53260528142</v>
      </c>
      <c r="T5" s="259">
        <v>199293.74470402609</v>
      </c>
      <c r="U5" s="259">
        <v>179460.96599259981</v>
      </c>
      <c r="V5" s="259">
        <v>175461.12310926346</v>
      </c>
      <c r="W5" s="259">
        <v>169665.16291106917</v>
      </c>
      <c r="X5" s="221"/>
    </row>
    <row r="6" spans="1:24" s="42" customFormat="1" ht="12.75" customHeight="1">
      <c r="A6" s="125" t="s">
        <v>105</v>
      </c>
      <c r="B6" s="337" t="s">
        <v>258</v>
      </c>
      <c r="C6" s="259">
        <v>187372.733660075</v>
      </c>
      <c r="D6" s="259">
        <v>201202.39830719959</v>
      </c>
      <c r="E6" s="259">
        <v>194595.73978211576</v>
      </c>
      <c r="F6" s="259">
        <v>187467.40865620659</v>
      </c>
      <c r="G6" s="259">
        <v>184008.82022808181</v>
      </c>
      <c r="H6" s="259">
        <v>143645.08764414201</v>
      </c>
      <c r="I6" s="259">
        <v>147753.94338915779</v>
      </c>
      <c r="J6" s="259">
        <v>137760.57514947423</v>
      </c>
      <c r="K6" s="259">
        <v>151105.17494853554</v>
      </c>
      <c r="L6" s="259">
        <v>150907.73461636435</v>
      </c>
      <c r="M6" s="259">
        <v>158410.57660990057</v>
      </c>
      <c r="N6" s="259">
        <v>156270.95161790479</v>
      </c>
      <c r="O6" s="259">
        <v>195144.41797552267</v>
      </c>
      <c r="P6" s="259">
        <v>186683.87428857898</v>
      </c>
      <c r="Q6" s="259">
        <v>175275.87842784499</v>
      </c>
      <c r="R6" s="259">
        <v>191304.40730314073</v>
      </c>
      <c r="S6" s="259">
        <v>187411.21633790474</v>
      </c>
      <c r="T6" s="259">
        <v>189993.60642318593</v>
      </c>
      <c r="U6" s="259">
        <v>169781.58691028797</v>
      </c>
      <c r="V6" s="259">
        <v>166130.63860496055</v>
      </c>
      <c r="W6" s="259">
        <v>158931.82047601187</v>
      </c>
      <c r="X6" s="221"/>
    </row>
    <row r="7" spans="1:24" s="42" customFormat="1" ht="12.75" customHeight="1">
      <c r="A7" s="125" t="s">
        <v>106</v>
      </c>
      <c r="B7" s="337" t="s">
        <v>205</v>
      </c>
      <c r="C7" s="259">
        <v>8656.626424029615</v>
      </c>
      <c r="D7" s="259">
        <v>7240.3958970520616</v>
      </c>
      <c r="E7" s="259">
        <v>7264.1006569162637</v>
      </c>
      <c r="F7" s="259">
        <v>7855.5900073816765</v>
      </c>
      <c r="G7" s="259">
        <v>8048.3138838219056</v>
      </c>
      <c r="H7" s="259">
        <v>7447.7298636364494</v>
      </c>
      <c r="I7" s="259">
        <v>7894.7671979106144</v>
      </c>
      <c r="J7" s="259">
        <v>9013.3926198372665</v>
      </c>
      <c r="K7" s="259">
        <v>7394.9771799231976</v>
      </c>
      <c r="L7" s="259">
        <v>5977.5652674112935</v>
      </c>
      <c r="M7" s="259">
        <v>6488.5896236960589</v>
      </c>
      <c r="N7" s="259">
        <v>6382.3922144548651</v>
      </c>
      <c r="O7" s="259">
        <v>3691.605045326356</v>
      </c>
      <c r="P7" s="259">
        <v>5210.6931726252087</v>
      </c>
      <c r="Q7" s="259">
        <v>4996.6909483321151</v>
      </c>
      <c r="R7" s="259">
        <v>6600.3432605246007</v>
      </c>
      <c r="S7" s="259">
        <v>6791.6770761498192</v>
      </c>
      <c r="T7" s="259">
        <v>8035.0821674879971</v>
      </c>
      <c r="U7" s="259">
        <v>8462.9673998417584</v>
      </c>
      <c r="V7" s="259">
        <v>8176.0562686901767</v>
      </c>
      <c r="W7" s="259">
        <v>9621.3241256519668</v>
      </c>
      <c r="X7" s="221"/>
    </row>
    <row r="8" spans="1:24" s="42" customFormat="1" ht="12.75" customHeight="1">
      <c r="A8" s="125" t="s">
        <v>156</v>
      </c>
      <c r="B8" s="337" t="s">
        <v>157</v>
      </c>
      <c r="C8" s="259">
        <v>2981.328947334915</v>
      </c>
      <c r="D8" s="259">
        <v>2878.0074871924257</v>
      </c>
      <c r="E8" s="259">
        <v>2881.9924797831063</v>
      </c>
      <c r="F8" s="259">
        <v>2818.4498088768578</v>
      </c>
      <c r="G8" s="259">
        <v>2799.7899538402598</v>
      </c>
      <c r="H8" s="259">
        <v>2605.5851338108414</v>
      </c>
      <c r="I8" s="259">
        <v>2653.3411645801434</v>
      </c>
      <c r="J8" s="259">
        <v>2503.1905068710703</v>
      </c>
      <c r="K8" s="259">
        <v>2512.4495340115145</v>
      </c>
      <c r="L8" s="259">
        <v>2565.8823916014262</v>
      </c>
      <c r="M8" s="259">
        <v>2610.4981848171319</v>
      </c>
      <c r="N8" s="259">
        <v>2327.254924137007</v>
      </c>
      <c r="O8" s="259">
        <v>970.28802836940804</v>
      </c>
      <c r="P8" s="259">
        <v>2392.2392533541761</v>
      </c>
      <c r="Q8" s="259">
        <v>1933.9161689593313</v>
      </c>
      <c r="R8" s="259">
        <v>1960.7881827302283</v>
      </c>
      <c r="S8" s="259">
        <v>2288.6391912268491</v>
      </c>
      <c r="T8" s="259">
        <v>1265.0561133521446</v>
      </c>
      <c r="U8" s="259">
        <v>1216.411682470097</v>
      </c>
      <c r="V8" s="259">
        <v>1154.4282356127176</v>
      </c>
      <c r="W8" s="259">
        <v>1112.0183094053257</v>
      </c>
      <c r="X8" s="221"/>
    </row>
    <row r="9" spans="1:24" s="42" customFormat="1" ht="12.75" customHeight="1">
      <c r="A9" s="63" t="s">
        <v>158</v>
      </c>
      <c r="B9" s="336" t="s">
        <v>201</v>
      </c>
      <c r="C9" s="259">
        <v>96336.813399183957</v>
      </c>
      <c r="D9" s="259">
        <v>93963.806196079764</v>
      </c>
      <c r="E9" s="259">
        <v>88855.161646465145</v>
      </c>
      <c r="F9" s="259">
        <v>80676.483243379917</v>
      </c>
      <c r="G9" s="259">
        <v>96171.049579773011</v>
      </c>
      <c r="H9" s="259">
        <v>85725.970579708475</v>
      </c>
      <c r="I9" s="259">
        <v>86786.892372776972</v>
      </c>
      <c r="J9" s="259">
        <v>74709.540575359191</v>
      </c>
      <c r="K9" s="259">
        <v>88119.987083374755</v>
      </c>
      <c r="L9" s="259">
        <v>81124.980275226379</v>
      </c>
      <c r="M9" s="259">
        <v>80683.47883553736</v>
      </c>
      <c r="N9" s="259">
        <v>80298.903007743269</v>
      </c>
      <c r="O9" s="259">
        <v>68413.008403289365</v>
      </c>
      <c r="P9" s="259">
        <v>69236.584404875088</v>
      </c>
      <c r="Q9" s="259">
        <v>66811.384610332345</v>
      </c>
      <c r="R9" s="259">
        <v>70500.139408229472</v>
      </c>
      <c r="S9" s="259">
        <v>69797.997725964888</v>
      </c>
      <c r="T9" s="259">
        <v>68471.767395250237</v>
      </c>
      <c r="U9" s="259">
        <v>67118.332085632195</v>
      </c>
      <c r="V9" s="259">
        <v>60072.669680330408</v>
      </c>
      <c r="W9" s="259">
        <v>53920.491185201812</v>
      </c>
      <c r="X9" s="221"/>
    </row>
    <row r="10" spans="1:24" s="42" customFormat="1" ht="12.75" customHeight="1">
      <c r="A10" s="125" t="s">
        <v>107</v>
      </c>
      <c r="B10" s="337" t="s">
        <v>206</v>
      </c>
      <c r="C10" s="259">
        <v>36337.22779877235</v>
      </c>
      <c r="D10" s="259">
        <v>34736.297063859427</v>
      </c>
      <c r="E10" s="259">
        <v>33933.667374304438</v>
      </c>
      <c r="F10" s="259">
        <v>35823.023585145551</v>
      </c>
      <c r="G10" s="259">
        <v>42513.804539759047</v>
      </c>
      <c r="H10" s="259">
        <v>34174.552711303164</v>
      </c>
      <c r="I10" s="259">
        <v>41507.144323798471</v>
      </c>
      <c r="J10" s="259">
        <v>30602.57860016324</v>
      </c>
      <c r="K10" s="259">
        <v>36203.858699591474</v>
      </c>
      <c r="L10" s="259">
        <v>36078.85462795163</v>
      </c>
      <c r="M10" s="259">
        <v>35063.547756687934</v>
      </c>
      <c r="N10" s="259">
        <v>39280.287335448018</v>
      </c>
      <c r="O10" s="259">
        <v>30781.87831393602</v>
      </c>
      <c r="P10" s="259">
        <v>29409.099689618277</v>
      </c>
      <c r="Q10" s="259">
        <v>28940.984386942218</v>
      </c>
      <c r="R10" s="259">
        <v>32346.532835690243</v>
      </c>
      <c r="S10" s="259">
        <v>32187.204461636335</v>
      </c>
      <c r="T10" s="259">
        <v>32059.68575453648</v>
      </c>
      <c r="U10" s="259">
        <v>32140.04261175562</v>
      </c>
      <c r="V10" s="259">
        <v>25813.495231634824</v>
      </c>
      <c r="W10" s="259">
        <v>22890.384530519608</v>
      </c>
      <c r="X10" s="221"/>
    </row>
    <row r="11" spans="1:24" s="42" customFormat="1" ht="12.75" customHeight="1">
      <c r="A11" s="125" t="s">
        <v>159</v>
      </c>
      <c r="B11" s="337" t="s">
        <v>259</v>
      </c>
      <c r="C11" s="259">
        <v>23674.935927602364</v>
      </c>
      <c r="D11" s="259">
        <v>22585.611762217795</v>
      </c>
      <c r="E11" s="259">
        <v>20303.512258241099</v>
      </c>
      <c r="F11" s="259">
        <v>10235.086315127412</v>
      </c>
      <c r="G11" s="259">
        <v>11521.620575694173</v>
      </c>
      <c r="H11" s="259">
        <v>17126.876534845342</v>
      </c>
      <c r="I11" s="259">
        <v>11300.225036725818</v>
      </c>
      <c r="J11" s="259">
        <v>10471.28165941021</v>
      </c>
      <c r="K11" s="259">
        <v>10514.268088145633</v>
      </c>
      <c r="L11" s="259">
        <v>10917.908059042265</v>
      </c>
      <c r="M11" s="259">
        <v>11338.772143134513</v>
      </c>
      <c r="N11" s="259">
        <v>11554.688568436837</v>
      </c>
      <c r="O11" s="259">
        <v>11226.017402450017</v>
      </c>
      <c r="P11" s="259">
        <v>11835.929269186219</v>
      </c>
      <c r="Q11" s="259">
        <v>11333.633010650788</v>
      </c>
      <c r="R11" s="259">
        <v>11327.264720423052</v>
      </c>
      <c r="S11" s="259">
        <v>10133.549036351858</v>
      </c>
      <c r="T11" s="259">
        <v>11025.327293132754</v>
      </c>
      <c r="U11" s="259">
        <v>9533.8206260671614</v>
      </c>
      <c r="V11" s="259">
        <v>9608.4604324421962</v>
      </c>
      <c r="W11" s="259">
        <v>8751.7825254474974</v>
      </c>
      <c r="X11" s="221"/>
    </row>
    <row r="12" spans="1:24" s="42" customFormat="1" ht="12.75" customHeight="1">
      <c r="A12" s="125" t="s">
        <v>160</v>
      </c>
      <c r="B12" s="337" t="s">
        <v>260</v>
      </c>
      <c r="C12" s="259">
        <v>36324.649672809246</v>
      </c>
      <c r="D12" s="259">
        <v>36641.897370002538</v>
      </c>
      <c r="E12" s="259">
        <v>34617.982013919609</v>
      </c>
      <c r="F12" s="259">
        <v>34618.373343106956</v>
      </c>
      <c r="G12" s="259">
        <v>42135.624464319801</v>
      </c>
      <c r="H12" s="259">
        <v>34424.541333559973</v>
      </c>
      <c r="I12" s="259">
        <v>33979.523012252685</v>
      </c>
      <c r="J12" s="259">
        <v>33635.680315785736</v>
      </c>
      <c r="K12" s="259">
        <v>41401.860295637642</v>
      </c>
      <c r="L12" s="259">
        <v>34128.217588232481</v>
      </c>
      <c r="M12" s="259">
        <v>34281.158935714921</v>
      </c>
      <c r="N12" s="259">
        <v>29463.927103858419</v>
      </c>
      <c r="O12" s="259">
        <v>26405.112686903325</v>
      </c>
      <c r="P12" s="259">
        <v>27991.555446070593</v>
      </c>
      <c r="Q12" s="259">
        <v>26536.767212739345</v>
      </c>
      <c r="R12" s="259">
        <v>26826.341852116188</v>
      </c>
      <c r="S12" s="259">
        <v>27477.244227976702</v>
      </c>
      <c r="T12" s="259">
        <v>25386.754347581005</v>
      </c>
      <c r="U12" s="259">
        <v>25444.46884780941</v>
      </c>
      <c r="V12" s="259">
        <v>24650.714016253387</v>
      </c>
      <c r="W12" s="259">
        <v>22278.324129234705</v>
      </c>
      <c r="X12" s="221"/>
    </row>
    <row r="13" spans="1:24" s="42" customFormat="1" ht="12.75" customHeight="1">
      <c r="A13" s="63" t="s">
        <v>161</v>
      </c>
      <c r="B13" s="336" t="s">
        <v>102</v>
      </c>
      <c r="C13" s="259">
        <v>5297366.5734056626</v>
      </c>
      <c r="D13" s="259">
        <v>5236155.7878465028</v>
      </c>
      <c r="E13" s="259">
        <v>5164438.1657934627</v>
      </c>
      <c r="F13" s="259">
        <v>5394155.4545977991</v>
      </c>
      <c r="G13" s="259">
        <v>5516240.2333500665</v>
      </c>
      <c r="H13" s="259">
        <v>5585029.3093869947</v>
      </c>
      <c r="I13" s="259">
        <v>5588964.002556907</v>
      </c>
      <c r="J13" s="259">
        <v>5641366.9795740992</v>
      </c>
      <c r="K13" s="259">
        <v>5526503.9568167841</v>
      </c>
      <c r="L13" s="259">
        <v>4903960.5607959284</v>
      </c>
      <c r="M13" s="259">
        <v>5402190.6694115568</v>
      </c>
      <c r="N13" s="259">
        <v>5392669.2266295655</v>
      </c>
      <c r="O13" s="259">
        <v>5204888.8131783316</v>
      </c>
      <c r="P13" s="259">
        <v>5225705.3119826019</v>
      </c>
      <c r="Q13" s="259">
        <v>5201579.8956600409</v>
      </c>
      <c r="R13" s="259">
        <v>5171747.8121262649</v>
      </c>
      <c r="S13" s="259">
        <v>5131286.4129882483</v>
      </c>
      <c r="T13" s="259">
        <v>5233562.6664855117</v>
      </c>
      <c r="U13" s="259">
        <v>5102205.1839198032</v>
      </c>
      <c r="V13" s="259">
        <v>4850681.3144520726</v>
      </c>
      <c r="W13" s="259">
        <v>4585762.0748622688</v>
      </c>
      <c r="X13" s="221"/>
    </row>
    <row r="14" spans="1:24" s="42" customFormat="1" ht="12.75" customHeight="1">
      <c r="A14" s="125" t="s">
        <v>162</v>
      </c>
      <c r="B14" s="337" t="s">
        <v>261</v>
      </c>
      <c r="C14" s="259">
        <v>339274.43577392655</v>
      </c>
      <c r="D14" s="259">
        <v>344988.44389119197</v>
      </c>
      <c r="E14" s="259">
        <v>337359.29691278172</v>
      </c>
      <c r="F14" s="259">
        <v>350092.44008184597</v>
      </c>
      <c r="G14" s="259">
        <v>344695.97176288441</v>
      </c>
      <c r="H14" s="259">
        <v>348007.69479948707</v>
      </c>
      <c r="I14" s="259">
        <v>352815.80795251363</v>
      </c>
      <c r="J14" s="259">
        <v>350434.17021366645</v>
      </c>
      <c r="K14" s="259">
        <v>350664.50217294035</v>
      </c>
      <c r="L14" s="259">
        <v>345369.59007273626</v>
      </c>
      <c r="M14" s="259">
        <v>350732.43229666882</v>
      </c>
      <c r="N14" s="259">
        <v>340378.82177959906</v>
      </c>
      <c r="O14" s="259">
        <v>337580.98485568759</v>
      </c>
      <c r="P14" s="259">
        <v>336640.40582888166</v>
      </c>
      <c r="Q14" s="259">
        <v>338928.32787701616</v>
      </c>
      <c r="R14" s="259">
        <v>327798.61382666172</v>
      </c>
      <c r="S14" s="259">
        <v>333860.02745222801</v>
      </c>
      <c r="T14" s="259">
        <v>327872.53404888214</v>
      </c>
      <c r="U14" s="259">
        <v>325796.93197147595</v>
      </c>
      <c r="V14" s="259">
        <v>311056.35469512775</v>
      </c>
      <c r="W14" s="259">
        <v>302792.6507979926</v>
      </c>
      <c r="X14" s="221"/>
    </row>
    <row r="15" spans="1:24" s="42" customFormat="1" ht="12.75" customHeight="1">
      <c r="A15" s="63" t="s">
        <v>163</v>
      </c>
      <c r="B15" s="337" t="s">
        <v>262</v>
      </c>
      <c r="C15" s="259">
        <v>83844.239021441666</v>
      </c>
      <c r="D15" s="259">
        <v>92624.92538501411</v>
      </c>
      <c r="E15" s="259">
        <v>70342.816652913141</v>
      </c>
      <c r="F15" s="259">
        <v>66041.962604263957</v>
      </c>
      <c r="G15" s="259">
        <v>60431.03387957254</v>
      </c>
      <c r="H15" s="259">
        <v>57598.232658259025</v>
      </c>
      <c r="I15" s="259">
        <v>51383.882924740494</v>
      </c>
      <c r="J15" s="259">
        <v>52302.666590357971</v>
      </c>
      <c r="K15" s="259">
        <v>44576.087293106226</v>
      </c>
      <c r="L15" s="259">
        <v>38698.016305270634</v>
      </c>
      <c r="M15" s="259">
        <v>43333.720518299408</v>
      </c>
      <c r="N15" s="259">
        <v>41722.334029979793</v>
      </c>
      <c r="O15" s="259">
        <v>40134.615505633665</v>
      </c>
      <c r="P15" s="259">
        <v>35894.692515716648</v>
      </c>
      <c r="Q15" s="259">
        <v>36444.528018591198</v>
      </c>
      <c r="R15" s="259">
        <v>34703.308934522094</v>
      </c>
      <c r="S15" s="259">
        <v>35087.379374929857</v>
      </c>
      <c r="T15" s="259">
        <v>34093.954811729447</v>
      </c>
      <c r="U15" s="259">
        <v>34221.922911088492</v>
      </c>
      <c r="V15" s="259">
        <v>30662.544604102251</v>
      </c>
      <c r="W15" s="259">
        <v>25870.444255435355</v>
      </c>
      <c r="X15" s="221"/>
    </row>
    <row r="16" spans="1:24" s="42" customFormat="1" ht="12.75" customHeight="1">
      <c r="A16" s="63">
        <v>16</v>
      </c>
      <c r="B16" s="337" t="s">
        <v>207</v>
      </c>
      <c r="C16" s="259">
        <v>74267.335044561376</v>
      </c>
      <c r="D16" s="259">
        <v>73224.644723770791</v>
      </c>
      <c r="E16" s="259">
        <v>67432.364632158919</v>
      </c>
      <c r="F16" s="259">
        <v>78984.525275693901</v>
      </c>
      <c r="G16" s="259">
        <v>90614.326186011007</v>
      </c>
      <c r="H16" s="259">
        <v>90547.488057891911</v>
      </c>
      <c r="I16" s="259">
        <v>102230.70272692041</v>
      </c>
      <c r="J16" s="259">
        <v>92208.281951430428</v>
      </c>
      <c r="K16" s="259">
        <v>91334.574325617315</v>
      </c>
      <c r="L16" s="259">
        <v>96181.468429408371</v>
      </c>
      <c r="M16" s="259">
        <v>109091.78242118392</v>
      </c>
      <c r="N16" s="259">
        <v>115711.13347475984</v>
      </c>
      <c r="O16" s="259">
        <v>88063.373600293256</v>
      </c>
      <c r="P16" s="259">
        <v>105682.15796867</v>
      </c>
      <c r="Q16" s="259">
        <v>114223.73431680076</v>
      </c>
      <c r="R16" s="259">
        <v>115518.24389314794</v>
      </c>
      <c r="S16" s="259">
        <v>120446.17499762334</v>
      </c>
      <c r="T16" s="259">
        <v>121129.65183290756</v>
      </c>
      <c r="U16" s="259">
        <v>115215.74011088909</v>
      </c>
      <c r="V16" s="259">
        <v>109719.06281893971</v>
      </c>
      <c r="W16" s="259">
        <v>113528.34214922546</v>
      </c>
      <c r="X16" s="221"/>
    </row>
    <row r="17" spans="1:24" s="42" customFormat="1" ht="12.75" customHeight="1">
      <c r="A17" s="63">
        <v>17</v>
      </c>
      <c r="B17" s="337" t="s">
        <v>208</v>
      </c>
      <c r="C17" s="259">
        <v>309988.26549089083</v>
      </c>
      <c r="D17" s="259">
        <v>306053.46328862768</v>
      </c>
      <c r="E17" s="259">
        <v>299335.80835339177</v>
      </c>
      <c r="F17" s="259">
        <v>321546.77580131241</v>
      </c>
      <c r="G17" s="259">
        <v>334375.24288163811</v>
      </c>
      <c r="H17" s="259">
        <v>450177.9837309657</v>
      </c>
      <c r="I17" s="259">
        <v>374098.84228773939</v>
      </c>
      <c r="J17" s="259">
        <v>396461.97523418802</v>
      </c>
      <c r="K17" s="259">
        <v>376909.7509201403</v>
      </c>
      <c r="L17" s="259">
        <v>365894.39730827691</v>
      </c>
      <c r="M17" s="259">
        <v>384388.25019127305</v>
      </c>
      <c r="N17" s="259">
        <v>366198.08916326391</v>
      </c>
      <c r="O17" s="259">
        <v>345894.29934059631</v>
      </c>
      <c r="P17" s="259">
        <v>356589.65566515597</v>
      </c>
      <c r="Q17" s="259">
        <v>348393.07409130438</v>
      </c>
      <c r="R17" s="259">
        <v>338644.31107319344</v>
      </c>
      <c r="S17" s="259">
        <v>327845.14280361135</v>
      </c>
      <c r="T17" s="259">
        <v>333519.35724499112</v>
      </c>
      <c r="U17" s="259">
        <v>314432.79467107513</v>
      </c>
      <c r="V17" s="259">
        <v>299769.27283076843</v>
      </c>
      <c r="W17" s="259">
        <v>291022.04564800224</v>
      </c>
      <c r="X17" s="221"/>
    </row>
    <row r="18" spans="1:24" s="42" customFormat="1" ht="12.75" customHeight="1">
      <c r="A18" s="63">
        <v>18</v>
      </c>
      <c r="B18" s="337" t="s">
        <v>263</v>
      </c>
      <c r="C18" s="259">
        <v>53444.993769994988</v>
      </c>
      <c r="D18" s="259">
        <v>54582.423560965442</v>
      </c>
      <c r="E18" s="259">
        <v>52794.007302147686</v>
      </c>
      <c r="F18" s="259">
        <v>46364.198794200136</v>
      </c>
      <c r="G18" s="259">
        <v>66676.768193889147</v>
      </c>
      <c r="H18" s="259">
        <v>64039.391828561325</v>
      </c>
      <c r="I18" s="259">
        <v>68161.100438126683</v>
      </c>
      <c r="J18" s="259">
        <v>52649.917647147908</v>
      </c>
      <c r="K18" s="259">
        <v>44072.164176683698</v>
      </c>
      <c r="L18" s="259">
        <v>42070.895123066664</v>
      </c>
      <c r="M18" s="259">
        <v>42730.515504637639</v>
      </c>
      <c r="N18" s="259">
        <v>36538.440102894805</v>
      </c>
      <c r="O18" s="259">
        <v>43273.834307397541</v>
      </c>
      <c r="P18" s="259">
        <v>35605.689685781399</v>
      </c>
      <c r="Q18" s="259">
        <v>34480.358614682395</v>
      </c>
      <c r="R18" s="259">
        <v>32472.861669872382</v>
      </c>
      <c r="S18" s="259">
        <v>35009.081956439593</v>
      </c>
      <c r="T18" s="259">
        <v>33708.008465960003</v>
      </c>
      <c r="U18" s="259">
        <v>31841.023325104787</v>
      </c>
      <c r="V18" s="259">
        <v>26455.682849576395</v>
      </c>
      <c r="W18" s="259">
        <v>23633.584736820176</v>
      </c>
      <c r="X18" s="221"/>
    </row>
    <row r="19" spans="1:24" s="42" customFormat="1" ht="12.75" customHeight="1">
      <c r="A19" s="63">
        <v>19</v>
      </c>
      <c r="B19" s="337" t="s">
        <v>264</v>
      </c>
      <c r="C19" s="259">
        <v>375247.06204609206</v>
      </c>
      <c r="D19" s="259">
        <v>351433.04015530791</v>
      </c>
      <c r="E19" s="259">
        <v>365585.45079581148</v>
      </c>
      <c r="F19" s="259">
        <v>365029.46113560261</v>
      </c>
      <c r="G19" s="259">
        <v>422314.99999775062</v>
      </c>
      <c r="H19" s="259">
        <v>445853.11117377994</v>
      </c>
      <c r="I19" s="259">
        <v>433796.70538230636</v>
      </c>
      <c r="J19" s="259">
        <v>403949.72712992295</v>
      </c>
      <c r="K19" s="259">
        <v>398988.02196670347</v>
      </c>
      <c r="L19" s="259">
        <v>346467.03605780593</v>
      </c>
      <c r="M19" s="259">
        <v>357756.03683274001</v>
      </c>
      <c r="N19" s="259">
        <v>348413.04347752867</v>
      </c>
      <c r="O19" s="259">
        <v>336725.70382486517</v>
      </c>
      <c r="P19" s="259">
        <v>377161.9060424731</v>
      </c>
      <c r="Q19" s="259">
        <v>357575.4117324542</v>
      </c>
      <c r="R19" s="259">
        <v>428842.98448485887</v>
      </c>
      <c r="S19" s="259">
        <v>409956.82894584892</v>
      </c>
      <c r="T19" s="259">
        <v>427972.85632125585</v>
      </c>
      <c r="U19" s="259">
        <v>558805.36651940562</v>
      </c>
      <c r="V19" s="259">
        <v>556059.42491321964</v>
      </c>
      <c r="W19" s="259">
        <v>545269.85093395424</v>
      </c>
      <c r="X19" s="221"/>
    </row>
    <row r="20" spans="1:24" s="42" customFormat="1" ht="12.75" customHeight="1">
      <c r="A20" s="125" t="s">
        <v>164</v>
      </c>
      <c r="B20" s="338" t="s">
        <v>209</v>
      </c>
      <c r="C20" s="259">
        <v>53650.835262260916</v>
      </c>
      <c r="D20" s="259">
        <v>47401.809576328342</v>
      </c>
      <c r="E20" s="259">
        <v>47910.420838036196</v>
      </c>
      <c r="F20" s="259">
        <v>37135.793114691289</v>
      </c>
      <c r="G20" s="259">
        <v>51399.871446581143</v>
      </c>
      <c r="H20" s="259">
        <v>50253.608337424121</v>
      </c>
      <c r="I20" s="259">
        <v>55815.711154207813</v>
      </c>
      <c r="J20" s="259">
        <v>39794.951168486907</v>
      </c>
      <c r="K20" s="259">
        <v>44654.86467315552</v>
      </c>
      <c r="L20" s="259">
        <v>39052.817919070323</v>
      </c>
      <c r="M20" s="259">
        <v>69734.744406359488</v>
      </c>
      <c r="N20" s="259">
        <v>42890.344510416828</v>
      </c>
      <c r="O20" s="259">
        <v>33124.378893827015</v>
      </c>
      <c r="P20" s="259">
        <v>62272.026690952691</v>
      </c>
      <c r="Q20" s="259">
        <v>59431.051506228294</v>
      </c>
      <c r="R20" s="259">
        <v>55608.396810415972</v>
      </c>
      <c r="S20" s="259">
        <v>59587.696813983035</v>
      </c>
      <c r="T20" s="259">
        <v>68223.245980999374</v>
      </c>
      <c r="U20" s="259">
        <v>74110.794474001406</v>
      </c>
      <c r="V20" s="259">
        <v>69487.34518757234</v>
      </c>
      <c r="W20" s="259">
        <v>49486.548786636617</v>
      </c>
      <c r="X20" s="221"/>
    </row>
    <row r="21" spans="1:24" s="42" customFormat="1" ht="12.75" customHeight="1">
      <c r="A21" s="125" t="s">
        <v>165</v>
      </c>
      <c r="B21" s="338" t="s">
        <v>210</v>
      </c>
      <c r="C21" s="259">
        <v>321596.22678383114</v>
      </c>
      <c r="D21" s="259">
        <v>304031.23057897959</v>
      </c>
      <c r="E21" s="259">
        <v>317675.02995777532</v>
      </c>
      <c r="F21" s="259">
        <v>327893.66802091134</v>
      </c>
      <c r="G21" s="259">
        <v>370915.12855116947</v>
      </c>
      <c r="H21" s="259">
        <v>395599.50283635582</v>
      </c>
      <c r="I21" s="259">
        <v>377980.99422809854</v>
      </c>
      <c r="J21" s="259">
        <v>364154.77596143604</v>
      </c>
      <c r="K21" s="259">
        <v>354333.15729354793</v>
      </c>
      <c r="L21" s="259">
        <v>307414.21813873562</v>
      </c>
      <c r="M21" s="259">
        <v>288021.2924263805</v>
      </c>
      <c r="N21" s="259">
        <v>305522.69896711182</v>
      </c>
      <c r="O21" s="259">
        <v>303601.32493103814</v>
      </c>
      <c r="P21" s="259">
        <v>314889.87935152039</v>
      </c>
      <c r="Q21" s="259">
        <v>298144.36022622592</v>
      </c>
      <c r="R21" s="259">
        <v>373234.58767444291</v>
      </c>
      <c r="S21" s="259">
        <v>350369.13213186589</v>
      </c>
      <c r="T21" s="259">
        <v>359749.61034025648</v>
      </c>
      <c r="U21" s="259">
        <v>484694.57204540417</v>
      </c>
      <c r="V21" s="259">
        <v>486572.07972564729</v>
      </c>
      <c r="W21" s="259">
        <v>495783.30214731762</v>
      </c>
      <c r="X21" s="221"/>
    </row>
    <row r="22" spans="1:24" s="42" customFormat="1" ht="12.75" customHeight="1">
      <c r="A22" s="63">
        <v>20</v>
      </c>
      <c r="B22" s="337" t="s">
        <v>265</v>
      </c>
      <c r="C22" s="259">
        <v>1627546.1464548041</v>
      </c>
      <c r="D22" s="259">
        <v>1592171.6328599078</v>
      </c>
      <c r="E22" s="259">
        <v>1642641.6904258837</v>
      </c>
      <c r="F22" s="259">
        <v>1569359.3022448693</v>
      </c>
      <c r="G22" s="259">
        <v>1619880.2836505976</v>
      </c>
      <c r="H22" s="259">
        <v>1661928.94043816</v>
      </c>
      <c r="I22" s="259">
        <v>1602311.2199499859</v>
      </c>
      <c r="J22" s="259">
        <v>1669800.8805224975</v>
      </c>
      <c r="K22" s="259">
        <v>1628281.8542067623</v>
      </c>
      <c r="L22" s="259">
        <v>1494562.7266756429</v>
      </c>
      <c r="M22" s="259">
        <v>1681873.9229611163</v>
      </c>
      <c r="N22" s="259">
        <v>1678783.4054410357</v>
      </c>
      <c r="O22" s="259">
        <v>1634048.8644805662</v>
      </c>
      <c r="P22" s="259">
        <v>1614019.0514726844</v>
      </c>
      <c r="Q22" s="259">
        <v>1648850.869000582</v>
      </c>
      <c r="R22" s="259">
        <v>1612332.9330500716</v>
      </c>
      <c r="S22" s="259">
        <v>1567527.3725509935</v>
      </c>
      <c r="T22" s="259">
        <v>1709599.4465955368</v>
      </c>
      <c r="U22" s="259">
        <v>1511129.2885334839</v>
      </c>
      <c r="V22" s="259">
        <v>1443821.5304274587</v>
      </c>
      <c r="W22" s="259">
        <v>1446275.956121478</v>
      </c>
      <c r="X22" s="221"/>
    </row>
    <row r="23" spans="1:24" s="42" customFormat="1" ht="12.75" customHeight="1">
      <c r="A23" s="63">
        <v>21</v>
      </c>
      <c r="B23" s="337" t="s">
        <v>266</v>
      </c>
      <c r="C23" s="259">
        <v>78643.102830285032</v>
      </c>
      <c r="D23" s="259">
        <v>79160.609461080661</v>
      </c>
      <c r="E23" s="259">
        <v>49283.432872515172</v>
      </c>
      <c r="F23" s="259">
        <v>119275.0953651465</v>
      </c>
      <c r="G23" s="259">
        <v>109318.81663081056</v>
      </c>
      <c r="H23" s="259">
        <v>120029.70805675302</v>
      </c>
      <c r="I23" s="259">
        <v>128866.94531435898</v>
      </c>
      <c r="J23" s="259">
        <v>121842.21198625227</v>
      </c>
      <c r="K23" s="259">
        <v>126333.96275092395</v>
      </c>
      <c r="L23" s="259">
        <v>127038.57100380736</v>
      </c>
      <c r="M23" s="259">
        <v>122972.23522826968</v>
      </c>
      <c r="N23" s="259">
        <v>123468.14478695384</v>
      </c>
      <c r="O23" s="259">
        <v>114438.11412423228</v>
      </c>
      <c r="P23" s="259">
        <v>119011.46852154066</v>
      </c>
      <c r="Q23" s="259">
        <v>107123.89696386523</v>
      </c>
      <c r="R23" s="259">
        <v>103709.33633537378</v>
      </c>
      <c r="S23" s="259">
        <v>121361.52304345668</v>
      </c>
      <c r="T23" s="259">
        <v>100739.02685581071</v>
      </c>
      <c r="U23" s="259">
        <v>93802.944489681657</v>
      </c>
      <c r="V23" s="259">
        <v>85466.352083424397</v>
      </c>
      <c r="W23" s="259">
        <v>80418.346631503533</v>
      </c>
      <c r="X23" s="221"/>
    </row>
    <row r="24" spans="1:24" s="42" customFormat="1" ht="12.75" customHeight="1">
      <c r="A24" s="63">
        <v>22</v>
      </c>
      <c r="B24" s="337" t="s">
        <v>211</v>
      </c>
      <c r="C24" s="259">
        <v>170773.79478488013</v>
      </c>
      <c r="D24" s="259">
        <v>170473.69620706333</v>
      </c>
      <c r="E24" s="259">
        <v>165909.69537559411</v>
      </c>
      <c r="F24" s="259">
        <v>178891.30399466486</v>
      </c>
      <c r="G24" s="259">
        <v>188731.72896466317</v>
      </c>
      <c r="H24" s="259">
        <v>182402.24466322185</v>
      </c>
      <c r="I24" s="259">
        <v>195082.19500482397</v>
      </c>
      <c r="J24" s="259">
        <v>194281.06422946692</v>
      </c>
      <c r="K24" s="259">
        <v>197541.27422514252</v>
      </c>
      <c r="L24" s="259">
        <v>179930.6171407158</v>
      </c>
      <c r="M24" s="259">
        <v>199066.4887808779</v>
      </c>
      <c r="N24" s="259">
        <v>186648.46822049824</v>
      </c>
      <c r="O24" s="259">
        <v>178947.87056413622</v>
      </c>
      <c r="P24" s="259">
        <v>179261.7796944654</v>
      </c>
      <c r="Q24" s="259">
        <v>178426.09862613294</v>
      </c>
      <c r="R24" s="259">
        <v>176018.21132916264</v>
      </c>
      <c r="S24" s="259">
        <v>177490.94459812582</v>
      </c>
      <c r="T24" s="259">
        <v>171960.46122856435</v>
      </c>
      <c r="U24" s="259">
        <v>166389.12665253042</v>
      </c>
      <c r="V24" s="259">
        <v>154733.42189864325</v>
      </c>
      <c r="W24" s="259">
        <v>138470.95884753478</v>
      </c>
      <c r="X24" s="221"/>
    </row>
    <row r="25" spans="1:24" s="42" customFormat="1" ht="12.75" customHeight="1">
      <c r="A25" s="63">
        <v>23</v>
      </c>
      <c r="B25" s="337" t="s">
        <v>267</v>
      </c>
      <c r="C25" s="259">
        <v>404482.58734788711</v>
      </c>
      <c r="D25" s="259">
        <v>372559.30257639691</v>
      </c>
      <c r="E25" s="259">
        <v>350252.69644972368</v>
      </c>
      <c r="F25" s="259">
        <v>375534.01190110482</v>
      </c>
      <c r="G25" s="259">
        <v>379681.5628793824</v>
      </c>
      <c r="H25" s="259">
        <v>339027.88104712684</v>
      </c>
      <c r="I25" s="259">
        <v>362740.88064406917</v>
      </c>
      <c r="J25" s="259">
        <v>406535.81412944122</v>
      </c>
      <c r="K25" s="259">
        <v>382954.72942083224</v>
      </c>
      <c r="L25" s="259">
        <v>350126.4475926513</v>
      </c>
      <c r="M25" s="259">
        <v>360912.01432568359</v>
      </c>
      <c r="N25" s="259">
        <v>372426.0867934798</v>
      </c>
      <c r="O25" s="259">
        <v>350500.89337722486</v>
      </c>
      <c r="P25" s="259">
        <v>348213.29770746187</v>
      </c>
      <c r="Q25" s="259">
        <v>349719.62646543147</v>
      </c>
      <c r="R25" s="259">
        <v>346191.71613927616</v>
      </c>
      <c r="S25" s="259">
        <v>343483.03657697915</v>
      </c>
      <c r="T25" s="259">
        <v>351673.91444516042</v>
      </c>
      <c r="U25" s="259">
        <v>353740.17658620211</v>
      </c>
      <c r="V25" s="259">
        <v>340168.04406523705</v>
      </c>
      <c r="W25" s="259">
        <v>353799.30432712485</v>
      </c>
      <c r="X25" s="221"/>
    </row>
    <row r="26" spans="1:24" s="42" customFormat="1" ht="12.75" customHeight="1">
      <c r="A26" s="63">
        <v>23.1</v>
      </c>
      <c r="B26" s="338" t="s">
        <v>212</v>
      </c>
      <c r="C26" s="259">
        <v>137463.61986058386</v>
      </c>
      <c r="D26" s="259">
        <v>135494.8381669489</v>
      </c>
      <c r="E26" s="259">
        <v>132532.38423118214</v>
      </c>
      <c r="F26" s="259">
        <v>133223.61779465029</v>
      </c>
      <c r="G26" s="259">
        <v>130644.5316477133</v>
      </c>
      <c r="H26" s="259">
        <v>120805.59072812705</v>
      </c>
      <c r="I26" s="259">
        <v>121124.46366334843</v>
      </c>
      <c r="J26" s="259">
        <v>123000.13667415414</v>
      </c>
      <c r="K26" s="259">
        <v>124202.47519737878</v>
      </c>
      <c r="L26" s="259">
        <v>115253.95227418268</v>
      </c>
      <c r="M26" s="259">
        <v>120406.35519325195</v>
      </c>
      <c r="N26" s="259">
        <v>121212.14799314142</v>
      </c>
      <c r="O26" s="259">
        <v>110451.98785761626</v>
      </c>
      <c r="P26" s="259">
        <v>112301.13619681445</v>
      </c>
      <c r="Q26" s="259">
        <v>113094.00923041135</v>
      </c>
      <c r="R26" s="259">
        <v>111911.1053683444</v>
      </c>
      <c r="S26" s="259">
        <v>111794.68779759525</v>
      </c>
      <c r="T26" s="259">
        <v>110440.78802919558</v>
      </c>
      <c r="U26" s="259">
        <v>109629.98244866547</v>
      </c>
      <c r="V26" s="259">
        <v>84640.535542968777</v>
      </c>
      <c r="W26" s="259">
        <v>80270.828955305609</v>
      </c>
      <c r="X26" s="221"/>
    </row>
    <row r="27" spans="1:24" s="42" customFormat="1" ht="12.75" customHeight="1">
      <c r="A27" s="125" t="s">
        <v>166</v>
      </c>
      <c r="B27" s="338" t="s">
        <v>268</v>
      </c>
      <c r="C27" s="259">
        <v>267018.96748730325</v>
      </c>
      <c r="D27" s="259">
        <v>237064.464409448</v>
      </c>
      <c r="E27" s="259">
        <v>217720.31221854157</v>
      </c>
      <c r="F27" s="259">
        <v>242310.39410645454</v>
      </c>
      <c r="G27" s="259">
        <v>249037.03123166907</v>
      </c>
      <c r="H27" s="259">
        <v>218222.29031899979</v>
      </c>
      <c r="I27" s="259">
        <v>241616.41698072077</v>
      </c>
      <c r="J27" s="259">
        <v>283535.67745528708</v>
      </c>
      <c r="K27" s="259">
        <v>258752.25422345349</v>
      </c>
      <c r="L27" s="259">
        <v>234872.4953184686</v>
      </c>
      <c r="M27" s="259">
        <v>240505.65913243161</v>
      </c>
      <c r="N27" s="259">
        <v>251213.93880033839</v>
      </c>
      <c r="O27" s="259">
        <v>240048.90551960861</v>
      </c>
      <c r="P27" s="259">
        <v>235912.16151064739</v>
      </c>
      <c r="Q27" s="259">
        <v>236625.61723502012</v>
      </c>
      <c r="R27" s="259">
        <v>234280.61077093173</v>
      </c>
      <c r="S27" s="259">
        <v>231688.3487793839</v>
      </c>
      <c r="T27" s="259">
        <v>241233.12641596483</v>
      </c>
      <c r="U27" s="259">
        <v>244110.19413753666</v>
      </c>
      <c r="V27" s="259">
        <v>255527.50852226824</v>
      </c>
      <c r="W27" s="259">
        <v>273528.47537181922</v>
      </c>
      <c r="X27" s="221"/>
    </row>
    <row r="28" spans="1:24" s="42" customFormat="1" ht="12.75" customHeight="1">
      <c r="A28" s="63">
        <v>24</v>
      </c>
      <c r="B28" s="337" t="s">
        <v>213</v>
      </c>
      <c r="C28" s="259">
        <v>1041042.1934801687</v>
      </c>
      <c r="D28" s="259">
        <v>1014249.3410158951</v>
      </c>
      <c r="E28" s="259">
        <v>1001271.5292763453</v>
      </c>
      <c r="F28" s="259">
        <v>1061807.1095883327</v>
      </c>
      <c r="G28" s="259">
        <v>1061128.6191800865</v>
      </c>
      <c r="H28" s="259">
        <v>985432.09294182109</v>
      </c>
      <c r="I28" s="259">
        <v>1044397.7458576818</v>
      </c>
      <c r="J28" s="259">
        <v>1007815.5032623155</v>
      </c>
      <c r="K28" s="259">
        <v>999134.57815723459</v>
      </c>
      <c r="L28" s="259">
        <v>757825.38310728467</v>
      </c>
      <c r="M28" s="259">
        <v>917944.5263125496</v>
      </c>
      <c r="N28" s="259">
        <v>942378.63781647943</v>
      </c>
      <c r="O28" s="259">
        <v>918104.23585409299</v>
      </c>
      <c r="P28" s="259">
        <v>883235.92031938105</v>
      </c>
      <c r="Q28" s="259">
        <v>874344.36958099494</v>
      </c>
      <c r="R28" s="259">
        <v>909318.66136342054</v>
      </c>
      <c r="S28" s="259">
        <v>915883.88574304699</v>
      </c>
      <c r="T28" s="259">
        <v>892478.9795486317</v>
      </c>
      <c r="U28" s="259">
        <v>894214.26040231262</v>
      </c>
      <c r="V28" s="259">
        <v>828585.16991129133</v>
      </c>
      <c r="W28" s="259">
        <v>681911.75695792423</v>
      </c>
      <c r="X28" s="221"/>
    </row>
    <row r="29" spans="1:24" s="42" customFormat="1" ht="12.75" customHeight="1">
      <c r="A29" s="125" t="s">
        <v>167</v>
      </c>
      <c r="B29" s="338" t="s">
        <v>269</v>
      </c>
      <c r="C29" s="259">
        <v>764145.33156703133</v>
      </c>
      <c r="D29" s="259">
        <v>730538.56985631806</v>
      </c>
      <c r="E29" s="259">
        <v>722449.78919012565</v>
      </c>
      <c r="F29" s="259">
        <v>785667.34847363096</v>
      </c>
      <c r="G29" s="259">
        <v>777868.15377516148</v>
      </c>
      <c r="H29" s="259">
        <v>694040.73027888197</v>
      </c>
      <c r="I29" s="259">
        <v>762147.80837051244</v>
      </c>
      <c r="J29" s="259">
        <v>732715.03742254211</v>
      </c>
      <c r="K29" s="259">
        <v>713500.96765968064</v>
      </c>
      <c r="L29" s="259">
        <v>557695.98078647116</v>
      </c>
      <c r="M29" s="259">
        <v>679551.33893524192</v>
      </c>
      <c r="N29" s="259">
        <v>711202.20489589614</v>
      </c>
      <c r="O29" s="259">
        <v>703632.48524095537</v>
      </c>
      <c r="P29" s="259">
        <v>673442.6120894812</v>
      </c>
      <c r="Q29" s="259">
        <v>660763.02812070283</v>
      </c>
      <c r="R29" s="259">
        <v>671961.07590128866</v>
      </c>
      <c r="S29" s="259">
        <v>678996.46628297004</v>
      </c>
      <c r="T29" s="259">
        <v>659706.84635753138</v>
      </c>
      <c r="U29" s="259">
        <v>667074.23751249944</v>
      </c>
      <c r="V29" s="259">
        <v>619840.47927641706</v>
      </c>
      <c r="W29" s="259">
        <v>495059.09578277869</v>
      </c>
      <c r="X29" s="221"/>
    </row>
    <row r="30" spans="1:24" s="42" customFormat="1" ht="12.75" customHeight="1">
      <c r="A30" s="125" t="s">
        <v>114</v>
      </c>
      <c r="B30" s="338" t="s">
        <v>270</v>
      </c>
      <c r="C30" s="259">
        <v>212470.16274596428</v>
      </c>
      <c r="D30" s="259">
        <v>217403.3014293288</v>
      </c>
      <c r="E30" s="259">
        <v>213556.66000726039</v>
      </c>
      <c r="F30" s="259">
        <v>217662.15926955768</v>
      </c>
      <c r="G30" s="259">
        <v>219982.45660754331</v>
      </c>
      <c r="H30" s="259">
        <v>203796.33547192501</v>
      </c>
      <c r="I30" s="259">
        <v>186423.87450931183</v>
      </c>
      <c r="J30" s="259">
        <v>189985.86739862239</v>
      </c>
      <c r="K30" s="259">
        <v>199691.61564019154</v>
      </c>
      <c r="L30" s="259">
        <v>133758.58109291029</v>
      </c>
      <c r="M30" s="259">
        <v>158984.71898203183</v>
      </c>
      <c r="N30" s="259">
        <v>147118.03076842576</v>
      </c>
      <c r="O30" s="259">
        <v>135515.00086237516</v>
      </c>
      <c r="P30" s="259">
        <v>137380.42307200143</v>
      </c>
      <c r="Q30" s="259">
        <v>151185.96868156374</v>
      </c>
      <c r="R30" s="259">
        <v>161514.13839787178</v>
      </c>
      <c r="S30" s="259">
        <v>161053.0195341479</v>
      </c>
      <c r="T30" s="259">
        <v>155656.41032160958</v>
      </c>
      <c r="U30" s="259">
        <v>150190.17502284344</v>
      </c>
      <c r="V30" s="259">
        <v>138651.83395469794</v>
      </c>
      <c r="W30" s="259">
        <v>131016.46404074949</v>
      </c>
      <c r="X30" s="221"/>
    </row>
    <row r="31" spans="1:24" s="42" customFormat="1" ht="12.75" customHeight="1">
      <c r="A31" s="125" t="s">
        <v>168</v>
      </c>
      <c r="B31" s="338" t="s">
        <v>214</v>
      </c>
      <c r="C31" s="259">
        <v>64426.699167173101</v>
      </c>
      <c r="D31" s="259">
        <v>66307.469730248267</v>
      </c>
      <c r="E31" s="259">
        <v>65265.080078959261</v>
      </c>
      <c r="F31" s="259">
        <v>58477.601845144032</v>
      </c>
      <c r="G31" s="259">
        <v>63278.00879738183</v>
      </c>
      <c r="H31" s="259">
        <v>87595.027191014087</v>
      </c>
      <c r="I31" s="259">
        <v>95826.062977857582</v>
      </c>
      <c r="J31" s="259">
        <v>85114.598441151044</v>
      </c>
      <c r="K31" s="259">
        <v>85941.994857362311</v>
      </c>
      <c r="L31" s="259">
        <v>66370.82122790323</v>
      </c>
      <c r="M31" s="259">
        <v>79408.468395275908</v>
      </c>
      <c r="N31" s="259">
        <v>84058.402152157447</v>
      </c>
      <c r="O31" s="259">
        <v>78956.749750762538</v>
      </c>
      <c r="P31" s="259">
        <v>72412.885157898447</v>
      </c>
      <c r="Q31" s="259">
        <v>62395.37277872835</v>
      </c>
      <c r="R31" s="259">
        <v>75843.447064260108</v>
      </c>
      <c r="S31" s="259">
        <v>75834.399925929043</v>
      </c>
      <c r="T31" s="259">
        <v>77115.722869490739</v>
      </c>
      <c r="U31" s="259">
        <v>76949.84786696978</v>
      </c>
      <c r="V31" s="259">
        <v>70092.856680176352</v>
      </c>
      <c r="W31" s="259">
        <v>55836.197134396076</v>
      </c>
      <c r="X31" s="221"/>
    </row>
    <row r="32" spans="1:24" s="42" customFormat="1" ht="12.75" customHeight="1">
      <c r="A32" s="63">
        <v>25</v>
      </c>
      <c r="B32" s="337" t="s">
        <v>215</v>
      </c>
      <c r="C32" s="259">
        <v>163695.77732975324</v>
      </c>
      <c r="D32" s="259">
        <v>168769.7121117168</v>
      </c>
      <c r="E32" s="259">
        <v>159655.17983764893</v>
      </c>
      <c r="F32" s="259">
        <v>205147.56063774941</v>
      </c>
      <c r="G32" s="259">
        <v>191313.50137772076</v>
      </c>
      <c r="H32" s="259">
        <v>186505.7395380449</v>
      </c>
      <c r="I32" s="259">
        <v>196418.22539923311</v>
      </c>
      <c r="J32" s="259">
        <v>192902.25276540377</v>
      </c>
      <c r="K32" s="259">
        <v>200391.63640813628</v>
      </c>
      <c r="L32" s="259">
        <v>178967.68892328223</v>
      </c>
      <c r="M32" s="259">
        <v>196530.11399607261</v>
      </c>
      <c r="N32" s="259">
        <v>203698.31243497549</v>
      </c>
      <c r="O32" s="259">
        <v>193018.72128094026</v>
      </c>
      <c r="P32" s="259">
        <v>206845.20427433873</v>
      </c>
      <c r="Q32" s="259">
        <v>208765.56542194242</v>
      </c>
      <c r="R32" s="259">
        <v>174604.14438224127</v>
      </c>
      <c r="S32" s="259">
        <v>180828.6010812867</v>
      </c>
      <c r="T32" s="259">
        <v>176267.44825130046</v>
      </c>
      <c r="U32" s="259">
        <v>168642.60523286511</v>
      </c>
      <c r="V32" s="259">
        <v>156809.52826661148</v>
      </c>
      <c r="W32" s="259">
        <v>136620.43641733486</v>
      </c>
      <c r="X32" s="221"/>
    </row>
    <row r="33" spans="1:24" s="42" customFormat="1" ht="12.75" customHeight="1">
      <c r="A33" s="63">
        <v>26</v>
      </c>
      <c r="B33" s="337" t="s">
        <v>271</v>
      </c>
      <c r="C33" s="259">
        <v>69340.337583240558</v>
      </c>
      <c r="D33" s="259">
        <v>73378.881401238832</v>
      </c>
      <c r="E33" s="259">
        <v>69741.048035103508</v>
      </c>
      <c r="F33" s="259">
        <v>66795.582858952941</v>
      </c>
      <c r="G33" s="259">
        <v>65144.725878642348</v>
      </c>
      <c r="H33" s="259">
        <v>62966.302802724073</v>
      </c>
      <c r="I33" s="259">
        <v>66526.129057095386</v>
      </c>
      <c r="J33" s="259">
        <v>85069.312151153266</v>
      </c>
      <c r="K33" s="259">
        <v>82582.62714217529</v>
      </c>
      <c r="L33" s="259">
        <v>55044.828249451253</v>
      </c>
      <c r="M33" s="259">
        <v>58040.744304873093</v>
      </c>
      <c r="N33" s="259">
        <v>66035.316450591345</v>
      </c>
      <c r="O33" s="259">
        <v>63498.094952178995</v>
      </c>
      <c r="P33" s="259">
        <v>60677.15489032169</v>
      </c>
      <c r="Q33" s="259">
        <v>57598.308273582574</v>
      </c>
      <c r="R33" s="259">
        <v>57188.23721352515</v>
      </c>
      <c r="S33" s="259">
        <v>57593.006018603824</v>
      </c>
      <c r="T33" s="259">
        <v>56316.304387009499</v>
      </c>
      <c r="U33" s="259">
        <v>54542.600420071736</v>
      </c>
      <c r="V33" s="259">
        <v>49749.696681111782</v>
      </c>
      <c r="W33" s="259">
        <v>50031.764027971221</v>
      </c>
      <c r="X33" s="221"/>
    </row>
    <row r="34" spans="1:24" s="42" customFormat="1" ht="12.75" customHeight="1">
      <c r="A34" s="63">
        <v>27</v>
      </c>
      <c r="B34" s="337" t="s">
        <v>216</v>
      </c>
      <c r="C34" s="259">
        <v>75334.198228540175</v>
      </c>
      <c r="D34" s="259">
        <v>75581.613364698336</v>
      </c>
      <c r="E34" s="259">
        <v>75214.607780609964</v>
      </c>
      <c r="F34" s="259">
        <v>87934.892802398099</v>
      </c>
      <c r="G34" s="259">
        <v>81183.431586126797</v>
      </c>
      <c r="H34" s="259">
        <v>80158.247563519457</v>
      </c>
      <c r="I34" s="259">
        <v>85474.438136068347</v>
      </c>
      <c r="J34" s="259">
        <v>88846.179394898107</v>
      </c>
      <c r="K34" s="259">
        <v>77209.259320334168</v>
      </c>
      <c r="L34" s="259">
        <v>67408.7448290951</v>
      </c>
      <c r="M34" s="259">
        <v>75362.334530826673</v>
      </c>
      <c r="N34" s="259">
        <v>79662.847382054562</v>
      </c>
      <c r="O34" s="259">
        <v>76338.302010171203</v>
      </c>
      <c r="P34" s="259">
        <v>75705.255426790187</v>
      </c>
      <c r="Q34" s="259">
        <v>86093.195147152059</v>
      </c>
      <c r="R34" s="259">
        <v>57343.247467375157</v>
      </c>
      <c r="S34" s="259">
        <v>58122.357819634919</v>
      </c>
      <c r="T34" s="259">
        <v>55934.394975074836</v>
      </c>
      <c r="U34" s="259">
        <v>54587.714829779696</v>
      </c>
      <c r="V34" s="259">
        <v>50531.047240054002</v>
      </c>
      <c r="W34" s="259">
        <v>45637.696336919413</v>
      </c>
      <c r="X34" s="221"/>
    </row>
    <row r="35" spans="1:24" s="42" customFormat="1" ht="12.75" customHeight="1">
      <c r="A35" s="63">
        <v>28</v>
      </c>
      <c r="B35" s="337" t="s">
        <v>217</v>
      </c>
      <c r="C35" s="259">
        <v>152156.02170835904</v>
      </c>
      <c r="D35" s="259">
        <v>155362.38273062688</v>
      </c>
      <c r="E35" s="259">
        <v>146890.92624798848</v>
      </c>
      <c r="F35" s="259">
        <v>157817.31118242172</v>
      </c>
      <c r="G35" s="259">
        <v>157084.49630667333</v>
      </c>
      <c r="H35" s="259">
        <v>159358.62579958764</v>
      </c>
      <c r="I35" s="259">
        <v>167732.51792009611</v>
      </c>
      <c r="J35" s="259">
        <v>171251.30824549525</v>
      </c>
      <c r="K35" s="259">
        <v>180695.80296691123</v>
      </c>
      <c r="L35" s="259">
        <v>152812.47792261059</v>
      </c>
      <c r="M35" s="259">
        <v>165746.67634788362</v>
      </c>
      <c r="N35" s="259">
        <v>161265.73876559862</v>
      </c>
      <c r="O35" s="259">
        <v>159036.49492807037</v>
      </c>
      <c r="P35" s="259">
        <v>155234.75598400834</v>
      </c>
      <c r="Q35" s="259">
        <v>148220.08165019428</v>
      </c>
      <c r="R35" s="259">
        <v>141335.29732545002</v>
      </c>
      <c r="S35" s="259">
        <v>139379.8485561111</v>
      </c>
      <c r="T35" s="259">
        <v>139587.31877219214</v>
      </c>
      <c r="U35" s="259">
        <v>136627.53480555044</v>
      </c>
      <c r="V35" s="259">
        <v>128008.94556324161</v>
      </c>
      <c r="W35" s="259">
        <v>112593.70482408481</v>
      </c>
      <c r="X35" s="221"/>
    </row>
    <row r="36" spans="1:24" s="42" customFormat="1" ht="12.75" customHeight="1">
      <c r="A36" s="63">
        <v>29</v>
      </c>
      <c r="B36" s="337" t="s">
        <v>218</v>
      </c>
      <c r="C36" s="259">
        <v>218847.88550106841</v>
      </c>
      <c r="D36" s="259">
        <v>228407.95258712728</v>
      </c>
      <c r="E36" s="259">
        <v>228007.31932919231</v>
      </c>
      <c r="F36" s="259">
        <v>244182.59108542703</v>
      </c>
      <c r="G36" s="259">
        <v>251195.99896150641</v>
      </c>
      <c r="H36" s="259">
        <v>249192.02143355025</v>
      </c>
      <c r="I36" s="259">
        <v>251557.757904047</v>
      </c>
      <c r="J36" s="259">
        <v>253613.87574035992</v>
      </c>
      <c r="K36" s="259">
        <v>240122.57161037112</v>
      </c>
      <c r="L36" s="259">
        <v>205424.34200565115</v>
      </c>
      <c r="M36" s="259">
        <v>232108.24905972337</v>
      </c>
      <c r="N36" s="259">
        <v>226707.19033693182</v>
      </c>
      <c r="O36" s="259">
        <v>223309.82840385163</v>
      </c>
      <c r="P36" s="259">
        <v>229892.29725072481</v>
      </c>
      <c r="Q36" s="259">
        <v>218592.78775147675</v>
      </c>
      <c r="R36" s="259">
        <v>213447.66320149077</v>
      </c>
      <c r="S36" s="259">
        <v>215290.38847551771</v>
      </c>
      <c r="T36" s="259">
        <v>207685.66469173558</v>
      </c>
      <c r="U36" s="259">
        <v>200455.10324821839</v>
      </c>
      <c r="V36" s="259">
        <v>188797.77337535942</v>
      </c>
      <c r="W36" s="259">
        <v>161332.22623051167</v>
      </c>
      <c r="X36" s="221"/>
    </row>
    <row r="37" spans="1:24" s="42" customFormat="1" ht="12.75" customHeight="1">
      <c r="A37" s="63">
        <v>30</v>
      </c>
      <c r="B37" s="337" t="s">
        <v>272</v>
      </c>
      <c r="C37" s="259">
        <v>27838.783875200792</v>
      </c>
      <c r="D37" s="259">
        <v>28816.857995035967</v>
      </c>
      <c r="E37" s="259">
        <v>28538.355640403755</v>
      </c>
      <c r="F37" s="259">
        <v>32718.346748322125</v>
      </c>
      <c r="G37" s="259">
        <v>32465.946490080874</v>
      </c>
      <c r="H37" s="259">
        <v>33653.98824551198</v>
      </c>
      <c r="I37" s="259">
        <v>26975.855230432397</v>
      </c>
      <c r="J37" s="259">
        <v>24456.33616459947</v>
      </c>
      <c r="K37" s="259">
        <v>21528.167555691194</v>
      </c>
      <c r="L37" s="259">
        <v>22120.114372446224</v>
      </c>
      <c r="M37" s="259">
        <v>24977.637304723605</v>
      </c>
      <c r="N37" s="259">
        <v>23036.740708465852</v>
      </c>
      <c r="O37" s="259">
        <v>22940.333631354639</v>
      </c>
      <c r="P37" s="259">
        <v>23377.036735636917</v>
      </c>
      <c r="Q37" s="259">
        <v>20101.701450109507</v>
      </c>
      <c r="R37" s="259">
        <v>19975.456352879068</v>
      </c>
      <c r="S37" s="259">
        <v>18468.923417248894</v>
      </c>
      <c r="T37" s="259">
        <v>18408.386365054608</v>
      </c>
      <c r="U37" s="259">
        <v>19930.379307333595</v>
      </c>
      <c r="V37" s="259">
        <v>19230.861641174302</v>
      </c>
      <c r="W37" s="259">
        <v>17827.625270231802</v>
      </c>
      <c r="X37" s="221"/>
    </row>
    <row r="38" spans="1:24" s="40" customFormat="1" ht="12.75" customHeight="1">
      <c r="A38" s="63" t="s">
        <v>169</v>
      </c>
      <c r="B38" s="337" t="s">
        <v>273</v>
      </c>
      <c r="C38" s="259">
        <v>26837.258588692952</v>
      </c>
      <c r="D38" s="259">
        <v>31438.926319374332</v>
      </c>
      <c r="E38" s="259">
        <v>27517.922700931118</v>
      </c>
      <c r="F38" s="259">
        <v>45030.096898690041</v>
      </c>
      <c r="G38" s="259">
        <v>38256.519008831725</v>
      </c>
      <c r="H38" s="259">
        <v>45209.838590498606</v>
      </c>
      <c r="I38" s="259">
        <v>52801.380841249782</v>
      </c>
      <c r="J38" s="259">
        <v>53615.621863828426</v>
      </c>
      <c r="K38" s="259">
        <v>55212.270437912521</v>
      </c>
      <c r="L38" s="259">
        <v>50469.961196911761</v>
      </c>
      <c r="M38" s="259">
        <v>49351.245447880217</v>
      </c>
      <c r="N38" s="259">
        <v>49571.815014669271</v>
      </c>
      <c r="O38" s="259">
        <v>47273.978880931194</v>
      </c>
      <c r="P38" s="259">
        <v>51583.23867594995</v>
      </c>
      <c r="Q38" s="259">
        <v>43966.719856097094</v>
      </c>
      <c r="R38" s="259">
        <v>49773.9863496463</v>
      </c>
      <c r="S38" s="259">
        <v>44763.859495506207</v>
      </c>
      <c r="T38" s="259">
        <v>46708.501761359279</v>
      </c>
      <c r="U38" s="259">
        <v>43225.017936218021</v>
      </c>
      <c r="V38" s="259">
        <v>46088.044678323509</v>
      </c>
      <c r="W38" s="259">
        <v>33777.499024503588</v>
      </c>
      <c r="X38" s="221"/>
    </row>
    <row r="39" spans="1:24" s="40" customFormat="1" ht="12.75" customHeight="1">
      <c r="A39" s="63">
        <v>33</v>
      </c>
      <c r="B39" s="337" t="s">
        <v>170</v>
      </c>
      <c r="C39" s="259">
        <v>4762.1545458755072</v>
      </c>
      <c r="D39" s="259">
        <v>22877.938211461358</v>
      </c>
      <c r="E39" s="259">
        <v>26664.01717231681</v>
      </c>
      <c r="F39" s="259">
        <v>21602.885596800606</v>
      </c>
      <c r="G39" s="259">
        <v>21746.259533197226</v>
      </c>
      <c r="H39" s="259">
        <v>22939.776017529632</v>
      </c>
      <c r="I39" s="259">
        <v>25591.669585417803</v>
      </c>
      <c r="J39" s="259">
        <v>23329.880351674772</v>
      </c>
      <c r="K39" s="259">
        <v>27970.12175916557</v>
      </c>
      <c r="L39" s="259">
        <v>27547.254479812098</v>
      </c>
      <c r="M39" s="259">
        <v>29271.743046273899</v>
      </c>
      <c r="N39" s="259">
        <v>30024.660449805564</v>
      </c>
      <c r="O39" s="259">
        <v>31760.269256106389</v>
      </c>
      <c r="P39" s="259">
        <v>31074.343322619046</v>
      </c>
      <c r="Q39" s="259">
        <v>29731.240821628675</v>
      </c>
      <c r="R39" s="259">
        <v>32528.597734097799</v>
      </c>
      <c r="S39" s="259">
        <v>28888.030081056084</v>
      </c>
      <c r="T39" s="259">
        <v>27906.455882355309</v>
      </c>
      <c r="U39" s="259">
        <v>24604.651966517042</v>
      </c>
      <c r="V39" s="259">
        <v>24968.555908406073</v>
      </c>
      <c r="W39" s="259">
        <v>24947.881323716669</v>
      </c>
      <c r="X39" s="221"/>
    </row>
    <row r="40" spans="1:24" s="40" customFormat="1" ht="12.75" customHeight="1">
      <c r="A40" s="63" t="s">
        <v>171</v>
      </c>
      <c r="B40" s="336" t="s">
        <v>172</v>
      </c>
      <c r="C40" s="259">
        <v>37831.544253213207</v>
      </c>
      <c r="D40" s="259">
        <v>38054.473935339069</v>
      </c>
      <c r="E40" s="259">
        <v>39184.518336587324</v>
      </c>
      <c r="F40" s="259">
        <v>40549.7573592275</v>
      </c>
      <c r="G40" s="259">
        <v>38902.937087778329</v>
      </c>
      <c r="H40" s="259">
        <v>48013.576845267809</v>
      </c>
      <c r="I40" s="259">
        <v>48347.414177736558</v>
      </c>
      <c r="J40" s="259">
        <v>49334.796534865833</v>
      </c>
      <c r="K40" s="259">
        <v>44775.317238669268</v>
      </c>
      <c r="L40" s="259">
        <v>46657.042699021455</v>
      </c>
      <c r="M40" s="259">
        <v>48641.964302804037</v>
      </c>
      <c r="N40" s="259">
        <v>46938.159655947376</v>
      </c>
      <c r="O40" s="259">
        <v>50556.043459717359</v>
      </c>
      <c r="P40" s="259">
        <v>49005.482705939998</v>
      </c>
      <c r="Q40" s="259">
        <v>53743.662754801153</v>
      </c>
      <c r="R40" s="259">
        <v>53308.395949423248</v>
      </c>
      <c r="S40" s="259">
        <v>54431.143631489671</v>
      </c>
      <c r="T40" s="259">
        <v>55889.447168169565</v>
      </c>
      <c r="U40" s="259">
        <v>55842.704032953588</v>
      </c>
      <c r="V40" s="259">
        <v>53655.707540676012</v>
      </c>
      <c r="W40" s="259">
        <v>55369.768867750652</v>
      </c>
      <c r="X40" s="221"/>
    </row>
    <row r="41" spans="1:24" s="40" customFormat="1" ht="12.75" customHeight="1">
      <c r="A41" s="63" t="s">
        <v>173</v>
      </c>
      <c r="B41" s="338" t="s">
        <v>274</v>
      </c>
      <c r="C41" s="259">
        <v>2543.5006553889539</v>
      </c>
      <c r="D41" s="259">
        <v>2534.3122652985298</v>
      </c>
      <c r="E41" s="259">
        <v>2994.3986395911229</v>
      </c>
      <c r="F41" s="259">
        <v>8180.7425449585116</v>
      </c>
      <c r="G41" s="259">
        <v>8562.8698008156534</v>
      </c>
      <c r="H41" s="259">
        <v>9679.1426282415541</v>
      </c>
      <c r="I41" s="259">
        <v>10099.57035251346</v>
      </c>
      <c r="J41" s="259">
        <v>10512.921489997592</v>
      </c>
      <c r="K41" s="259">
        <v>5482.6242836906395</v>
      </c>
      <c r="L41" s="259">
        <v>6815.0069832520558</v>
      </c>
      <c r="M41" s="259">
        <v>7621.34575994224</v>
      </c>
      <c r="N41" s="259">
        <v>7133.7058311261408</v>
      </c>
      <c r="O41" s="259">
        <v>8084.2176601261635</v>
      </c>
      <c r="P41" s="259">
        <v>9824.7113846685279</v>
      </c>
      <c r="Q41" s="259">
        <v>12878.488827973679</v>
      </c>
      <c r="R41" s="259">
        <v>10838.647345134446</v>
      </c>
      <c r="S41" s="259">
        <v>10546.218547465834</v>
      </c>
      <c r="T41" s="259">
        <v>12217.46692560663</v>
      </c>
      <c r="U41" s="259">
        <v>13596.007816394989</v>
      </c>
      <c r="V41" s="259">
        <v>13652.72067077901</v>
      </c>
      <c r="W41" s="259">
        <v>16692.508503106947</v>
      </c>
      <c r="X41" s="221"/>
    </row>
    <row r="42" spans="1:24" s="40" customFormat="1" ht="12.75" customHeight="1">
      <c r="A42" s="63" t="s">
        <v>174</v>
      </c>
      <c r="B42" s="338" t="s">
        <v>175</v>
      </c>
      <c r="C42" s="259">
        <v>35288.043597824253</v>
      </c>
      <c r="D42" s="259">
        <v>35520.161670040536</v>
      </c>
      <c r="E42" s="259">
        <v>36190.119696996204</v>
      </c>
      <c r="F42" s="259">
        <v>32369.014814268987</v>
      </c>
      <c r="G42" s="259">
        <v>30340.067286962676</v>
      </c>
      <c r="H42" s="259">
        <v>38334.434217026261</v>
      </c>
      <c r="I42" s="259">
        <v>38247.843825223099</v>
      </c>
      <c r="J42" s="259">
        <v>38821.87504486824</v>
      </c>
      <c r="K42" s="259">
        <v>39292.692954978629</v>
      </c>
      <c r="L42" s="259">
        <v>39842.035715769402</v>
      </c>
      <c r="M42" s="259">
        <v>41020.618542861797</v>
      </c>
      <c r="N42" s="259">
        <v>39804.453824821234</v>
      </c>
      <c r="O42" s="259">
        <v>42471.825799591192</v>
      </c>
      <c r="P42" s="259">
        <v>39180.771321271473</v>
      </c>
      <c r="Q42" s="259">
        <v>40865.173926827469</v>
      </c>
      <c r="R42" s="259">
        <v>42469.748604288805</v>
      </c>
      <c r="S42" s="259">
        <v>43884.925084023838</v>
      </c>
      <c r="T42" s="259">
        <v>43671.980242562931</v>
      </c>
      <c r="U42" s="259">
        <v>42246.696216558594</v>
      </c>
      <c r="V42" s="259">
        <v>40002.986869897002</v>
      </c>
      <c r="W42" s="259">
        <v>38677.260364643698</v>
      </c>
      <c r="X42" s="221"/>
    </row>
    <row r="43" spans="1:24" s="41" customFormat="1" ht="12.75" customHeight="1">
      <c r="A43" s="63" t="s">
        <v>176</v>
      </c>
      <c r="B43" s="336" t="s">
        <v>275</v>
      </c>
      <c r="C43" s="259">
        <v>215278.94898434199</v>
      </c>
      <c r="D43" s="259">
        <v>211018.52909677895</v>
      </c>
      <c r="E43" s="259">
        <v>204667.57581813025</v>
      </c>
      <c r="F43" s="259">
        <v>188383.35788243092</v>
      </c>
      <c r="G43" s="259">
        <v>189933.56883986297</v>
      </c>
      <c r="H43" s="259">
        <v>202267.40696842183</v>
      </c>
      <c r="I43" s="259">
        <v>224277.311353753</v>
      </c>
      <c r="J43" s="259">
        <v>219851.92627239865</v>
      </c>
      <c r="K43" s="259">
        <v>219832.19142532628</v>
      </c>
      <c r="L43" s="259">
        <v>231351.46363790159</v>
      </c>
      <c r="M43" s="259">
        <v>225106.17216539214</v>
      </c>
      <c r="N43" s="259">
        <v>216359.52951712176</v>
      </c>
      <c r="O43" s="259">
        <v>207063.80485665947</v>
      </c>
      <c r="P43" s="259">
        <v>231393.70095777957</v>
      </c>
      <c r="Q43" s="259">
        <v>174992.18161425515</v>
      </c>
      <c r="R43" s="259">
        <v>175866.90375465553</v>
      </c>
      <c r="S43" s="259">
        <v>172524.5872339771</v>
      </c>
      <c r="T43" s="259">
        <v>173975.5597711654</v>
      </c>
      <c r="U43" s="259">
        <v>169292.49638633299</v>
      </c>
      <c r="V43" s="259">
        <v>160594.56348367909</v>
      </c>
      <c r="W43" s="259">
        <v>153329.25233820922</v>
      </c>
      <c r="X43" s="221"/>
    </row>
    <row r="44" spans="1:24" s="40" customFormat="1" ht="12.75" customHeight="1">
      <c r="A44" s="63">
        <v>36</v>
      </c>
      <c r="B44" s="337" t="s">
        <v>178</v>
      </c>
      <c r="C44" s="259">
        <v>86103.89181877645</v>
      </c>
      <c r="D44" s="259">
        <v>80746.599060386361</v>
      </c>
      <c r="E44" s="259">
        <v>82655.99902698498</v>
      </c>
      <c r="F44" s="259">
        <v>79205.079859001344</v>
      </c>
      <c r="G44" s="259">
        <v>79202.47226039377</v>
      </c>
      <c r="H44" s="259">
        <v>78329.162190028772</v>
      </c>
      <c r="I44" s="259">
        <v>84057.915071494703</v>
      </c>
      <c r="J44" s="259">
        <v>80264.167026757903</v>
      </c>
      <c r="K44" s="259">
        <v>82034.008249500781</v>
      </c>
      <c r="L44" s="259">
        <v>86222.435312920497</v>
      </c>
      <c r="M44" s="259">
        <v>91856.083926599807</v>
      </c>
      <c r="N44" s="259">
        <v>85836.023313730708</v>
      </c>
      <c r="O44" s="259">
        <v>81992.886363252692</v>
      </c>
      <c r="P44" s="259">
        <v>88955.518771074887</v>
      </c>
      <c r="Q44" s="259">
        <v>81522.870493107053</v>
      </c>
      <c r="R44" s="259">
        <v>81724.38393561203</v>
      </c>
      <c r="S44" s="259">
        <v>83153.40471223199</v>
      </c>
      <c r="T44" s="259">
        <v>77255.262418802158</v>
      </c>
      <c r="U44" s="259">
        <v>75346.287460113133</v>
      </c>
      <c r="V44" s="259">
        <v>68863.321731925069</v>
      </c>
      <c r="W44" s="259">
        <v>61823.624267500862</v>
      </c>
      <c r="X44" s="221"/>
    </row>
    <row r="45" spans="1:24" s="42" customFormat="1" ht="12.75" customHeight="1">
      <c r="A45" s="63" t="s">
        <v>179</v>
      </c>
      <c r="B45" s="337" t="s">
        <v>276</v>
      </c>
      <c r="C45" s="259">
        <v>129175.05716556552</v>
      </c>
      <c r="D45" s="259">
        <v>130271.93003639259</v>
      </c>
      <c r="E45" s="259">
        <v>122011.57679114527</v>
      </c>
      <c r="F45" s="259">
        <v>109178.27802342961</v>
      </c>
      <c r="G45" s="259">
        <v>110731.0965794692</v>
      </c>
      <c r="H45" s="259">
        <v>123938.24477839303</v>
      </c>
      <c r="I45" s="259">
        <v>140219.39628225827</v>
      </c>
      <c r="J45" s="259">
        <v>139587.75924564071</v>
      </c>
      <c r="K45" s="259">
        <v>137798.18317582548</v>
      </c>
      <c r="L45" s="259">
        <v>145129.02832498107</v>
      </c>
      <c r="M45" s="259">
        <v>133250.08823879238</v>
      </c>
      <c r="N45" s="259">
        <v>130523.50620339104</v>
      </c>
      <c r="O45" s="259">
        <v>125070.91849340679</v>
      </c>
      <c r="P45" s="259">
        <v>142438.18218670468</v>
      </c>
      <c r="Q45" s="259">
        <v>93469.311121148101</v>
      </c>
      <c r="R45" s="259">
        <v>94142.519819043519</v>
      </c>
      <c r="S45" s="259">
        <v>89371.182521745082</v>
      </c>
      <c r="T45" s="259">
        <v>96720.297352363254</v>
      </c>
      <c r="U45" s="259">
        <v>93946.208926219857</v>
      </c>
      <c r="V45" s="259">
        <v>91731.241751754016</v>
      </c>
      <c r="W45" s="259">
        <v>91505.628070708335</v>
      </c>
      <c r="X45" s="221"/>
    </row>
    <row r="46" spans="1:24" s="42" customFormat="1" ht="12.75" customHeight="1">
      <c r="A46" s="63">
        <v>37</v>
      </c>
      <c r="B46" s="338" t="s">
        <v>180</v>
      </c>
      <c r="C46" s="259">
        <v>54171.252087912857</v>
      </c>
      <c r="D46" s="259">
        <v>53306.872410174321</v>
      </c>
      <c r="E46" s="259">
        <v>49575.703015342951</v>
      </c>
      <c r="F46" s="259">
        <v>47249.248155092158</v>
      </c>
      <c r="G46" s="259">
        <v>47290.174907089815</v>
      </c>
      <c r="H46" s="259">
        <v>46895.317698938226</v>
      </c>
      <c r="I46" s="259">
        <v>50758.312549809569</v>
      </c>
      <c r="J46" s="259">
        <v>48863.480903248419</v>
      </c>
      <c r="K46" s="259">
        <v>49977.05479467562</v>
      </c>
      <c r="L46" s="259">
        <v>50827.710413017703</v>
      </c>
      <c r="M46" s="259">
        <v>53589.021238017056</v>
      </c>
      <c r="N46" s="259">
        <v>51239.912781328079</v>
      </c>
      <c r="O46" s="259">
        <v>50609.733842675516</v>
      </c>
      <c r="P46" s="259">
        <v>52462.882781085842</v>
      </c>
      <c r="Q46" s="259">
        <v>43736.774034809489</v>
      </c>
      <c r="R46" s="259">
        <v>44190.578032238889</v>
      </c>
      <c r="S46" s="259">
        <v>43449.906861363452</v>
      </c>
      <c r="T46" s="259">
        <v>41809.25217625458</v>
      </c>
      <c r="U46" s="259">
        <v>40874.506694085896</v>
      </c>
      <c r="V46" s="259">
        <v>37536.160594885623</v>
      </c>
      <c r="W46" s="259">
        <v>33859.494879462109</v>
      </c>
      <c r="X46" s="221"/>
    </row>
    <row r="47" spans="1:24" s="42" customFormat="1" ht="12.75" customHeight="1">
      <c r="A47" s="63" t="s">
        <v>181</v>
      </c>
      <c r="B47" s="339" t="s">
        <v>277</v>
      </c>
      <c r="C47" s="259">
        <v>75003.805077652665</v>
      </c>
      <c r="D47" s="259">
        <v>76965.057626218273</v>
      </c>
      <c r="E47" s="259">
        <v>72435.87377580232</v>
      </c>
      <c r="F47" s="259">
        <v>61929.029868337435</v>
      </c>
      <c r="G47" s="259">
        <v>63440.921672379394</v>
      </c>
      <c r="H47" s="259">
        <v>77042.927079454807</v>
      </c>
      <c r="I47" s="259">
        <v>89461.083732448707</v>
      </c>
      <c r="J47" s="259">
        <v>90724.27834239231</v>
      </c>
      <c r="K47" s="259">
        <v>87821.128381149872</v>
      </c>
      <c r="L47" s="259">
        <v>94301.317911963401</v>
      </c>
      <c r="M47" s="259">
        <v>79661.067000775322</v>
      </c>
      <c r="N47" s="259">
        <v>79283.593422062957</v>
      </c>
      <c r="O47" s="259">
        <v>74461.184650731273</v>
      </c>
      <c r="P47" s="259">
        <v>89975.299405618847</v>
      </c>
      <c r="Q47" s="259">
        <v>49732.537086338612</v>
      </c>
      <c r="R47" s="259">
        <v>49951.941786804622</v>
      </c>
      <c r="S47" s="259">
        <v>45921.275660381645</v>
      </c>
      <c r="T47" s="259">
        <v>54911.045176108666</v>
      </c>
      <c r="U47" s="259">
        <v>53071.702232133968</v>
      </c>
      <c r="V47" s="259">
        <v>54195.081156868393</v>
      </c>
      <c r="W47" s="259">
        <v>57646.133191246234</v>
      </c>
      <c r="X47" s="221"/>
    </row>
    <row r="48" spans="1:24" s="42" customFormat="1" ht="12.75" customHeight="1">
      <c r="A48" s="63" t="s">
        <v>182</v>
      </c>
      <c r="B48" s="336" t="s">
        <v>219</v>
      </c>
      <c r="C48" s="259">
        <v>323959.0889752818</v>
      </c>
      <c r="D48" s="259">
        <v>313801.06543569342</v>
      </c>
      <c r="E48" s="259">
        <v>301915.39856449555</v>
      </c>
      <c r="F48" s="259">
        <v>285482.79931566655</v>
      </c>
      <c r="G48" s="259">
        <v>262808.09593916626</v>
      </c>
      <c r="H48" s="259">
        <v>269763.62929307902</v>
      </c>
      <c r="I48" s="259">
        <v>281604.97902198497</v>
      </c>
      <c r="J48" s="259">
        <v>253249.87174171186</v>
      </c>
      <c r="K48" s="259">
        <v>256855.95209909559</v>
      </c>
      <c r="L48" s="259">
        <v>258067.18957165827</v>
      </c>
      <c r="M48" s="259">
        <v>262837.46525339375</v>
      </c>
      <c r="N48" s="259">
        <v>275050.21432911127</v>
      </c>
      <c r="O48" s="259">
        <v>249518.96835437434</v>
      </c>
      <c r="P48" s="259">
        <v>250889.73875869854</v>
      </c>
      <c r="Q48" s="259">
        <v>244966.6703384961</v>
      </c>
      <c r="R48" s="259">
        <v>261908.98188135494</v>
      </c>
      <c r="S48" s="259">
        <v>320453.32101439754</v>
      </c>
      <c r="T48" s="259">
        <v>260545.88418375439</v>
      </c>
      <c r="U48" s="259">
        <v>226132.00997657614</v>
      </c>
      <c r="V48" s="259">
        <v>225512.79288328157</v>
      </c>
      <c r="W48" s="259">
        <v>224425.49979589053</v>
      </c>
      <c r="X48" s="221"/>
    </row>
    <row r="49" spans="1:24" s="42" customFormat="1" ht="12.75" customHeight="1">
      <c r="A49" s="63" t="s">
        <v>183</v>
      </c>
      <c r="B49" s="337" t="s">
        <v>184</v>
      </c>
      <c r="C49" s="259">
        <v>224908.77876890983</v>
      </c>
      <c r="D49" s="259">
        <v>213545.83853880785</v>
      </c>
      <c r="E49" s="259">
        <v>204688.57401081696</v>
      </c>
      <c r="F49" s="259">
        <v>194173.16345119025</v>
      </c>
      <c r="G49" s="259">
        <v>174226.35184313022</v>
      </c>
      <c r="H49" s="259">
        <v>182100.87077109728</v>
      </c>
      <c r="I49" s="259">
        <v>188729.76479154904</v>
      </c>
      <c r="J49" s="259">
        <v>170289.26266345548</v>
      </c>
      <c r="K49" s="259">
        <v>172042.64148631235</v>
      </c>
      <c r="L49" s="259">
        <v>161925.59494175052</v>
      </c>
      <c r="M49" s="259">
        <v>161355.16588577494</v>
      </c>
      <c r="N49" s="259">
        <v>171666.62771999268</v>
      </c>
      <c r="O49" s="259">
        <v>145696.83576720383</v>
      </c>
      <c r="P49" s="259">
        <v>139974.23733700073</v>
      </c>
      <c r="Q49" s="259">
        <v>140766.89492689288</v>
      </c>
      <c r="R49" s="259">
        <v>150530.45929690171</v>
      </c>
      <c r="S49" s="259">
        <v>207380.99597455279</v>
      </c>
      <c r="T49" s="259">
        <v>146678.94921530149</v>
      </c>
      <c r="U49" s="259">
        <v>117318.89694160476</v>
      </c>
      <c r="V49" s="259">
        <v>117321.22238545935</v>
      </c>
      <c r="W49" s="259">
        <v>116861.53029550683</v>
      </c>
      <c r="X49" s="221"/>
    </row>
    <row r="50" spans="1:24" s="42" customFormat="1" ht="12.75" customHeight="1">
      <c r="A50" s="63">
        <v>43</v>
      </c>
      <c r="B50" s="337" t="s">
        <v>278</v>
      </c>
      <c r="C50" s="259">
        <v>99050.310206371956</v>
      </c>
      <c r="D50" s="259">
        <v>100255.22689688558</v>
      </c>
      <c r="E50" s="259">
        <v>97226.824553678613</v>
      </c>
      <c r="F50" s="259">
        <v>91309.63586447631</v>
      </c>
      <c r="G50" s="259">
        <v>88581.744096036069</v>
      </c>
      <c r="H50" s="259">
        <v>87662.758521981712</v>
      </c>
      <c r="I50" s="259">
        <v>92875.2142304359</v>
      </c>
      <c r="J50" s="259">
        <v>82960.609078256384</v>
      </c>
      <c r="K50" s="259">
        <v>84813.310612783243</v>
      </c>
      <c r="L50" s="259">
        <v>96141.594629907733</v>
      </c>
      <c r="M50" s="259">
        <v>101482.29936761882</v>
      </c>
      <c r="N50" s="259">
        <v>103383.58660911859</v>
      </c>
      <c r="O50" s="259">
        <v>103822.13258717052</v>
      </c>
      <c r="P50" s="259">
        <v>110915.50142169782</v>
      </c>
      <c r="Q50" s="259">
        <v>104199.7754116032</v>
      </c>
      <c r="R50" s="259">
        <v>111378.52258445323</v>
      </c>
      <c r="S50" s="259">
        <v>113072.32503984473</v>
      </c>
      <c r="T50" s="259">
        <v>113866.9349684529</v>
      </c>
      <c r="U50" s="259">
        <v>108813.11303497136</v>
      </c>
      <c r="V50" s="259">
        <v>108191.57049782222</v>
      </c>
      <c r="W50" s="259">
        <v>107563.9695003837</v>
      </c>
      <c r="X50" s="221"/>
    </row>
    <row r="51" spans="1:24" s="42" customFormat="1" ht="12.75" customHeight="1">
      <c r="A51" s="63" t="s">
        <v>185</v>
      </c>
      <c r="B51" s="336" t="s">
        <v>279</v>
      </c>
      <c r="C51" s="259">
        <v>703922.03253151651</v>
      </c>
      <c r="D51" s="259">
        <v>710476.35150222946</v>
      </c>
      <c r="E51" s="259">
        <v>702352.94723812956</v>
      </c>
      <c r="F51" s="259">
        <v>677508.58603469655</v>
      </c>
      <c r="G51" s="259">
        <v>661866.6295729964</v>
      </c>
      <c r="H51" s="259">
        <v>631569.47182911076</v>
      </c>
      <c r="I51" s="259">
        <v>648685.17855972494</v>
      </c>
      <c r="J51" s="259">
        <v>586996.86348991108</v>
      </c>
      <c r="K51" s="259">
        <v>604422.15299794194</v>
      </c>
      <c r="L51" s="259">
        <v>577011.52767161804</v>
      </c>
      <c r="M51" s="259">
        <v>611086.72664901428</v>
      </c>
      <c r="N51" s="259">
        <v>562053.14408920635</v>
      </c>
      <c r="O51" s="259">
        <v>559921.33581438102</v>
      </c>
      <c r="P51" s="259">
        <v>581739.336989298</v>
      </c>
      <c r="Q51" s="259">
        <v>540860.01105801971</v>
      </c>
      <c r="R51" s="259">
        <v>539886.85367638944</v>
      </c>
      <c r="S51" s="259">
        <v>529694.40692527813</v>
      </c>
      <c r="T51" s="259">
        <v>518929.74341974501</v>
      </c>
      <c r="U51" s="259">
        <v>489174.15673632181</v>
      </c>
      <c r="V51" s="259">
        <v>466514.46136734658</v>
      </c>
      <c r="W51" s="259">
        <v>438811.17034115351</v>
      </c>
      <c r="X51" s="221"/>
    </row>
    <row r="52" spans="1:24" s="42" customFormat="1" ht="12.75" customHeight="1">
      <c r="A52" s="63">
        <v>45</v>
      </c>
      <c r="B52" s="337" t="s">
        <v>280</v>
      </c>
      <c r="C52" s="259">
        <v>106819.35136813456</v>
      </c>
      <c r="D52" s="259">
        <v>107787.59844688508</v>
      </c>
      <c r="E52" s="259">
        <v>97614.218549992787</v>
      </c>
      <c r="F52" s="259">
        <v>88877.249762072519</v>
      </c>
      <c r="G52" s="259">
        <v>84355.593626341273</v>
      </c>
      <c r="H52" s="259">
        <v>79441.36203623288</v>
      </c>
      <c r="I52" s="259">
        <v>89998.589113860784</v>
      </c>
      <c r="J52" s="259">
        <v>86673.625215216583</v>
      </c>
      <c r="K52" s="259">
        <v>88458.745345045885</v>
      </c>
      <c r="L52" s="259">
        <v>84820.554119285254</v>
      </c>
      <c r="M52" s="259">
        <v>90836.22462278101</v>
      </c>
      <c r="N52" s="259">
        <v>81188.437142424242</v>
      </c>
      <c r="O52" s="259">
        <v>84518.177373920029</v>
      </c>
      <c r="P52" s="259">
        <v>88637.677417370302</v>
      </c>
      <c r="Q52" s="259">
        <v>83359.510838872127</v>
      </c>
      <c r="R52" s="259">
        <v>83039.915414239571</v>
      </c>
      <c r="S52" s="259">
        <v>80169.562851790441</v>
      </c>
      <c r="T52" s="259">
        <v>78489.982611719155</v>
      </c>
      <c r="U52" s="259">
        <v>66622.714497781315</v>
      </c>
      <c r="V52" s="259">
        <v>63350.148727125517</v>
      </c>
      <c r="W52" s="259">
        <v>59173.602414194967</v>
      </c>
      <c r="X52" s="221"/>
    </row>
    <row r="53" spans="1:24" s="42" customFormat="1" ht="12.75" customHeight="1">
      <c r="A53" s="63">
        <v>46</v>
      </c>
      <c r="B53" s="337" t="s">
        <v>220</v>
      </c>
      <c r="C53" s="259">
        <v>200866.52961543383</v>
      </c>
      <c r="D53" s="259">
        <v>201404.94609946889</v>
      </c>
      <c r="E53" s="259">
        <v>190516.87431749597</v>
      </c>
      <c r="F53" s="259">
        <v>179244.66866411222</v>
      </c>
      <c r="G53" s="259">
        <v>180698.49748087587</v>
      </c>
      <c r="H53" s="259">
        <v>195236.71952098169</v>
      </c>
      <c r="I53" s="259">
        <v>211333.60078423104</v>
      </c>
      <c r="J53" s="259">
        <v>182318.17058633335</v>
      </c>
      <c r="K53" s="259">
        <v>182347.72295174867</v>
      </c>
      <c r="L53" s="259">
        <v>170831.33858379818</v>
      </c>
      <c r="M53" s="259">
        <v>173083.37599580173</v>
      </c>
      <c r="N53" s="259">
        <v>164300.46018189439</v>
      </c>
      <c r="O53" s="259">
        <v>164900.32970134617</v>
      </c>
      <c r="P53" s="259">
        <v>169909.09855978031</v>
      </c>
      <c r="Q53" s="259">
        <v>156454.59461340486</v>
      </c>
      <c r="R53" s="259">
        <v>156046.1380533881</v>
      </c>
      <c r="S53" s="259">
        <v>158748.04659372036</v>
      </c>
      <c r="T53" s="259">
        <v>157043.06307999248</v>
      </c>
      <c r="U53" s="259">
        <v>152619.39202590135</v>
      </c>
      <c r="V53" s="259">
        <v>146737.0855876104</v>
      </c>
      <c r="W53" s="259">
        <v>138663.69587364735</v>
      </c>
      <c r="X53" s="221"/>
    </row>
    <row r="54" spans="1:24" s="42" customFormat="1" ht="12.75" customHeight="1">
      <c r="A54" s="63">
        <v>47</v>
      </c>
      <c r="B54" s="337" t="s">
        <v>221</v>
      </c>
      <c r="C54" s="259">
        <v>396236.15154794813</v>
      </c>
      <c r="D54" s="259">
        <v>401283.80695587554</v>
      </c>
      <c r="E54" s="259">
        <v>414221.85437064077</v>
      </c>
      <c r="F54" s="259">
        <v>409386.66760851187</v>
      </c>
      <c r="G54" s="259">
        <v>396812.53846577922</v>
      </c>
      <c r="H54" s="259">
        <v>356891.39027189621</v>
      </c>
      <c r="I54" s="259">
        <v>347352.98866163316</v>
      </c>
      <c r="J54" s="259">
        <v>318005.06768836116</v>
      </c>
      <c r="K54" s="259">
        <v>333615.68470114731</v>
      </c>
      <c r="L54" s="259">
        <v>321359.63496853464</v>
      </c>
      <c r="M54" s="259">
        <v>347167.12603043154</v>
      </c>
      <c r="N54" s="259">
        <v>316564.24676488765</v>
      </c>
      <c r="O54" s="259">
        <v>310502.8287391148</v>
      </c>
      <c r="P54" s="259">
        <v>323192.56101214746</v>
      </c>
      <c r="Q54" s="259">
        <v>301045.90560574265</v>
      </c>
      <c r="R54" s="259">
        <v>300800.80020876182</v>
      </c>
      <c r="S54" s="259">
        <v>290776.79747976735</v>
      </c>
      <c r="T54" s="259">
        <v>283396.69772803335</v>
      </c>
      <c r="U54" s="259">
        <v>269932.05021263915</v>
      </c>
      <c r="V54" s="259">
        <v>256427.22705261069</v>
      </c>
      <c r="W54" s="259">
        <v>240973.87205331118</v>
      </c>
      <c r="X54" s="221"/>
    </row>
    <row r="55" spans="1:24" s="42" customFormat="1" ht="12.75" customHeight="1">
      <c r="A55" s="63" t="s">
        <v>186</v>
      </c>
      <c r="B55" s="336" t="s">
        <v>222</v>
      </c>
      <c r="C55" s="259">
        <v>1025693.0032280267</v>
      </c>
      <c r="D55" s="259">
        <v>1029004.6608247256</v>
      </c>
      <c r="E55" s="259">
        <v>1021747.3921129437</v>
      </c>
      <c r="F55" s="259">
        <v>1033006.6458705453</v>
      </c>
      <c r="G55" s="259">
        <v>1043586.5892588811</v>
      </c>
      <c r="H55" s="259">
        <v>1270297.1910281889</v>
      </c>
      <c r="I55" s="259">
        <v>1317939.5997653562</v>
      </c>
      <c r="J55" s="259">
        <v>1416915.2130119361</v>
      </c>
      <c r="K55" s="259">
        <v>1423320.4273520589</v>
      </c>
      <c r="L55" s="259">
        <v>1298248.8949576963</v>
      </c>
      <c r="M55" s="259">
        <v>1335456.1019090547</v>
      </c>
      <c r="N55" s="259">
        <v>1259859.2527986562</v>
      </c>
      <c r="O55" s="259">
        <v>1312489.4104235845</v>
      </c>
      <c r="P55" s="259">
        <v>1316723.5317477135</v>
      </c>
      <c r="Q55" s="259">
        <v>1256052.3093441296</v>
      </c>
      <c r="R55" s="259">
        <v>1410654.2200755451</v>
      </c>
      <c r="S55" s="259">
        <v>1357888.5910556156</v>
      </c>
      <c r="T55" s="259">
        <v>1431850.7346160328</v>
      </c>
      <c r="U55" s="259">
        <v>1514770.1030800696</v>
      </c>
      <c r="V55" s="259">
        <v>1419997.5729219895</v>
      </c>
      <c r="W55" s="259">
        <v>1027114.8831327753</v>
      </c>
      <c r="X55" s="221"/>
    </row>
    <row r="56" spans="1:24" s="42" customFormat="1" ht="12.75" customHeight="1">
      <c r="A56" s="63" t="s">
        <v>188</v>
      </c>
      <c r="B56" s="337" t="s">
        <v>281</v>
      </c>
      <c r="C56" s="259">
        <v>161527.86197095359</v>
      </c>
      <c r="D56" s="259">
        <v>160393.20469657064</v>
      </c>
      <c r="E56" s="259">
        <v>153909.15902332068</v>
      </c>
      <c r="F56" s="259">
        <v>153888.98008412766</v>
      </c>
      <c r="G56" s="259">
        <v>154546.77015553816</v>
      </c>
      <c r="H56" s="259">
        <v>151374.5139482978</v>
      </c>
      <c r="I56" s="259">
        <v>152421.47354519082</v>
      </c>
      <c r="J56" s="259">
        <v>149351.43288535959</v>
      </c>
      <c r="K56" s="259">
        <v>83791.467327716658</v>
      </c>
      <c r="L56" s="259">
        <v>72153.991847001147</v>
      </c>
      <c r="M56" s="259">
        <v>73893.429202156869</v>
      </c>
      <c r="N56" s="259">
        <v>74084.2151023107</v>
      </c>
      <c r="O56" s="259">
        <v>69579.445412509725</v>
      </c>
      <c r="P56" s="259">
        <v>69527.53863995061</v>
      </c>
      <c r="Q56" s="259">
        <v>67147.057261064387</v>
      </c>
      <c r="R56" s="259">
        <v>64827.136187783493</v>
      </c>
      <c r="S56" s="259">
        <v>68148.735263899507</v>
      </c>
      <c r="T56" s="259">
        <v>67172.465056288391</v>
      </c>
      <c r="U56" s="259">
        <v>63930.312406520403</v>
      </c>
      <c r="V56" s="259">
        <v>60816.133539790564</v>
      </c>
      <c r="W56" s="259">
        <v>53917.741743380851</v>
      </c>
      <c r="X56" s="221"/>
    </row>
    <row r="57" spans="1:24" s="42" customFormat="1" ht="12.75" customHeight="1">
      <c r="A57" s="63" t="s">
        <v>189</v>
      </c>
      <c r="B57" s="337" t="s">
        <v>282</v>
      </c>
      <c r="C57" s="259">
        <v>189988.91741677336</v>
      </c>
      <c r="D57" s="259">
        <v>196936.75950852237</v>
      </c>
      <c r="E57" s="259">
        <v>213175.26558946545</v>
      </c>
      <c r="F57" s="259">
        <v>214760.51024225229</v>
      </c>
      <c r="G57" s="259">
        <v>216720.1115040076</v>
      </c>
      <c r="H57" s="259">
        <v>230988.30273538819</v>
      </c>
      <c r="I57" s="259">
        <v>227495.21836769354</v>
      </c>
      <c r="J57" s="259">
        <v>230248.34091853831</v>
      </c>
      <c r="K57" s="259">
        <v>256396.18392200573</v>
      </c>
      <c r="L57" s="259">
        <v>244394.4111283508</v>
      </c>
      <c r="M57" s="259">
        <v>259811.89518585752</v>
      </c>
      <c r="N57" s="259">
        <v>251189.94958264363</v>
      </c>
      <c r="O57" s="259">
        <v>250324.05043487478</v>
      </c>
      <c r="P57" s="259">
        <v>252802.13614191249</v>
      </c>
      <c r="Q57" s="259">
        <v>267568.01231384533</v>
      </c>
      <c r="R57" s="259">
        <v>258525.69561408885</v>
      </c>
      <c r="S57" s="259">
        <v>255794.64143575478</v>
      </c>
      <c r="T57" s="259">
        <v>246129.32156211126</v>
      </c>
      <c r="U57" s="259">
        <v>281178.29137025174</v>
      </c>
      <c r="V57" s="259">
        <v>279910.57320752868</v>
      </c>
      <c r="W57" s="259">
        <v>220578.98953195737</v>
      </c>
      <c r="X57" s="221"/>
    </row>
    <row r="58" spans="1:24" s="42" customFormat="1" ht="12.75" customHeight="1">
      <c r="A58" s="63">
        <v>50</v>
      </c>
      <c r="B58" s="337" t="s">
        <v>283</v>
      </c>
      <c r="C58" s="259">
        <v>61234.431507514113</v>
      </c>
      <c r="D58" s="259">
        <v>57894.194408298696</v>
      </c>
      <c r="E58" s="259">
        <v>56196.434147811487</v>
      </c>
      <c r="F58" s="259">
        <v>56608.271270431149</v>
      </c>
      <c r="G58" s="259">
        <v>47863.881607379153</v>
      </c>
      <c r="H58" s="259">
        <v>245850.96722957207</v>
      </c>
      <c r="I58" s="259">
        <v>257868.73670668335</v>
      </c>
      <c r="J58" s="259">
        <v>334535.92739855516</v>
      </c>
      <c r="K58" s="259">
        <v>374986.61679118732</v>
      </c>
      <c r="L58" s="259">
        <v>314065.83515838336</v>
      </c>
      <c r="M58" s="259">
        <v>339912.99416808615</v>
      </c>
      <c r="N58" s="259">
        <v>293304.00587614113</v>
      </c>
      <c r="O58" s="259">
        <v>334603.6650946858</v>
      </c>
      <c r="P58" s="259">
        <v>331274.53422934923</v>
      </c>
      <c r="Q58" s="259">
        <v>316334.00876099273</v>
      </c>
      <c r="R58" s="259">
        <v>476154.81770239066</v>
      </c>
      <c r="S58" s="259">
        <v>397908.5661901281</v>
      </c>
      <c r="T58" s="259">
        <v>458859.38490352116</v>
      </c>
      <c r="U58" s="259">
        <v>509604.85806542018</v>
      </c>
      <c r="V58" s="259">
        <v>442125.18043402856</v>
      </c>
      <c r="W58" s="259">
        <v>353863.8339948167</v>
      </c>
      <c r="X58" s="221"/>
    </row>
    <row r="59" spans="1:24" s="42" customFormat="1" ht="12.75" customHeight="1">
      <c r="A59" s="63">
        <v>51</v>
      </c>
      <c r="B59" s="337" t="s">
        <v>284</v>
      </c>
      <c r="C59" s="259">
        <v>379081.73624964181</v>
      </c>
      <c r="D59" s="259">
        <v>369552.08939318941</v>
      </c>
      <c r="E59" s="259">
        <v>365957.32746947883</v>
      </c>
      <c r="F59" s="259">
        <v>376551.30164016335</v>
      </c>
      <c r="G59" s="259">
        <v>383608.86287050013</v>
      </c>
      <c r="H59" s="259">
        <v>378626.00218502694</v>
      </c>
      <c r="I59" s="259">
        <v>392195.62550371885</v>
      </c>
      <c r="J59" s="259">
        <v>409574.44105988758</v>
      </c>
      <c r="K59" s="259">
        <v>410966.67119387619</v>
      </c>
      <c r="L59" s="259">
        <v>390105.25649753714</v>
      </c>
      <c r="M59" s="259">
        <v>375710.08857384411</v>
      </c>
      <c r="N59" s="259">
        <v>361048.46268937469</v>
      </c>
      <c r="O59" s="259">
        <v>394605.11470099038</v>
      </c>
      <c r="P59" s="259">
        <v>394516.03978024889</v>
      </c>
      <c r="Q59" s="259">
        <v>379334.74244017631</v>
      </c>
      <c r="R59" s="259">
        <v>371384.84380935965</v>
      </c>
      <c r="S59" s="259">
        <v>394541.50497703411</v>
      </c>
      <c r="T59" s="259">
        <v>414589.67463474529</v>
      </c>
      <c r="U59" s="259">
        <v>415134.74390520633</v>
      </c>
      <c r="V59" s="259">
        <v>397485.38930362795</v>
      </c>
      <c r="W59" s="259">
        <v>170156.29004684574</v>
      </c>
      <c r="X59" s="221"/>
    </row>
    <row r="60" spans="1:24" s="42" customFormat="1" ht="12.75" customHeight="1">
      <c r="A60" s="63">
        <v>52</v>
      </c>
      <c r="B60" s="337" t="s">
        <v>223</v>
      </c>
      <c r="C60" s="259">
        <v>179356.36890390239</v>
      </c>
      <c r="D60" s="259">
        <v>189199.54124341649</v>
      </c>
      <c r="E60" s="259">
        <v>178475.72158784524</v>
      </c>
      <c r="F60" s="259">
        <v>178741.1013650645</v>
      </c>
      <c r="G60" s="259">
        <v>187009.44670709621</v>
      </c>
      <c r="H60" s="259">
        <v>217282.72610222126</v>
      </c>
      <c r="I60" s="259">
        <v>238648.63298857148</v>
      </c>
      <c r="J60" s="259">
        <v>245418.4791048062</v>
      </c>
      <c r="K60" s="259">
        <v>247513.58786089296</v>
      </c>
      <c r="L60" s="259">
        <v>241091.26003048633</v>
      </c>
      <c r="M60" s="259">
        <v>247844.5456769981</v>
      </c>
      <c r="N60" s="259">
        <v>248660.12277013095</v>
      </c>
      <c r="O60" s="259">
        <v>228292.84855362968</v>
      </c>
      <c r="P60" s="259">
        <v>227770.47957898834</v>
      </c>
      <c r="Q60" s="259">
        <v>173911.87007031971</v>
      </c>
      <c r="R60" s="259">
        <v>181453.59494475179</v>
      </c>
      <c r="S60" s="259">
        <v>179588.22079773448</v>
      </c>
      <c r="T60" s="259">
        <v>179188.65720690432</v>
      </c>
      <c r="U60" s="259">
        <v>176249.92562460221</v>
      </c>
      <c r="V60" s="259">
        <v>170241.40452406689</v>
      </c>
      <c r="W60" s="259">
        <v>161314.81486356768</v>
      </c>
      <c r="X60" s="221"/>
    </row>
    <row r="61" spans="1:24" s="42" customFormat="1" ht="12.75" customHeight="1">
      <c r="A61" s="63">
        <v>53</v>
      </c>
      <c r="B61" s="337" t="s">
        <v>190</v>
      </c>
      <c r="C61" s="259">
        <v>54503.687179241591</v>
      </c>
      <c r="D61" s="259">
        <v>55028.871574728015</v>
      </c>
      <c r="E61" s="259">
        <v>54033.484295022019</v>
      </c>
      <c r="F61" s="259">
        <v>52456.48126850633</v>
      </c>
      <c r="G61" s="259">
        <v>53837.516414359925</v>
      </c>
      <c r="H61" s="259">
        <v>46174.678827682706</v>
      </c>
      <c r="I61" s="259">
        <v>49309.912653498119</v>
      </c>
      <c r="J61" s="259">
        <v>47786.591644789012</v>
      </c>
      <c r="K61" s="259">
        <v>49665.90025638025</v>
      </c>
      <c r="L61" s="259">
        <v>36438.140295937606</v>
      </c>
      <c r="M61" s="259">
        <v>38283.149102111784</v>
      </c>
      <c r="N61" s="259">
        <v>31572.496778055047</v>
      </c>
      <c r="O61" s="259">
        <v>35084.286226894168</v>
      </c>
      <c r="P61" s="259">
        <v>40832.803377264048</v>
      </c>
      <c r="Q61" s="259">
        <v>51756.618497731237</v>
      </c>
      <c r="R61" s="259">
        <v>58308.131817170608</v>
      </c>
      <c r="S61" s="259">
        <v>61906.922391064509</v>
      </c>
      <c r="T61" s="259">
        <v>65911.231252462327</v>
      </c>
      <c r="U61" s="259">
        <v>68671.971708068857</v>
      </c>
      <c r="V61" s="259">
        <v>69418.891912946681</v>
      </c>
      <c r="W61" s="259">
        <v>67283.212952206784</v>
      </c>
      <c r="X61" s="221"/>
    </row>
    <row r="62" spans="1:24" s="42" customFormat="1" ht="12.75" customHeight="1">
      <c r="A62" s="63" t="s">
        <v>191</v>
      </c>
      <c r="B62" s="336" t="s">
        <v>192</v>
      </c>
      <c r="C62" s="259">
        <v>187330.96756981668</v>
      </c>
      <c r="D62" s="259">
        <v>189949.91531128361</v>
      </c>
      <c r="E62" s="259">
        <v>198074.24236328102</v>
      </c>
      <c r="F62" s="259">
        <v>195388.37588060473</v>
      </c>
      <c r="G62" s="259">
        <v>192848.22199317627</v>
      </c>
      <c r="H62" s="259">
        <v>187627.92404777117</v>
      </c>
      <c r="I62" s="259">
        <v>200978.97537388638</v>
      </c>
      <c r="J62" s="259">
        <v>170036.50720540417</v>
      </c>
      <c r="K62" s="259">
        <v>174832.05421735361</v>
      </c>
      <c r="L62" s="259">
        <v>189390.38506831805</v>
      </c>
      <c r="M62" s="259">
        <v>193739.02226983439</v>
      </c>
      <c r="N62" s="259">
        <v>177729.54860725946</v>
      </c>
      <c r="O62" s="259">
        <v>171061.1725183721</v>
      </c>
      <c r="P62" s="259">
        <v>173793.05154207017</v>
      </c>
      <c r="Q62" s="259">
        <v>164103.54499102381</v>
      </c>
      <c r="R62" s="259">
        <v>167373.50466173026</v>
      </c>
      <c r="S62" s="259">
        <v>181159.49138305226</v>
      </c>
      <c r="T62" s="259">
        <v>168042.33433956344</v>
      </c>
      <c r="U62" s="259">
        <v>158960.53747049032</v>
      </c>
      <c r="V62" s="259">
        <v>149818.6373504537</v>
      </c>
      <c r="W62" s="259">
        <v>132148.39324506934</v>
      </c>
      <c r="X62" s="221"/>
    </row>
    <row r="63" spans="1:24" s="42" customFormat="1" ht="12.75" customHeight="1">
      <c r="A63" s="63" t="s">
        <v>72</v>
      </c>
      <c r="B63" s="336" t="s">
        <v>224</v>
      </c>
      <c r="C63" s="259">
        <v>159192.48395481001</v>
      </c>
      <c r="D63" s="259">
        <v>164597.01246849325</v>
      </c>
      <c r="E63" s="259">
        <v>148353.00356357984</v>
      </c>
      <c r="F63" s="259">
        <v>139962.42265519916</v>
      </c>
      <c r="G63" s="259">
        <v>152984.38475496206</v>
      </c>
      <c r="H63" s="259">
        <v>159655.98158413224</v>
      </c>
      <c r="I63" s="259">
        <v>173915.38152417319</v>
      </c>
      <c r="J63" s="259">
        <v>167190.74925809415</v>
      </c>
      <c r="K63" s="259">
        <v>173706.94941824791</v>
      </c>
      <c r="L63" s="259">
        <v>155061.24440992335</v>
      </c>
      <c r="M63" s="259">
        <v>160798.00657039598</v>
      </c>
      <c r="N63" s="259">
        <v>151138.34362148918</v>
      </c>
      <c r="O63" s="259">
        <v>153137.69473581066</v>
      </c>
      <c r="P63" s="259">
        <v>152086.86968603882</v>
      </c>
      <c r="Q63" s="259">
        <v>113071.27343394088</v>
      </c>
      <c r="R63" s="259">
        <v>112449.17857748692</v>
      </c>
      <c r="S63" s="259">
        <v>114422.36265513126</v>
      </c>
      <c r="T63" s="259">
        <v>110850.25285485794</v>
      </c>
      <c r="U63" s="259">
        <v>104278.18082804224</v>
      </c>
      <c r="V63" s="259">
        <v>98977.287706973715</v>
      </c>
      <c r="W63" s="259">
        <v>91153.660856900984</v>
      </c>
      <c r="X63" s="221"/>
    </row>
    <row r="64" spans="1:24" s="42" customFormat="1" ht="12.75" customHeight="1">
      <c r="A64" s="63" t="s">
        <v>73</v>
      </c>
      <c r="B64" s="336" t="s">
        <v>132</v>
      </c>
      <c r="C64" s="259">
        <v>78596.602404978024</v>
      </c>
      <c r="D64" s="259">
        <v>81815.454688455691</v>
      </c>
      <c r="E64" s="259">
        <v>83530.995932369435</v>
      </c>
      <c r="F64" s="259">
        <v>79634.711312931453</v>
      </c>
      <c r="G64" s="259">
        <v>76359.305662370927</v>
      </c>
      <c r="H64" s="259">
        <v>73500.499392126309</v>
      </c>
      <c r="I64" s="259">
        <v>74319.921831847198</v>
      </c>
      <c r="J64" s="259">
        <v>63660.0814102929</v>
      </c>
      <c r="K64" s="259">
        <v>70150.58532808059</v>
      </c>
      <c r="L64" s="259">
        <v>64807.681638555929</v>
      </c>
      <c r="M64" s="259">
        <v>66303.70759895377</v>
      </c>
      <c r="N64" s="259">
        <v>59484.020264692866</v>
      </c>
      <c r="O64" s="259">
        <v>60007.643121623885</v>
      </c>
      <c r="P64" s="259">
        <v>63019.991083241934</v>
      </c>
      <c r="Q64" s="259">
        <v>56353.253263573934</v>
      </c>
      <c r="R64" s="259">
        <v>54802.724287657198</v>
      </c>
      <c r="S64" s="259">
        <v>53918.240816393554</v>
      </c>
      <c r="T64" s="259">
        <v>51531.424904519219</v>
      </c>
      <c r="U64" s="259">
        <v>46464.921867205405</v>
      </c>
      <c r="V64" s="259">
        <v>45132.824988327578</v>
      </c>
      <c r="W64" s="259">
        <v>42558.426944651073</v>
      </c>
      <c r="X64" s="221"/>
    </row>
    <row r="65" spans="1:24" s="42" customFormat="1" ht="12.75" customHeight="1">
      <c r="A65" s="63" t="s">
        <v>74</v>
      </c>
      <c r="B65" s="336" t="s">
        <v>285</v>
      </c>
      <c r="C65" s="259">
        <v>73387.021749659354</v>
      </c>
      <c r="D65" s="259">
        <v>68285.235330747077</v>
      </c>
      <c r="E65" s="259">
        <v>68812.363736664309</v>
      </c>
      <c r="F65" s="259">
        <v>69324.00956865387</v>
      </c>
      <c r="G65" s="259">
        <v>67528.934019915687</v>
      </c>
      <c r="H65" s="259">
        <v>68059.783299053408</v>
      </c>
      <c r="I65" s="259">
        <v>76641.492252596043</v>
      </c>
      <c r="J65" s="259">
        <v>71851.98306445546</v>
      </c>
      <c r="K65" s="259">
        <v>74258.388679256532</v>
      </c>
      <c r="L65" s="259">
        <v>72114.600932014233</v>
      </c>
      <c r="M65" s="259">
        <v>74712.066066264873</v>
      </c>
      <c r="N65" s="259">
        <v>69736.703624628528</v>
      </c>
      <c r="O65" s="259">
        <v>72216.349536183654</v>
      </c>
      <c r="P65" s="259">
        <v>72236.269892928685</v>
      </c>
      <c r="Q65" s="259">
        <v>59836.742612196984</v>
      </c>
      <c r="R65" s="259">
        <v>64296.314663163881</v>
      </c>
      <c r="S65" s="259">
        <v>63706.989523724704</v>
      </c>
      <c r="T65" s="259">
        <v>60462.877354442768</v>
      </c>
      <c r="U65" s="259">
        <v>59351.334311477171</v>
      </c>
      <c r="V65" s="259">
        <v>55744.970657768456</v>
      </c>
      <c r="W65" s="259">
        <v>50426.730025107012</v>
      </c>
      <c r="X65" s="221"/>
    </row>
    <row r="66" spans="1:24" s="42" customFormat="1" ht="12.75" customHeight="1">
      <c r="A66" s="63" t="s">
        <v>75</v>
      </c>
      <c r="B66" s="336" t="s">
        <v>286</v>
      </c>
      <c r="C66" s="259">
        <v>189237.06647032493</v>
      </c>
      <c r="D66" s="259">
        <v>198693.91264319903</v>
      </c>
      <c r="E66" s="259">
        <v>201944.75201962044</v>
      </c>
      <c r="F66" s="259">
        <v>197448.54362776209</v>
      </c>
      <c r="G66" s="259">
        <v>194134.9249840251</v>
      </c>
      <c r="H66" s="259">
        <v>205658.57894564903</v>
      </c>
      <c r="I66" s="259">
        <v>220195.85930302623</v>
      </c>
      <c r="J66" s="259">
        <v>212740.19417128846</v>
      </c>
      <c r="K66" s="259">
        <v>229661.31890719471</v>
      </c>
      <c r="L66" s="259">
        <v>224551.62666322029</v>
      </c>
      <c r="M66" s="259">
        <v>231178.35301769519</v>
      </c>
      <c r="N66" s="259">
        <v>215862.56781065176</v>
      </c>
      <c r="O66" s="259">
        <v>216954.01222716094</v>
      </c>
      <c r="P66" s="259">
        <v>230042.16276889178</v>
      </c>
      <c r="Q66" s="259">
        <v>156262.77892911385</v>
      </c>
      <c r="R66" s="259">
        <v>164141.48256563346</v>
      </c>
      <c r="S66" s="259">
        <v>168694.59553457444</v>
      </c>
      <c r="T66" s="259">
        <v>162479.04295186471</v>
      </c>
      <c r="U66" s="259">
        <v>156444.01457148904</v>
      </c>
      <c r="V66" s="259">
        <v>154964.77777766561</v>
      </c>
      <c r="W66" s="259">
        <v>145940.24537499243</v>
      </c>
      <c r="X66" s="221"/>
    </row>
    <row r="67" spans="1:24" s="42" customFormat="1" ht="12.75" customHeight="1">
      <c r="A67" s="63" t="s">
        <v>76</v>
      </c>
      <c r="B67" s="336" t="s">
        <v>287</v>
      </c>
      <c r="C67" s="259">
        <v>25619.974534523746</v>
      </c>
      <c r="D67" s="259">
        <v>27933.840791898798</v>
      </c>
      <c r="E67" s="259">
        <v>29681.029974544588</v>
      </c>
      <c r="F67" s="259">
        <v>29502.616742227834</v>
      </c>
      <c r="G67" s="259">
        <v>29073.216941747123</v>
      </c>
      <c r="H67" s="259">
        <v>31242.927473502852</v>
      </c>
      <c r="I67" s="259">
        <v>29981.063298748988</v>
      </c>
      <c r="J67" s="259">
        <v>32453.4532181293</v>
      </c>
      <c r="K67" s="259">
        <v>34530.415189341751</v>
      </c>
      <c r="L67" s="259">
        <v>35295.985755759728</v>
      </c>
      <c r="M67" s="259">
        <v>34672.731074944015</v>
      </c>
      <c r="N67" s="259">
        <v>33541.311370188167</v>
      </c>
      <c r="O67" s="259">
        <v>28883.968380818842</v>
      </c>
      <c r="P67" s="259">
        <v>30804.908817347437</v>
      </c>
      <c r="Q67" s="259">
        <v>34776.037072658328</v>
      </c>
      <c r="R67" s="259">
        <v>38395.852751222439</v>
      </c>
      <c r="S67" s="259">
        <v>33709.728327683202</v>
      </c>
      <c r="T67" s="259">
        <v>35428.815237275972</v>
      </c>
      <c r="U67" s="259">
        <v>33468.642400764213</v>
      </c>
      <c r="V67" s="259">
        <v>33212.910548567292</v>
      </c>
      <c r="W67" s="259">
        <v>30619.12899470187</v>
      </c>
      <c r="X67" s="221"/>
    </row>
    <row r="68" spans="1:24" s="42" customFormat="1" ht="12.75" customHeight="1">
      <c r="A68" s="63" t="s">
        <v>77</v>
      </c>
      <c r="B68" s="336" t="s">
        <v>288</v>
      </c>
      <c r="C68" s="259">
        <v>238869.62914818362</v>
      </c>
      <c r="D68" s="259">
        <v>236465.48538822422</v>
      </c>
      <c r="E68" s="259">
        <v>231971.45207376854</v>
      </c>
      <c r="F68" s="259">
        <v>224520.56717088027</v>
      </c>
      <c r="G68" s="259">
        <v>216034.2884695527</v>
      </c>
      <c r="H68" s="259">
        <v>231805.96060030136</v>
      </c>
      <c r="I68" s="259">
        <v>249331.08973704063</v>
      </c>
      <c r="J68" s="259">
        <v>222440.87597560172</v>
      </c>
      <c r="K68" s="259">
        <v>240098.5172734682</v>
      </c>
      <c r="L68" s="259">
        <v>227928.28300391461</v>
      </c>
      <c r="M68" s="259">
        <v>238373.67033379595</v>
      </c>
      <c r="N68" s="259">
        <v>214792.13797684535</v>
      </c>
      <c r="O68" s="259">
        <v>196949.20755285502</v>
      </c>
      <c r="P68" s="259">
        <v>220031.75338993428</v>
      </c>
      <c r="Q68" s="259">
        <v>191038.31018163392</v>
      </c>
      <c r="R68" s="259">
        <v>194676.76471504933</v>
      </c>
      <c r="S68" s="259">
        <v>188116.88739666654</v>
      </c>
      <c r="T68" s="259">
        <v>184985.83829966438</v>
      </c>
      <c r="U68" s="259">
        <v>174828.80997619635</v>
      </c>
      <c r="V68" s="259">
        <v>171965.38150253307</v>
      </c>
      <c r="W68" s="259">
        <v>163791.03782151677</v>
      </c>
      <c r="X68" s="221"/>
    </row>
    <row r="69" spans="1:24" s="42" customFormat="1" ht="12.75" customHeight="1">
      <c r="A69" s="63" t="s">
        <v>193</v>
      </c>
      <c r="B69" s="336" t="s">
        <v>226</v>
      </c>
      <c r="C69" s="259">
        <v>147168.45964899674</v>
      </c>
      <c r="D69" s="259">
        <v>165055.30387807961</v>
      </c>
      <c r="E69" s="259">
        <v>158154.79001541896</v>
      </c>
      <c r="F69" s="259">
        <v>156556.9922706713</v>
      </c>
      <c r="G69" s="259">
        <v>156015.04081620925</v>
      </c>
      <c r="H69" s="259">
        <v>166226.70379901698</v>
      </c>
      <c r="I69" s="259">
        <v>172743.68623429004</v>
      </c>
      <c r="J69" s="259">
        <v>140478.57311094744</v>
      </c>
      <c r="K69" s="259">
        <v>154413.9566491686</v>
      </c>
      <c r="L69" s="259">
        <v>136397.49075252743</v>
      </c>
      <c r="M69" s="259">
        <v>159122.55357986127</v>
      </c>
      <c r="N69" s="259">
        <v>134364.98000926411</v>
      </c>
      <c r="O69" s="259">
        <v>118971.42598235139</v>
      </c>
      <c r="P69" s="259">
        <v>129015.63982735628</v>
      </c>
      <c r="Q69" s="259">
        <v>113822.17937168673</v>
      </c>
      <c r="R69" s="259">
        <v>118511.2131115027</v>
      </c>
      <c r="S69" s="259">
        <v>113120.47976226002</v>
      </c>
      <c r="T69" s="259">
        <v>113688.19080022101</v>
      </c>
      <c r="U69" s="259">
        <v>103324.14145900817</v>
      </c>
      <c r="V69" s="259">
        <v>104242.84559460302</v>
      </c>
      <c r="W69" s="259">
        <v>100978.0020670042</v>
      </c>
      <c r="X69" s="221"/>
    </row>
    <row r="70" spans="1:24" s="42" customFormat="1" ht="12.75" customHeight="1">
      <c r="A70" s="63" t="s">
        <v>194</v>
      </c>
      <c r="B70" s="336" t="s">
        <v>289</v>
      </c>
      <c r="C70" s="259">
        <v>219288.51668264077</v>
      </c>
      <c r="D70" s="259">
        <v>229876.86839499092</v>
      </c>
      <c r="E70" s="259">
        <v>239928.27186004492</v>
      </c>
      <c r="F70" s="259">
        <v>234106.4281988166</v>
      </c>
      <c r="G70" s="259">
        <v>228643.34600349123</v>
      </c>
      <c r="H70" s="259">
        <v>240786.00377990742</v>
      </c>
      <c r="I70" s="259">
        <v>269090.47296476236</v>
      </c>
      <c r="J70" s="259">
        <v>241520.37570290364</v>
      </c>
      <c r="K70" s="259">
        <v>260043.46626997492</v>
      </c>
      <c r="L70" s="259">
        <v>251532.85833585463</v>
      </c>
      <c r="M70" s="259">
        <v>267485.34164138261</v>
      </c>
      <c r="N70" s="259">
        <v>242479.42314289894</v>
      </c>
      <c r="O70" s="259">
        <v>230234.76930480357</v>
      </c>
      <c r="P70" s="259">
        <v>250779.31779126084</v>
      </c>
      <c r="Q70" s="259">
        <v>238920.52293438825</v>
      </c>
      <c r="R70" s="259">
        <v>249020.49540815665</v>
      </c>
      <c r="S70" s="259">
        <v>246392.52402998332</v>
      </c>
      <c r="T70" s="259">
        <v>242431.11806084559</v>
      </c>
      <c r="U70" s="259">
        <v>229124.64572121837</v>
      </c>
      <c r="V70" s="259">
        <v>228120.47532768711</v>
      </c>
      <c r="W70" s="259">
        <v>220611.70799485315</v>
      </c>
      <c r="X70" s="221"/>
    </row>
    <row r="71" spans="1:24" s="42" customFormat="1" ht="12.75" customHeight="1">
      <c r="A71" s="63" t="s">
        <v>195</v>
      </c>
      <c r="B71" s="336" t="s">
        <v>227</v>
      </c>
      <c r="C71" s="259">
        <v>250949.88746527047</v>
      </c>
      <c r="D71" s="259">
        <v>256804.61875227556</v>
      </c>
      <c r="E71" s="259">
        <v>234512.86901348206</v>
      </c>
      <c r="F71" s="259">
        <v>228700.30232661703</v>
      </c>
      <c r="G71" s="259">
        <v>222558.28228832263</v>
      </c>
      <c r="H71" s="259">
        <v>227508.39959705557</v>
      </c>
      <c r="I71" s="259">
        <v>222881.81319440965</v>
      </c>
      <c r="J71" s="259">
        <v>196557.89173636198</v>
      </c>
      <c r="K71" s="259">
        <v>210209.07076573651</v>
      </c>
      <c r="L71" s="259">
        <v>188860.60395172166</v>
      </c>
      <c r="M71" s="259">
        <v>207536.85606110448</v>
      </c>
      <c r="N71" s="259">
        <v>177611.50257153646</v>
      </c>
      <c r="O71" s="259">
        <v>166136.24645324031</v>
      </c>
      <c r="P71" s="259">
        <v>173018.41267626424</v>
      </c>
      <c r="Q71" s="259">
        <v>178067.44594813927</v>
      </c>
      <c r="R71" s="259">
        <v>183748.02023528938</v>
      </c>
      <c r="S71" s="259">
        <v>178189.79496210968</v>
      </c>
      <c r="T71" s="259">
        <v>175244.91072588373</v>
      </c>
      <c r="U71" s="259">
        <v>163591.72672137499</v>
      </c>
      <c r="V71" s="259">
        <v>158667.18670329041</v>
      </c>
      <c r="W71" s="259">
        <v>145149.93295642073</v>
      </c>
      <c r="X71" s="221"/>
    </row>
    <row r="72" spans="1:24" s="42" customFormat="1" ht="15" customHeight="1">
      <c r="A72" s="580"/>
      <c r="B72" s="102" t="s">
        <v>91</v>
      </c>
      <c r="C72" s="261">
        <v>9469039.30343787</v>
      </c>
      <c r="D72" s="261">
        <v>9463273.1241764408</v>
      </c>
      <c r="E72" s="261">
        <v>9322866.7629818022</v>
      </c>
      <c r="F72" s="261">
        <v>9453049.5025305748</v>
      </c>
      <c r="G72" s="261">
        <v>9540545.9736280404</v>
      </c>
      <c r="H72" s="261">
        <v>9838437.7210908774</v>
      </c>
      <c r="I72" s="261">
        <v>10044987.18527467</v>
      </c>
      <c r="J72" s="261">
        <v>9910633.0343299434</v>
      </c>
      <c r="K72" s="261">
        <v>9946747.3093735427</v>
      </c>
      <c r="L72" s="261">
        <v>9101813.6023962367</v>
      </c>
      <c r="M72" s="261">
        <v>9767434.5511594005</v>
      </c>
      <c r="N72" s="261">
        <v>9474949.5677833017</v>
      </c>
      <c r="O72" s="261">
        <v>9267210.1853527762</v>
      </c>
      <c r="P72" s="261">
        <v>9413808.8717367984</v>
      </c>
      <c r="Q72" s="261">
        <f t="shared" ref="Q72:W72" si="0">SUM(Q5+Q9+Q13+Q40+Q43+Q48+Q51+Q55)+SUM(Q62:Q71)</f>
        <v>9027464.6896635666</v>
      </c>
      <c r="R72" s="261">
        <f t="shared" si="0"/>
        <v>9231154.3965951502</v>
      </c>
      <c r="S72" s="261">
        <f t="shared" si="0"/>
        <v>9173999.0875718333</v>
      </c>
      <c r="T72" s="261">
        <f t="shared" si="0"/>
        <v>9247664.3532727938</v>
      </c>
      <c r="U72" s="261">
        <f t="shared" si="0"/>
        <v>9033832.9075375572</v>
      </c>
      <c r="V72" s="261">
        <f t="shared" si="0"/>
        <v>8613337.5035965089</v>
      </c>
      <c r="W72" s="261">
        <f t="shared" si="0"/>
        <v>7831775.5697155362</v>
      </c>
      <c r="X72" s="221"/>
    </row>
    <row r="73" spans="1:24" s="42" customFormat="1" ht="12.75" customHeight="1">
      <c r="A73" s="580"/>
      <c r="B73" s="133" t="s">
        <v>56</v>
      </c>
      <c r="C73" s="259">
        <v>4821317.4001313457</v>
      </c>
      <c r="D73" s="259">
        <v>5126864.378853119</v>
      </c>
      <c r="E73" s="259">
        <v>5034402.2128131958</v>
      </c>
      <c r="F73" s="259">
        <v>5068696.9118120568</v>
      </c>
      <c r="G73" s="259">
        <v>4975413.2339950008</v>
      </c>
      <c r="H73" s="259">
        <v>4900390.3496601628</v>
      </c>
      <c r="I73" s="259">
        <v>4924158.5255410308</v>
      </c>
      <c r="J73" s="259">
        <v>4547938.5605179761</v>
      </c>
      <c r="K73" s="259">
        <v>4804854.9130128212</v>
      </c>
      <c r="L73" s="259">
        <v>4748210.6730287559</v>
      </c>
      <c r="M73" s="259">
        <v>4950378.4998794226</v>
      </c>
      <c r="N73" s="259">
        <v>4551413.0352528039</v>
      </c>
      <c r="O73" s="259">
        <v>4563970.8753545834</v>
      </c>
      <c r="P73" s="259">
        <v>4705108.35182379</v>
      </c>
      <c r="Q73" s="259">
        <v>4377676.5833053635</v>
      </c>
      <c r="R73" s="259">
        <v>4438673.9589826716</v>
      </c>
      <c r="S73" s="259">
        <v>4505308.6749143582</v>
      </c>
      <c r="T73" s="259">
        <v>4430519.4838563949</v>
      </c>
      <c r="U73" s="259">
        <v>4366096.1929104021</v>
      </c>
      <c r="V73" s="259">
        <v>4408792.3388631847</v>
      </c>
      <c r="W73" s="259">
        <v>4145682.2376323296</v>
      </c>
      <c r="X73" s="221"/>
    </row>
    <row r="74" spans="1:24" s="42" customFormat="1" ht="12.75" customHeight="1">
      <c r="A74" s="580"/>
      <c r="B74" s="102" t="s">
        <v>382</v>
      </c>
      <c r="C74" s="261">
        <v>14290356.703569215</v>
      </c>
      <c r="D74" s="261">
        <v>14590137.503029559</v>
      </c>
      <c r="E74" s="261">
        <v>14357268.975794997</v>
      </c>
      <c r="F74" s="261">
        <v>14521746.414342631</v>
      </c>
      <c r="G74" s="261">
        <v>14515959.207623042</v>
      </c>
      <c r="H74" s="261">
        <v>14738828.070751041</v>
      </c>
      <c r="I74" s="261">
        <v>14969145.710815702</v>
      </c>
      <c r="J74" s="261">
        <v>14458571.594847919</v>
      </c>
      <c r="K74" s="261">
        <v>14751602.222386364</v>
      </c>
      <c r="L74" s="261">
        <v>13850024.275424993</v>
      </c>
      <c r="M74" s="261">
        <v>14717813.051038824</v>
      </c>
      <c r="N74" s="261">
        <v>14026362.603036106</v>
      </c>
      <c r="O74" s="261">
        <v>13831181.060707361</v>
      </c>
      <c r="P74" s="261">
        <v>14118917.223560588</v>
      </c>
      <c r="Q74" s="261">
        <f t="shared" ref="Q74" si="1">SUM(Q72:Q73)</f>
        <v>13405141.272968929</v>
      </c>
      <c r="R74" s="261">
        <f t="shared" ref="R74" si="2">SUM(R72:R73)</f>
        <v>13669828.355577823</v>
      </c>
      <c r="S74" s="261">
        <f t="shared" ref="S74:T74" si="3">SUM(S72:S73)</f>
        <v>13679307.762486191</v>
      </c>
      <c r="T74" s="261">
        <f t="shared" si="3"/>
        <v>13678183.837129189</v>
      </c>
      <c r="U74" s="261">
        <f t="shared" ref="U74:V74" si="4">SUM(U72:U73)</f>
        <v>13399929.10044796</v>
      </c>
      <c r="V74" s="261">
        <f t="shared" si="4"/>
        <v>13022129.842459694</v>
      </c>
      <c r="W74" s="261">
        <f t="shared" ref="W74" si="5">SUM(W72:W73)</f>
        <v>11977457.807347866</v>
      </c>
      <c r="X74" s="431"/>
    </row>
    <row r="75" spans="1:24" s="42" customFormat="1" ht="12.75" customHeight="1">
      <c r="A75" s="606" t="s">
        <v>80</v>
      </c>
      <c r="B75" s="575" t="s">
        <v>456</v>
      </c>
      <c r="C75" s="259">
        <v>358503.6731419157</v>
      </c>
      <c r="D75" s="259">
        <v>388524.75993045222</v>
      </c>
      <c r="E75" s="259">
        <v>401553.25635050132</v>
      </c>
      <c r="F75" s="259">
        <v>442114.97682551981</v>
      </c>
      <c r="G75" s="259">
        <v>451371.46298874158</v>
      </c>
      <c r="H75" s="259">
        <v>728243.45903003763</v>
      </c>
      <c r="I75" s="259">
        <v>750069.54810197104</v>
      </c>
      <c r="J75" s="259">
        <v>859319.98033727671</v>
      </c>
      <c r="K75" s="259">
        <v>902453.73423910257</v>
      </c>
      <c r="L75" s="259">
        <v>823975.31644001068</v>
      </c>
      <c r="M75" s="259">
        <v>835894.44415832346</v>
      </c>
      <c r="N75" s="259">
        <v>784789.78775833908</v>
      </c>
      <c r="O75" s="259">
        <v>860234.87588316971</v>
      </c>
      <c r="P75" s="259">
        <v>852087.76477166056</v>
      </c>
      <c r="Q75" s="259">
        <v>714299.92006355978</v>
      </c>
      <c r="R75" s="259">
        <v>849584.6607065578</v>
      </c>
      <c r="S75" s="259">
        <v>783573.49990626005</v>
      </c>
      <c r="T75" s="259">
        <v>864278.32052561315</v>
      </c>
      <c r="U75" s="259">
        <v>929448.99305706867</v>
      </c>
      <c r="V75" s="259">
        <v>840507.27734691417</v>
      </c>
      <c r="W75" s="259">
        <v>592292.46580625605</v>
      </c>
      <c r="X75" s="221"/>
    </row>
    <row r="76" spans="1:24" s="42" customFormat="1" ht="12.75" customHeight="1">
      <c r="A76" s="606" t="s">
        <v>78</v>
      </c>
      <c r="B76" s="270" t="s">
        <v>457</v>
      </c>
      <c r="C76" s="259">
        <v>338454.58419319632</v>
      </c>
      <c r="D76" s="259">
        <v>288279.92841549846</v>
      </c>
      <c r="E76" s="259">
        <v>298645.43979383225</v>
      </c>
      <c r="F76" s="259">
        <v>300568.34334218909</v>
      </c>
      <c r="G76" s="259">
        <v>295763.05804327718</v>
      </c>
      <c r="H76" s="259">
        <v>221356.14091718383</v>
      </c>
      <c r="I76" s="259">
        <v>237109.62444346948</v>
      </c>
      <c r="J76" s="259">
        <v>243886.40150853217</v>
      </c>
      <c r="K76" s="259">
        <v>240755.18824912654</v>
      </c>
      <c r="L76" s="259">
        <v>229036.3087723424</v>
      </c>
      <c r="M76" s="259">
        <v>199558.02783221778</v>
      </c>
      <c r="N76" s="259">
        <v>194070.07604443925</v>
      </c>
      <c r="O76" s="259">
        <v>200383.01553159254</v>
      </c>
      <c r="P76" s="259">
        <v>208093.54425431055</v>
      </c>
      <c r="Q76" s="259">
        <v>513589.54734838742</v>
      </c>
      <c r="R76" s="259">
        <v>510901.65876864403</v>
      </c>
      <c r="S76" s="259">
        <v>531202.93875066272</v>
      </c>
      <c r="T76" s="259">
        <v>523808.99417654623</v>
      </c>
      <c r="U76" s="259">
        <v>526706.51362913358</v>
      </c>
      <c r="V76" s="259">
        <v>525944.24235865136</v>
      </c>
      <c r="W76" s="259">
        <v>477651.93835466867</v>
      </c>
      <c r="X76" s="221"/>
    </row>
    <row r="77" spans="1:24" s="42" customFormat="1" ht="12.75" customHeight="1">
      <c r="A77" s="606" t="s">
        <v>80</v>
      </c>
      <c r="B77" s="270" t="s">
        <v>291</v>
      </c>
      <c r="C77" s="259">
        <v>92743</v>
      </c>
      <c r="D77" s="259">
        <v>93278</v>
      </c>
      <c r="E77" s="259">
        <v>100069</v>
      </c>
      <c r="F77" s="259">
        <v>109054</v>
      </c>
      <c r="G77" s="259">
        <v>111363</v>
      </c>
      <c r="H77" s="259">
        <v>104286</v>
      </c>
      <c r="I77" s="259">
        <v>107888</v>
      </c>
      <c r="J77" s="259">
        <v>128554</v>
      </c>
      <c r="K77" s="259">
        <v>124485</v>
      </c>
      <c r="L77" s="259">
        <v>114059</v>
      </c>
      <c r="M77" s="259">
        <v>116156</v>
      </c>
      <c r="N77" s="259">
        <v>113908</v>
      </c>
      <c r="O77" s="259">
        <v>106264</v>
      </c>
      <c r="P77" s="259">
        <v>96140</v>
      </c>
      <c r="Q77" s="259">
        <v>94681</v>
      </c>
      <c r="R77" s="259">
        <v>101307</v>
      </c>
      <c r="S77" s="259">
        <v>117477</v>
      </c>
      <c r="T77" s="259">
        <v>95681</v>
      </c>
      <c r="U77" s="259">
        <v>70976</v>
      </c>
      <c r="V77" s="259">
        <v>57173</v>
      </c>
      <c r="W77" s="259">
        <v>55410.801000000007</v>
      </c>
      <c r="X77" s="221"/>
    </row>
    <row r="78" spans="1:24" s="42" customFormat="1" ht="12.75" customHeight="1">
      <c r="A78" s="606" t="s">
        <v>78</v>
      </c>
      <c r="B78" s="142" t="s">
        <v>67</v>
      </c>
      <c r="C78" s="259">
        <v>52406.447908286413</v>
      </c>
      <c r="D78" s="259">
        <v>87667.903192371479</v>
      </c>
      <c r="E78" s="259">
        <v>102864</v>
      </c>
      <c r="F78" s="259">
        <v>170799.37968442732</v>
      </c>
      <c r="G78" s="259">
        <v>167822.00779265453</v>
      </c>
      <c r="H78" s="259">
        <v>99326.733840819914</v>
      </c>
      <c r="I78" s="259">
        <v>148956.07108663095</v>
      </c>
      <c r="J78" s="259">
        <v>126017.01569804762</v>
      </c>
      <c r="K78" s="259">
        <v>49451.434775080248</v>
      </c>
      <c r="L78" s="259">
        <v>55541.185144786672</v>
      </c>
      <c r="M78" s="259">
        <v>-115310</v>
      </c>
      <c r="N78" s="259">
        <v>-78648</v>
      </c>
      <c r="O78" s="259">
        <v>22517.952502856017</v>
      </c>
      <c r="P78" s="259">
        <v>75772.861546835833</v>
      </c>
      <c r="Q78" s="259">
        <v>-26520.389800239813</v>
      </c>
      <c r="R78" s="259">
        <v>-71911</v>
      </c>
      <c r="S78" s="259">
        <v>40627</v>
      </c>
      <c r="T78" s="259">
        <v>83316</v>
      </c>
      <c r="U78" s="259">
        <v>84038</v>
      </c>
      <c r="V78" s="259">
        <v>40597</v>
      </c>
      <c r="W78" s="259">
        <v>48163.654000000337</v>
      </c>
      <c r="X78" s="221"/>
    </row>
    <row r="79" spans="1:24" s="42" customFormat="1" ht="12.75" customHeight="1">
      <c r="A79" s="606" t="s">
        <v>78</v>
      </c>
      <c r="B79" s="270" t="s">
        <v>612</v>
      </c>
      <c r="C79" s="259">
        <v>0</v>
      </c>
      <c r="D79" s="259">
        <v>0</v>
      </c>
      <c r="E79" s="259">
        <v>0</v>
      </c>
      <c r="F79" s="259">
        <v>0</v>
      </c>
      <c r="G79" s="259">
        <v>0</v>
      </c>
      <c r="H79" s="259">
        <v>155602.41516302928</v>
      </c>
      <c r="I79" s="259">
        <v>164633.75171106885</v>
      </c>
      <c r="J79" s="259">
        <v>177680.45020836487</v>
      </c>
      <c r="K79" s="259">
        <v>177884.41314145981</v>
      </c>
      <c r="L79" s="259">
        <v>175318.4516590045</v>
      </c>
      <c r="M79" s="259">
        <v>199380.27437314176</v>
      </c>
      <c r="N79" s="259">
        <v>193280.42746691086</v>
      </c>
      <c r="O79" s="259">
        <v>210309.11403547064</v>
      </c>
      <c r="P79" s="259">
        <v>215719.03985796613</v>
      </c>
      <c r="Q79" s="259">
        <v>-58951.462089479057</v>
      </c>
      <c r="R79" s="259">
        <v>-57138.352922578924</v>
      </c>
      <c r="S79" s="259">
        <v>-23782.663926994865</v>
      </c>
      <c r="T79" s="259">
        <v>24344.488179924636</v>
      </c>
      <c r="U79" s="259">
        <v>-45007.44948288388</v>
      </c>
      <c r="V79" s="259">
        <v>-44868.807936605648</v>
      </c>
      <c r="W79" s="259">
        <v>-104336.41299485028</v>
      </c>
      <c r="X79" s="221"/>
    </row>
    <row r="80" spans="1:24" s="42" customFormat="1" ht="12.75" customHeight="1">
      <c r="A80" s="606" t="s">
        <v>78</v>
      </c>
      <c r="B80" s="142" t="s">
        <v>133</v>
      </c>
      <c r="C80" s="259">
        <v>170832.06400000001</v>
      </c>
      <c r="D80" s="259">
        <v>194347.09399999998</v>
      </c>
      <c r="E80" s="259">
        <v>170204</v>
      </c>
      <c r="F80" s="259">
        <v>158130.49130780427</v>
      </c>
      <c r="G80" s="259">
        <v>174531.39685212547</v>
      </c>
      <c r="H80" s="259">
        <v>175774.45158057308</v>
      </c>
      <c r="I80" s="259">
        <v>174905.77965060755</v>
      </c>
      <c r="J80" s="259">
        <v>178590.46671546239</v>
      </c>
      <c r="K80" s="259">
        <v>173222.23132452936</v>
      </c>
      <c r="L80" s="259">
        <v>145113.19010270332</v>
      </c>
      <c r="M80" s="259">
        <v>151931.23721061982</v>
      </c>
      <c r="N80" s="259">
        <v>148031.01342514431</v>
      </c>
      <c r="O80" s="259">
        <v>149164.829</v>
      </c>
      <c r="P80" s="259">
        <v>151333.6716992</v>
      </c>
      <c r="Q80" s="259">
        <v>155302</v>
      </c>
      <c r="R80" s="259">
        <v>160722</v>
      </c>
      <c r="S80" s="259">
        <v>164313</v>
      </c>
      <c r="T80" s="259">
        <v>173298</v>
      </c>
      <c r="U80" s="259">
        <v>163804</v>
      </c>
      <c r="V80" s="259">
        <v>158414</v>
      </c>
      <c r="W80" s="259">
        <v>143676.68199999997</v>
      </c>
      <c r="X80" s="221"/>
    </row>
    <row r="81" spans="1:26" s="42" customFormat="1" ht="12.75" customHeight="1">
      <c r="A81" s="607" t="s">
        <v>79</v>
      </c>
      <c r="B81" s="609" t="s">
        <v>613</v>
      </c>
      <c r="C81" s="261">
        <v>14400803.126528781</v>
      </c>
      <c r="D81" s="261">
        <v>14678629.668706976</v>
      </c>
      <c r="E81" s="261">
        <v>14427360.159238329</v>
      </c>
      <c r="F81" s="261">
        <v>14600075.651851531</v>
      </c>
      <c r="G81" s="261">
        <v>14591341.207322359</v>
      </c>
      <c r="H81" s="261">
        <v>14558358.353222609</v>
      </c>
      <c r="I81" s="261">
        <v>14836793.389605507</v>
      </c>
      <c r="J81" s="261">
        <v>14196871.948641049</v>
      </c>
      <c r="K81" s="261">
        <v>14365976.755637456</v>
      </c>
      <c r="L81" s="261">
        <v>13516999.094663819</v>
      </c>
      <c r="M81" s="261">
        <v>14201322.146296481</v>
      </c>
      <c r="N81" s="261">
        <v>13584398.332214259</v>
      </c>
      <c r="O81" s="261">
        <v>13447057.095894109</v>
      </c>
      <c r="P81" s="261">
        <v>13821608.57614724</v>
      </c>
      <c r="Q81" s="261">
        <f t="shared" ref="Q81" si="6">Q74-Q75+Q76-Q77+Q78+Q79+Q80</f>
        <v>13179580.04836404</v>
      </c>
      <c r="R81" s="261">
        <f t="shared" ref="R81" si="7">R74-R75+R76-R77+R78+R79+R80</f>
        <v>13261511.000717331</v>
      </c>
      <c r="S81" s="261">
        <f t="shared" ref="S81" si="8">S74-S75+S76-S77+S78+S79+S80</f>
        <v>13490617.537403598</v>
      </c>
      <c r="T81" s="261">
        <f t="shared" ref="T81" si="9">T74-T75+T76-T77+T78+T79+T80</f>
        <v>13522991.998960046</v>
      </c>
      <c r="U81" s="261">
        <f>U74-U75+U76-U77+U78+U79+U80</f>
        <v>13129045.17153714</v>
      </c>
      <c r="V81" s="261">
        <f t="shared" ref="V81:W81" si="10">V74-V75+V76-V77+V78+V79+V80</f>
        <v>12804535.999534825</v>
      </c>
      <c r="W81" s="261">
        <f t="shared" si="10"/>
        <v>11894910.40190143</v>
      </c>
      <c r="X81" s="431"/>
    </row>
    <row r="82" spans="1:26" ht="12.75" customHeight="1">
      <c r="A82" s="576" t="s">
        <v>557</v>
      </c>
      <c r="B82" s="74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</row>
    <row r="83" spans="1:26" ht="12.75" customHeight="1">
      <c r="A83" s="15" t="s">
        <v>610</v>
      </c>
      <c r="B83" s="74"/>
      <c r="C83" s="175"/>
      <c r="D83" s="175"/>
      <c r="E83" s="175"/>
      <c r="F83" s="175"/>
      <c r="G83" s="175"/>
      <c r="H83" s="175"/>
      <c r="I83" s="175"/>
      <c r="J83" s="175"/>
      <c r="K83" s="175"/>
      <c r="L83" s="175"/>
      <c r="M83" s="175"/>
      <c r="N83" s="175"/>
      <c r="O83" s="175"/>
    </row>
    <row r="84" spans="1:26" ht="12.75" customHeight="1">
      <c r="A84" s="19" t="s">
        <v>559</v>
      </c>
      <c r="B84" s="26"/>
      <c r="C84" s="171"/>
      <c r="D84" s="171"/>
      <c r="E84" s="171"/>
      <c r="F84" s="171"/>
      <c r="G84" s="171"/>
      <c r="H84" s="171"/>
      <c r="I84" s="171"/>
      <c r="J84" s="171"/>
      <c r="K84" s="171"/>
      <c r="L84" s="171"/>
      <c r="M84" s="171"/>
      <c r="N84" s="171"/>
      <c r="O84" s="171"/>
    </row>
    <row r="85" spans="1:26" ht="12.75" customHeight="1">
      <c r="A85" s="147" t="s">
        <v>611</v>
      </c>
      <c r="B85" s="26"/>
      <c r="C85" s="171"/>
      <c r="D85" s="171"/>
      <c r="E85" s="171"/>
      <c r="F85" s="171"/>
      <c r="G85" s="171"/>
      <c r="H85" s="171"/>
      <c r="I85" s="171"/>
      <c r="J85" s="171"/>
      <c r="K85" s="171"/>
      <c r="L85" s="171"/>
      <c r="M85" s="171"/>
      <c r="N85" s="171"/>
      <c r="O85" s="171"/>
    </row>
    <row r="86" spans="1:26" ht="15" customHeight="1">
      <c r="A86" s="25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176"/>
    </row>
    <row r="87" spans="1:26" ht="11.25" customHeight="1">
      <c r="A87" s="25"/>
      <c r="B87" s="137"/>
      <c r="C87" s="429"/>
      <c r="D87" s="176"/>
      <c r="E87" s="176"/>
      <c r="F87" s="176"/>
      <c r="G87" s="176"/>
      <c r="H87" s="176"/>
      <c r="I87" s="177"/>
      <c r="J87" s="176"/>
      <c r="K87" s="176"/>
      <c r="L87" s="176"/>
      <c r="M87" s="176"/>
      <c r="N87" s="176"/>
      <c r="O87" s="177"/>
      <c r="P87" s="176"/>
      <c r="Q87" s="176"/>
      <c r="R87" s="177"/>
      <c r="S87" s="177"/>
      <c r="T87" s="177"/>
      <c r="U87" s="177"/>
      <c r="V87" s="177"/>
      <c r="W87" s="177"/>
    </row>
    <row r="88" spans="1:26" ht="11.25" customHeight="1">
      <c r="A88" s="25"/>
      <c r="B88" s="428"/>
      <c r="C88" s="430"/>
      <c r="D88" s="172"/>
      <c r="E88" s="172"/>
      <c r="F88" s="172"/>
      <c r="G88" s="172"/>
      <c r="H88" s="172"/>
      <c r="I88" s="172"/>
      <c r="J88" s="172"/>
      <c r="K88" s="172"/>
      <c r="L88" s="172"/>
      <c r="M88" s="172"/>
      <c r="N88" s="172"/>
      <c r="O88" s="172"/>
      <c r="P88" s="172"/>
      <c r="Q88" s="172"/>
      <c r="R88" s="172"/>
      <c r="S88" s="172"/>
      <c r="T88" s="172"/>
      <c r="U88" s="172"/>
      <c r="V88" s="172"/>
      <c r="W88" s="172"/>
    </row>
    <row r="89" spans="1:26" ht="11.25" customHeight="1"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</row>
    <row r="90" spans="1:26" ht="11.25" customHeight="1">
      <c r="A90" s="25"/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</row>
    <row r="91" spans="1:26" ht="15" customHeight="1">
      <c r="A91" s="25"/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</row>
    <row r="92" spans="1:26" ht="15" customHeight="1">
      <c r="A92" s="25"/>
      <c r="B92" s="176"/>
      <c r="C92" s="176"/>
      <c r="D92" s="176"/>
      <c r="E92" s="176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</row>
    <row r="93" spans="1:26" ht="15" customHeight="1">
      <c r="A93" s="25"/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</row>
    <row r="94" spans="1:26" ht="15" customHeight="1">
      <c r="A94" s="25"/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</row>
    <row r="95" spans="1:26" ht="15" customHeight="1">
      <c r="A95" s="25"/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</row>
    <row r="96" spans="1:26" ht="15" customHeight="1">
      <c r="A96" s="25"/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</row>
    <row r="97" spans="1:26" ht="15" customHeight="1">
      <c r="A97" s="25"/>
      <c r="B97" s="176"/>
      <c r="C97" s="176"/>
      <c r="D97" s="176"/>
      <c r="E97" s="176"/>
      <c r="F97" s="176"/>
      <c r="G97" s="176"/>
      <c r="H97" s="176"/>
      <c r="I97" s="176"/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</row>
    <row r="98" spans="1:26" ht="15" customHeight="1">
      <c r="A98" s="25"/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</row>
    <row r="99" spans="1:26" ht="15" customHeight="1">
      <c r="A99" s="25"/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</row>
    <row r="100" spans="1:26" ht="15" customHeight="1">
      <c r="A100" s="25"/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</row>
    <row r="101" spans="1:26" ht="15" customHeight="1">
      <c r="A101" s="25"/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</row>
    <row r="102" spans="1:26" ht="15" customHeight="1">
      <c r="A102" s="25"/>
      <c r="B102" s="176"/>
      <c r="C102" s="176"/>
      <c r="D102" s="176"/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</row>
    <row r="103" spans="1:26" ht="15" customHeight="1">
      <c r="A103" s="25"/>
      <c r="B103" s="176"/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</row>
    <row r="104" spans="1:26" ht="15" customHeight="1">
      <c r="A104" s="25"/>
      <c r="B104" s="176"/>
      <c r="C104" s="176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</row>
    <row r="105" spans="1:26" ht="15" customHeight="1">
      <c r="A105" s="25"/>
      <c r="B105" s="26"/>
    </row>
    <row r="106" spans="1:26" ht="15" customHeight="1">
      <c r="A106" s="25"/>
      <c r="B106" s="26"/>
    </row>
    <row r="107" spans="1:26" ht="15" customHeight="1">
      <c r="A107" s="25"/>
      <c r="B107" s="26"/>
    </row>
    <row r="108" spans="1:26" ht="15" customHeight="1">
      <c r="A108" s="25"/>
      <c r="B108" s="26"/>
    </row>
    <row r="109" spans="1:26" ht="15" customHeight="1">
      <c r="A109" s="25"/>
      <c r="B109" s="26"/>
    </row>
    <row r="110" spans="1:26" ht="15" customHeight="1">
      <c r="A110" s="25"/>
      <c r="B110" s="26"/>
    </row>
    <row r="111" spans="1:26" ht="15" customHeight="1">
      <c r="A111" s="25"/>
      <c r="B111" s="26"/>
    </row>
    <row r="112" spans="1:26" ht="15" customHeight="1">
      <c r="A112" s="25"/>
      <c r="B112" s="26"/>
    </row>
    <row r="113" spans="1:2" ht="15" customHeight="1">
      <c r="A113" s="25"/>
      <c r="B113" s="26"/>
    </row>
    <row r="114" spans="1:2" ht="15" customHeight="1">
      <c r="A114" s="25"/>
      <c r="B114" s="26"/>
    </row>
    <row r="115" spans="1:2" ht="15" customHeight="1">
      <c r="A115" s="25"/>
      <c r="B115" s="26"/>
    </row>
    <row r="116" spans="1:2" ht="15" customHeight="1">
      <c r="A116" s="25"/>
      <c r="B116" s="26"/>
    </row>
    <row r="117" spans="1:2" ht="15" customHeight="1">
      <c r="A117" s="25"/>
      <c r="B117" s="26"/>
    </row>
    <row r="118" spans="1:2" ht="15" customHeight="1">
      <c r="A118" s="25"/>
      <c r="B118" s="26"/>
    </row>
    <row r="119" spans="1:2" ht="15" customHeight="1">
      <c r="A119" s="25"/>
      <c r="B119" s="26"/>
    </row>
    <row r="120" spans="1:2" ht="15" customHeight="1">
      <c r="A120" s="25"/>
      <c r="B120" s="26"/>
    </row>
    <row r="121" spans="1:2" ht="15" customHeight="1">
      <c r="A121" s="25"/>
      <c r="B121" s="26"/>
    </row>
    <row r="122" spans="1:2" ht="15" customHeight="1">
      <c r="A122" s="25"/>
      <c r="B122" s="26"/>
    </row>
    <row r="123" spans="1:2" ht="15" customHeight="1">
      <c r="A123" s="25"/>
      <c r="B123" s="26"/>
    </row>
    <row r="124" spans="1:2" ht="15" customHeight="1">
      <c r="A124" s="25"/>
      <c r="B124" s="26"/>
    </row>
    <row r="125" spans="1:2" ht="15" customHeight="1">
      <c r="A125" s="25"/>
      <c r="B125" s="26"/>
    </row>
    <row r="126" spans="1:2" ht="15" customHeight="1">
      <c r="A126" s="25"/>
      <c r="B126" s="26"/>
    </row>
    <row r="127" spans="1:2" ht="15" customHeight="1">
      <c r="A127" s="25"/>
      <c r="B127" s="26"/>
    </row>
    <row r="128" spans="1:2" ht="15" customHeight="1">
      <c r="A128" s="25"/>
      <c r="B128" s="26"/>
    </row>
    <row r="129" spans="1:2" ht="15" customHeight="1">
      <c r="A129" s="25"/>
      <c r="B129" s="26"/>
    </row>
    <row r="130" spans="1:2" ht="15" customHeight="1">
      <c r="A130" s="25"/>
      <c r="B130" s="26"/>
    </row>
    <row r="131" spans="1:2" ht="15" customHeight="1">
      <c r="A131" s="25"/>
      <c r="B131" s="26"/>
    </row>
    <row r="132" spans="1:2" ht="15" customHeight="1">
      <c r="A132" s="25"/>
      <c r="B132" s="26"/>
    </row>
    <row r="133" spans="1:2" ht="15" customHeight="1">
      <c r="A133" s="25"/>
      <c r="B133" s="26"/>
    </row>
    <row r="134" spans="1:2" ht="15" customHeight="1">
      <c r="A134" s="25"/>
      <c r="B134" s="26"/>
    </row>
    <row r="135" spans="1:2" ht="15" customHeight="1">
      <c r="A135" s="25"/>
      <c r="B135" s="26"/>
    </row>
    <row r="136" spans="1:2" ht="15" customHeight="1">
      <c r="A136" s="25"/>
      <c r="B136" s="26"/>
    </row>
    <row r="137" spans="1:2" ht="15" customHeight="1">
      <c r="A137" s="25"/>
      <c r="B137" s="26"/>
    </row>
    <row r="138" spans="1:2" ht="15" customHeight="1">
      <c r="A138" s="25"/>
      <c r="B138" s="26"/>
    </row>
    <row r="139" spans="1:2" ht="15" customHeight="1">
      <c r="A139" s="25"/>
      <c r="B139" s="26"/>
    </row>
    <row r="140" spans="1:2" ht="15" customHeight="1">
      <c r="A140" s="25"/>
      <c r="B140" s="26"/>
    </row>
    <row r="141" spans="1:2" ht="15" customHeight="1">
      <c r="A141" s="25"/>
      <c r="B141" s="26"/>
    </row>
    <row r="142" spans="1:2" ht="15" customHeight="1">
      <c r="A142" s="25"/>
      <c r="B142" s="26"/>
    </row>
    <row r="143" spans="1:2" ht="15" customHeight="1">
      <c r="A143" s="25"/>
      <c r="B143" s="26"/>
    </row>
    <row r="144" spans="1:2" ht="15" customHeight="1">
      <c r="A144" s="25"/>
      <c r="B144" s="26"/>
    </row>
    <row r="145" spans="1:2" ht="15" customHeight="1">
      <c r="A145" s="25"/>
      <c r="B145" s="26"/>
    </row>
    <row r="146" spans="1:2" ht="15" customHeight="1">
      <c r="A146" s="25"/>
      <c r="B146" s="26"/>
    </row>
    <row r="147" spans="1:2" ht="15" customHeight="1">
      <c r="A147" s="25"/>
      <c r="B147" s="26"/>
    </row>
    <row r="148" spans="1:2" ht="15" customHeight="1">
      <c r="A148" s="25"/>
      <c r="B148" s="26"/>
    </row>
    <row r="149" spans="1:2" ht="15" customHeight="1">
      <c r="A149" s="25"/>
      <c r="B149" s="26"/>
    </row>
    <row r="150" spans="1:2" ht="15" customHeight="1">
      <c r="A150" s="25"/>
      <c r="B150" s="26"/>
    </row>
    <row r="151" spans="1:2" ht="15" customHeight="1">
      <c r="A151" s="25"/>
      <c r="B151" s="26"/>
    </row>
    <row r="152" spans="1:2" ht="15" customHeight="1">
      <c r="A152" s="25"/>
      <c r="B152" s="26"/>
    </row>
    <row r="153" spans="1:2" ht="15" customHeight="1">
      <c r="A153" s="25"/>
      <c r="B153" s="26"/>
    </row>
    <row r="154" spans="1:2" ht="15" customHeight="1">
      <c r="A154" s="25"/>
      <c r="B154" s="26"/>
    </row>
    <row r="155" spans="1:2" ht="15" customHeight="1">
      <c r="A155" s="25"/>
      <c r="B155" s="26"/>
    </row>
    <row r="156" spans="1:2" ht="15" customHeight="1">
      <c r="A156" s="25"/>
      <c r="B156" s="26"/>
    </row>
    <row r="157" spans="1:2" ht="15" customHeight="1">
      <c r="A157" s="25"/>
      <c r="B157" s="26"/>
    </row>
    <row r="158" spans="1:2" ht="15" customHeight="1">
      <c r="A158" s="25"/>
      <c r="B158" s="26"/>
    </row>
    <row r="159" spans="1:2" ht="15" customHeight="1">
      <c r="A159" s="25"/>
      <c r="B159" s="26"/>
    </row>
    <row r="160" spans="1:2" ht="15" customHeight="1">
      <c r="A160" s="25"/>
      <c r="B160" s="26"/>
    </row>
    <row r="161" spans="1:2" ht="15" customHeight="1">
      <c r="A161" s="25"/>
      <c r="B161" s="26"/>
    </row>
    <row r="162" spans="1:2" ht="15" customHeight="1">
      <c r="A162" s="25"/>
      <c r="B162" s="26"/>
    </row>
    <row r="163" spans="1:2" ht="15" customHeight="1">
      <c r="A163" s="25"/>
      <c r="B163" s="26"/>
    </row>
    <row r="164" spans="1:2" ht="15" customHeight="1">
      <c r="A164" s="25"/>
      <c r="B164" s="26"/>
    </row>
    <row r="165" spans="1:2" ht="15" customHeight="1">
      <c r="A165" s="25"/>
      <c r="B165" s="26"/>
    </row>
    <row r="166" spans="1:2" ht="15" customHeight="1">
      <c r="A166" s="25"/>
      <c r="B166" s="26"/>
    </row>
    <row r="167" spans="1:2" ht="15" customHeight="1">
      <c r="A167" s="25"/>
      <c r="B167" s="26"/>
    </row>
    <row r="168" spans="1:2" ht="15" customHeight="1">
      <c r="A168" s="25"/>
      <c r="B168" s="26"/>
    </row>
    <row r="169" spans="1:2" ht="15" customHeight="1">
      <c r="A169" s="25"/>
      <c r="B169" s="26"/>
    </row>
    <row r="170" spans="1:2" ht="15" customHeight="1">
      <c r="A170" s="25"/>
      <c r="B170" s="26"/>
    </row>
    <row r="171" spans="1:2" ht="15" customHeight="1">
      <c r="A171" s="25"/>
      <c r="B171" s="26"/>
    </row>
    <row r="172" spans="1:2" ht="15" customHeight="1">
      <c r="A172" s="25"/>
      <c r="B172" s="26"/>
    </row>
    <row r="173" spans="1:2" ht="15" customHeight="1">
      <c r="A173" s="25"/>
      <c r="B173" s="26"/>
    </row>
    <row r="174" spans="1:2" ht="15" customHeight="1">
      <c r="A174" s="25"/>
      <c r="B174" s="26"/>
    </row>
    <row r="175" spans="1:2" ht="15" customHeight="1">
      <c r="A175" s="25"/>
      <c r="B175" s="26"/>
    </row>
    <row r="176" spans="1:2" ht="15" customHeight="1">
      <c r="A176" s="25"/>
      <c r="B176" s="26"/>
    </row>
    <row r="177" spans="1:2" ht="15" customHeight="1">
      <c r="A177" s="25"/>
      <c r="B177" s="26"/>
    </row>
    <row r="178" spans="1:2" ht="15" customHeight="1">
      <c r="A178" s="25"/>
      <c r="B178" s="26"/>
    </row>
    <row r="179" spans="1:2" ht="15" customHeight="1">
      <c r="A179" s="25"/>
      <c r="B179" s="26"/>
    </row>
    <row r="180" spans="1:2" ht="15" customHeight="1">
      <c r="A180" s="25"/>
      <c r="B180" s="26"/>
    </row>
    <row r="181" spans="1:2" ht="15" customHeight="1">
      <c r="A181" s="25"/>
      <c r="B181" s="26"/>
    </row>
    <row r="182" spans="1:2" ht="15" customHeight="1">
      <c r="A182" s="25"/>
      <c r="B182" s="26"/>
    </row>
    <row r="183" spans="1:2" ht="15" customHeight="1">
      <c r="A183" s="25"/>
      <c r="B183" s="26"/>
    </row>
    <row r="184" spans="1:2" ht="15" customHeight="1">
      <c r="A184" s="25"/>
      <c r="B184" s="26"/>
    </row>
    <row r="185" spans="1:2" ht="15" customHeight="1">
      <c r="A185" s="25"/>
      <c r="B185" s="26"/>
    </row>
    <row r="186" spans="1:2" ht="15" customHeight="1">
      <c r="B186" s="26"/>
    </row>
    <row r="187" spans="1:2" ht="15" customHeight="1">
      <c r="B187" s="26"/>
    </row>
    <row r="188" spans="1:2" ht="15" customHeight="1">
      <c r="B188" s="26"/>
    </row>
    <row r="189" spans="1:2" ht="15" customHeight="1">
      <c r="B189" s="26"/>
    </row>
    <row r="190" spans="1:2" ht="15" customHeight="1">
      <c r="B190" s="26"/>
    </row>
    <row r="191" spans="1:2" ht="15" customHeight="1">
      <c r="B191" s="26"/>
    </row>
    <row r="192" spans="1:2" ht="15" customHeight="1">
      <c r="B192" s="26"/>
    </row>
    <row r="193" spans="2:2" ht="15" customHeight="1">
      <c r="B193" s="26"/>
    </row>
    <row r="194" spans="2:2" ht="15" customHeight="1">
      <c r="B194" s="26"/>
    </row>
    <row r="195" spans="2:2" ht="15" customHeight="1">
      <c r="B195" s="26"/>
    </row>
    <row r="196" spans="2:2" ht="15" customHeight="1">
      <c r="B196" s="26"/>
    </row>
    <row r="197" spans="2:2" ht="15" customHeight="1">
      <c r="B197" s="26"/>
    </row>
    <row r="198" spans="2:2" ht="15" customHeight="1">
      <c r="B198" s="26"/>
    </row>
    <row r="199" spans="2:2" ht="15" customHeight="1">
      <c r="B199" s="26"/>
    </row>
    <row r="200" spans="2:2" ht="15" customHeight="1">
      <c r="B200" s="26"/>
    </row>
    <row r="201" spans="2:2" ht="15" customHeight="1">
      <c r="B201" s="26"/>
    </row>
    <row r="202" spans="2:2" ht="15" customHeight="1">
      <c r="B202" s="26"/>
    </row>
    <row r="203" spans="2:2" ht="15" customHeight="1">
      <c r="B203" s="26"/>
    </row>
    <row r="204" spans="2:2" ht="15" customHeight="1">
      <c r="B204" s="26"/>
    </row>
    <row r="205" spans="2:2" ht="15" customHeight="1">
      <c r="B205" s="26"/>
    </row>
    <row r="206" spans="2:2" ht="15" customHeight="1">
      <c r="B206" s="26"/>
    </row>
    <row r="207" spans="2:2" ht="15" customHeight="1">
      <c r="B207" s="26"/>
    </row>
    <row r="208" spans="2:2" ht="15" customHeight="1">
      <c r="B208" s="26"/>
    </row>
    <row r="209" spans="2:2" ht="15" customHeight="1">
      <c r="B209" s="26"/>
    </row>
    <row r="210" spans="2:2" ht="15" customHeight="1">
      <c r="B210" s="26"/>
    </row>
    <row r="211" spans="2:2" ht="15" customHeight="1">
      <c r="B211" s="26"/>
    </row>
    <row r="212" spans="2:2" ht="15" customHeight="1">
      <c r="B212" s="26"/>
    </row>
    <row r="213" spans="2:2" ht="15" customHeight="1"/>
    <row r="214" spans="2:2" ht="15" customHeight="1"/>
    <row r="215" spans="2:2" ht="15" customHeight="1"/>
    <row r="216" spans="2:2" ht="15" customHeight="1"/>
    <row r="217" spans="2:2" ht="15" customHeight="1"/>
    <row r="218" spans="2:2" ht="15" customHeight="1"/>
    <row r="219" spans="2:2" ht="15" customHeight="1"/>
    <row r="220" spans="2:2" ht="15" customHeight="1"/>
    <row r="221" spans="2:2" ht="15" customHeight="1"/>
    <row r="222" spans="2:2" ht="15" customHeight="1"/>
    <row r="223" spans="2:2" ht="15" customHeight="1"/>
    <row r="224" spans="2: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</sheetData>
  <mergeCells count="1">
    <mergeCell ref="L2:M2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57" fitToWidth="2" orientation="portrait" verticalDpi="300" r:id="rId1"/>
  <headerFooter alignWithMargins="0">
    <oddFooter>&amp;L&amp;"MetaNormalLF-Roman,Standard"Statistisches Bundesamt, Energiegesamtrechnung, 2022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X1613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45.7109375" style="19" customWidth="1"/>
    <col min="3" max="3" width="10.7109375" style="19" customWidth="1"/>
    <col min="4" max="5" width="10.7109375" style="19" hidden="1" customWidth="1"/>
    <col min="6" max="7" width="10.7109375" style="23" hidden="1" customWidth="1"/>
    <col min="8" max="8" width="10.7109375" style="23" customWidth="1"/>
    <col min="9" max="12" width="10.7109375" style="23" hidden="1" customWidth="1"/>
    <col min="13" max="13" width="10.7109375" style="23" customWidth="1"/>
    <col min="14" max="14" width="10.7109375" style="23" hidden="1" customWidth="1" outlineLevel="1"/>
    <col min="15" max="16" width="10.7109375" style="19" hidden="1" customWidth="1" outlineLevel="1"/>
    <col min="17" max="17" width="10.7109375" style="19" customWidth="1" collapsed="1"/>
    <col min="18" max="18" width="10.7109375" style="19" customWidth="1"/>
    <col min="19" max="21" width="10.7109375" style="19" hidden="1" customWidth="1" outlineLevel="1"/>
    <col min="22" max="22" width="10.7109375" style="19" customWidth="1" collapsed="1"/>
    <col min="23" max="23" width="10.7109375" style="19" customWidth="1"/>
    <col min="24" max="16384" width="11.42578125" style="19"/>
  </cols>
  <sheetData>
    <row r="1" spans="1:24" s="28" customFormat="1" ht="20.100000000000001" customHeight="1">
      <c r="A1" s="610" t="s">
        <v>615</v>
      </c>
      <c r="B1" s="204"/>
      <c r="F1" s="203"/>
      <c r="G1" s="203"/>
      <c r="H1" s="131"/>
      <c r="I1" s="131"/>
      <c r="K1" s="131"/>
      <c r="L1" s="131"/>
      <c r="M1" s="131"/>
      <c r="N1" s="131"/>
    </row>
    <row r="2" spans="1:24" s="20" customFormat="1" ht="20.100000000000001" customHeight="1">
      <c r="A2" s="441" t="s">
        <v>237</v>
      </c>
      <c r="B2" s="150"/>
      <c r="E2" s="55"/>
      <c r="F2" s="21"/>
      <c r="G2" s="21"/>
      <c r="H2" s="29"/>
      <c r="I2" s="29"/>
      <c r="J2" s="51"/>
      <c r="K2" s="29"/>
      <c r="L2" s="29"/>
      <c r="M2" s="29"/>
      <c r="N2" s="29"/>
      <c r="P2" s="234"/>
    </row>
    <row r="3" spans="1:24" ht="15" customHeight="1">
      <c r="B3" s="22"/>
      <c r="I3" s="90"/>
      <c r="J3" s="90"/>
      <c r="K3" s="90"/>
      <c r="L3" s="90"/>
      <c r="M3" s="90"/>
      <c r="N3" s="90"/>
    </row>
    <row r="4" spans="1:24" s="23" customFormat="1" ht="24.95" customHeight="1">
      <c r="A4" s="213" t="s">
        <v>310</v>
      </c>
      <c r="B4" s="613" t="s">
        <v>200</v>
      </c>
      <c r="C4" s="213">
        <v>2000</v>
      </c>
      <c r="D4" s="213">
        <v>2001</v>
      </c>
      <c r="E4" s="213">
        <v>2002</v>
      </c>
      <c r="F4" s="213">
        <v>2003</v>
      </c>
      <c r="G4" s="213">
        <v>2004</v>
      </c>
      <c r="H4" s="213">
        <v>2005</v>
      </c>
      <c r="I4" s="213">
        <v>2006</v>
      </c>
      <c r="J4" s="213">
        <v>2007</v>
      </c>
      <c r="K4" s="213">
        <v>2008</v>
      </c>
      <c r="L4" s="213">
        <v>2009</v>
      </c>
      <c r="M4" s="213">
        <v>2010</v>
      </c>
      <c r="N4" s="213">
        <v>2011</v>
      </c>
      <c r="O4" s="227">
        <v>2012</v>
      </c>
      <c r="P4" s="231">
        <v>2013</v>
      </c>
      <c r="Q4" s="192" t="s">
        <v>616</v>
      </c>
      <c r="R4" s="245">
        <v>2015</v>
      </c>
      <c r="S4" s="192">
        <v>2016</v>
      </c>
      <c r="T4" s="192">
        <v>2017</v>
      </c>
      <c r="U4" s="192">
        <v>2018</v>
      </c>
      <c r="V4" s="192">
        <v>2019</v>
      </c>
      <c r="W4" s="612">
        <v>2020</v>
      </c>
      <c r="X4" s="608"/>
    </row>
    <row r="5" spans="1:24" s="42" customFormat="1" ht="18" customHeight="1">
      <c r="A5" s="63" t="s">
        <v>155</v>
      </c>
      <c r="B5" s="336" t="s">
        <v>204</v>
      </c>
      <c r="C5" s="269">
        <v>80.535003259492399</v>
      </c>
      <c r="D5" s="269">
        <v>76.671177312360982</v>
      </c>
      <c r="E5" s="269">
        <v>90.190189720370412</v>
      </c>
      <c r="F5" s="269">
        <v>95.656829874411287</v>
      </c>
      <c r="G5" s="269">
        <v>80.149751138725776</v>
      </c>
      <c r="H5" s="269">
        <v>82.899742761659567</v>
      </c>
      <c r="I5" s="269">
        <v>80.275731717316631</v>
      </c>
      <c r="J5" s="269">
        <v>69.055834050517021</v>
      </c>
      <c r="K5" s="269">
        <v>67.995618953310171</v>
      </c>
      <c r="L5" s="269">
        <v>86.860366859570661</v>
      </c>
      <c r="M5" s="269">
        <v>89.590065465693272</v>
      </c>
      <c r="N5" s="269">
        <v>78.321441994147449</v>
      </c>
      <c r="O5" s="269">
        <v>98.454391767686744</v>
      </c>
      <c r="P5" s="269">
        <v>74.909342460974131</v>
      </c>
      <c r="Q5" s="269">
        <v>88.723009831308502</v>
      </c>
      <c r="R5" s="611">
        <v>100</v>
      </c>
      <c r="S5" s="269">
        <v>93.868047068013297</v>
      </c>
      <c r="T5" s="269">
        <v>74.315893215210977</v>
      </c>
      <c r="U5" s="269">
        <v>82.805269553419322</v>
      </c>
      <c r="V5" s="269">
        <v>70.517732346860811</v>
      </c>
      <c r="W5" s="269">
        <v>73.889721928543054</v>
      </c>
    </row>
    <row r="6" spans="1:24" s="42" customFormat="1" ht="18" customHeight="1">
      <c r="A6" s="63" t="s">
        <v>158</v>
      </c>
      <c r="B6" s="124" t="s">
        <v>201</v>
      </c>
      <c r="C6" s="269">
        <v>113.16095569316649</v>
      </c>
      <c r="D6" s="269">
        <v>112.17006613093506</v>
      </c>
      <c r="E6" s="269">
        <v>104.38129555280253</v>
      </c>
      <c r="F6" s="269">
        <v>103.36420087002864</v>
      </c>
      <c r="G6" s="269">
        <v>123.82321279230766</v>
      </c>
      <c r="H6" s="269">
        <v>113.28324006509369</v>
      </c>
      <c r="I6" s="269">
        <v>105.12307607128319</v>
      </c>
      <c r="J6" s="269">
        <v>87.933778001215302</v>
      </c>
      <c r="K6" s="269">
        <v>111.86308640704978</v>
      </c>
      <c r="L6" s="269">
        <v>102.01686090391362</v>
      </c>
      <c r="M6" s="269">
        <v>96.354129634406505</v>
      </c>
      <c r="N6" s="269">
        <v>91.074097615064289</v>
      </c>
      <c r="O6" s="269">
        <v>83.245970007318931</v>
      </c>
      <c r="P6" s="269">
        <v>89.469025990631394</v>
      </c>
      <c r="Q6" s="269">
        <v>91.407423914900505</v>
      </c>
      <c r="R6" s="611">
        <v>100</v>
      </c>
      <c r="S6" s="269">
        <v>104.00085041877212</v>
      </c>
      <c r="T6" s="269">
        <v>94.705081762581372</v>
      </c>
      <c r="U6" s="269">
        <v>97.276996296965692</v>
      </c>
      <c r="V6" s="269">
        <v>86.854522729309664</v>
      </c>
      <c r="W6" s="269">
        <v>88.737570073874465</v>
      </c>
    </row>
    <row r="7" spans="1:24" s="42" customFormat="1" ht="18" customHeight="1">
      <c r="A7" s="63" t="s">
        <v>161</v>
      </c>
      <c r="B7" s="124" t="s">
        <v>102</v>
      </c>
      <c r="C7" s="269">
        <v>128.41490725918607</v>
      </c>
      <c r="D7" s="269">
        <v>125.06798482678465</v>
      </c>
      <c r="E7" s="269">
        <v>125.78050798839047</v>
      </c>
      <c r="F7" s="269">
        <v>130.48509107225865</v>
      </c>
      <c r="G7" s="269">
        <v>128.87874760578381</v>
      </c>
      <c r="H7" s="269">
        <v>128.48730444944715</v>
      </c>
      <c r="I7" s="269">
        <v>118.09805989448094</v>
      </c>
      <c r="J7" s="269">
        <v>113.51435251554972</v>
      </c>
      <c r="K7" s="269">
        <v>113.25508717896638</v>
      </c>
      <c r="L7" s="269">
        <v>125.92517318783558</v>
      </c>
      <c r="M7" s="269">
        <v>113.90734851202311</v>
      </c>
      <c r="N7" s="269">
        <v>105.55775216919</v>
      </c>
      <c r="O7" s="269">
        <v>103.47510623008247</v>
      </c>
      <c r="P7" s="269">
        <v>104.87772013221732</v>
      </c>
      <c r="Q7" s="269">
        <v>98.954806469898571</v>
      </c>
      <c r="R7" s="611">
        <v>100</v>
      </c>
      <c r="S7" s="269">
        <v>95.420308678726201</v>
      </c>
      <c r="T7" s="269">
        <v>94.088446076397844</v>
      </c>
      <c r="U7" s="269">
        <v>91.69767548247259</v>
      </c>
      <c r="V7" s="269">
        <v>89.268394618604447</v>
      </c>
      <c r="W7" s="269">
        <v>95.817042135217889</v>
      </c>
    </row>
    <row r="8" spans="1:24" s="42" customFormat="1" ht="18" customHeight="1">
      <c r="A8" s="63" t="s">
        <v>171</v>
      </c>
      <c r="B8" s="124" t="s">
        <v>172</v>
      </c>
      <c r="C8" s="269">
        <v>75.287355249603365</v>
      </c>
      <c r="D8" s="269">
        <v>69.907923456121068</v>
      </c>
      <c r="E8" s="269">
        <v>70.826141704391318</v>
      </c>
      <c r="F8" s="269">
        <v>68.517590599089345</v>
      </c>
      <c r="G8" s="269">
        <v>66.212094107078386</v>
      </c>
      <c r="H8" s="269">
        <v>81.405215720260856</v>
      </c>
      <c r="I8" s="269">
        <v>80.242616019938978</v>
      </c>
      <c r="J8" s="269">
        <v>80.343917605629642</v>
      </c>
      <c r="K8" s="269">
        <v>77.516100119864944</v>
      </c>
      <c r="L8" s="269">
        <v>78.306315732049313</v>
      </c>
      <c r="M8" s="269">
        <v>86.31051831708325</v>
      </c>
      <c r="N8" s="269">
        <v>87.218514162036612</v>
      </c>
      <c r="O8" s="269">
        <v>83.397530411719131</v>
      </c>
      <c r="P8" s="269">
        <v>79.098854870195055</v>
      </c>
      <c r="Q8" s="269">
        <v>100.30712251632534</v>
      </c>
      <c r="R8" s="611">
        <v>100</v>
      </c>
      <c r="S8" s="269">
        <v>97.801103193894775</v>
      </c>
      <c r="T8" s="269">
        <v>102.92521495583836</v>
      </c>
      <c r="U8" s="269">
        <v>102.01402345871746</v>
      </c>
      <c r="V8" s="269">
        <v>98.49997336170884</v>
      </c>
      <c r="W8" s="269">
        <v>107.22406757968344</v>
      </c>
    </row>
    <row r="9" spans="1:24" s="42" customFormat="1" ht="18" customHeight="1">
      <c r="A9" s="63" t="s">
        <v>176</v>
      </c>
      <c r="B9" s="124" t="s">
        <v>177</v>
      </c>
      <c r="C9" s="269">
        <v>159.45406834698642</v>
      </c>
      <c r="D9" s="269">
        <v>159.45430954772854</v>
      </c>
      <c r="E9" s="269">
        <v>153.68261592484259</v>
      </c>
      <c r="F9" s="269">
        <v>136.63808868512436</v>
      </c>
      <c r="G9" s="269">
        <v>132.36826878878111</v>
      </c>
      <c r="H9" s="269">
        <v>135.75139433419733</v>
      </c>
      <c r="I9" s="269">
        <v>148.97372943623137</v>
      </c>
      <c r="J9" s="269">
        <v>141.50005281830954</v>
      </c>
      <c r="K9" s="269">
        <v>135.21486266424373</v>
      </c>
      <c r="L9" s="269">
        <v>152.2072868699303</v>
      </c>
      <c r="M9" s="269">
        <v>141.31179455326043</v>
      </c>
      <c r="N9" s="269">
        <v>128.77380049587353</v>
      </c>
      <c r="O9" s="269">
        <v>122.02344249510801</v>
      </c>
      <c r="P9" s="269">
        <v>137.86370484945783</v>
      </c>
      <c r="Q9" s="269">
        <v>100.57895793535134</v>
      </c>
      <c r="R9" s="611">
        <v>100</v>
      </c>
      <c r="S9" s="269">
        <v>96.548420615580824</v>
      </c>
      <c r="T9" s="269">
        <v>94.300124366303891</v>
      </c>
      <c r="U9" s="269">
        <v>89.269030707337052</v>
      </c>
      <c r="V9" s="269">
        <v>84.190523271919332</v>
      </c>
      <c r="W9" s="269">
        <v>82.547292555018799</v>
      </c>
    </row>
    <row r="10" spans="1:24" s="42" customFormat="1" ht="18" customHeight="1">
      <c r="A10" s="63" t="s">
        <v>182</v>
      </c>
      <c r="B10" s="124" t="s">
        <v>219</v>
      </c>
      <c r="C10" s="269">
        <v>134.00376001429254</v>
      </c>
      <c r="D10" s="269">
        <v>138.37607792043855</v>
      </c>
      <c r="E10" s="269">
        <v>139.74413938400167</v>
      </c>
      <c r="F10" s="269">
        <v>139.58767120909332</v>
      </c>
      <c r="G10" s="269">
        <v>133.61264456122043</v>
      </c>
      <c r="H10" s="269">
        <v>140.77710749456892</v>
      </c>
      <c r="I10" s="269">
        <v>143.0945354730533</v>
      </c>
      <c r="J10" s="269">
        <v>122.42379086123832</v>
      </c>
      <c r="K10" s="269">
        <v>119.69916992726553</v>
      </c>
      <c r="L10" s="269">
        <v>122.10597724514334</v>
      </c>
      <c r="M10" s="269">
        <v>114.56721348671728</v>
      </c>
      <c r="N10" s="269">
        <v>113.48320080325874</v>
      </c>
      <c r="O10" s="269">
        <v>100.82089818290933</v>
      </c>
      <c r="P10" s="269">
        <v>102.25701575589554</v>
      </c>
      <c r="Q10" s="269">
        <v>96.241236848499256</v>
      </c>
      <c r="R10" s="611">
        <v>100</v>
      </c>
      <c r="S10" s="269">
        <v>116.76610698872156</v>
      </c>
      <c r="T10" s="269">
        <v>92.276853740616417</v>
      </c>
      <c r="U10" s="269">
        <v>76.798866347177182</v>
      </c>
      <c r="V10" s="269">
        <v>72.218346703766485</v>
      </c>
      <c r="W10" s="269">
        <v>68.323473468131851</v>
      </c>
    </row>
    <row r="11" spans="1:24" s="42" customFormat="1" ht="18" customHeight="1">
      <c r="A11" s="63" t="s">
        <v>185</v>
      </c>
      <c r="B11" s="124" t="s">
        <v>234</v>
      </c>
      <c r="C11" s="269">
        <v>152.18374250565546</v>
      </c>
      <c r="D11" s="269">
        <v>145.52444024281803</v>
      </c>
      <c r="E11" s="269">
        <v>143.41011337578593</v>
      </c>
      <c r="F11" s="269">
        <v>137.79197028664424</v>
      </c>
      <c r="G11" s="269">
        <v>135.33459883989539</v>
      </c>
      <c r="H11" s="269">
        <v>127.03042222703913</v>
      </c>
      <c r="I11" s="269">
        <v>127.07911038931003</v>
      </c>
      <c r="J11" s="269">
        <v>112.24387607129256</v>
      </c>
      <c r="K11" s="269">
        <v>112.37611955242994</v>
      </c>
      <c r="L11" s="269">
        <v>111.03332106774673</v>
      </c>
      <c r="M11" s="269">
        <v>123.22290753147294</v>
      </c>
      <c r="N11" s="269">
        <v>105.10881898207909</v>
      </c>
      <c r="O11" s="269">
        <v>109.81124115900009</v>
      </c>
      <c r="P11" s="269">
        <v>115.85557701069314</v>
      </c>
      <c r="Q11" s="269">
        <v>102.98367693189476</v>
      </c>
      <c r="R11" s="611">
        <v>100</v>
      </c>
      <c r="S11" s="269">
        <v>96.034183174567033</v>
      </c>
      <c r="T11" s="269">
        <v>91.303937425180877</v>
      </c>
      <c r="U11" s="269">
        <v>84.925465421749308</v>
      </c>
      <c r="V11" s="269">
        <v>80.472873622680225</v>
      </c>
      <c r="W11" s="269">
        <v>76.221816128459992</v>
      </c>
    </row>
    <row r="12" spans="1:24" s="42" customFormat="1" ht="18" customHeight="1">
      <c r="A12" s="63" t="s">
        <v>186</v>
      </c>
      <c r="B12" s="124" t="s">
        <v>187</v>
      </c>
      <c r="C12" s="269">
        <v>94.521634966047415</v>
      </c>
      <c r="D12" s="269">
        <v>91.266761760816621</v>
      </c>
      <c r="E12" s="269">
        <v>89.242595424830512</v>
      </c>
      <c r="F12" s="269">
        <v>89.982909951242235</v>
      </c>
      <c r="G12" s="269">
        <v>90.139706330675111</v>
      </c>
      <c r="H12" s="269">
        <v>105.20048263864561</v>
      </c>
      <c r="I12" s="269">
        <v>103.2127002428102</v>
      </c>
      <c r="J12" s="269">
        <v>106.05756705797975</v>
      </c>
      <c r="K12" s="269">
        <v>104.69024617169632</v>
      </c>
      <c r="L12" s="269">
        <v>100.75710959238013</v>
      </c>
      <c r="M12" s="269">
        <v>101.15725437495551</v>
      </c>
      <c r="N12" s="269">
        <v>95.607561737884467</v>
      </c>
      <c r="O12" s="269">
        <v>95.27303716053585</v>
      </c>
      <c r="P12" s="269">
        <v>91.914298822736598</v>
      </c>
      <c r="Q12" s="269">
        <v>87.838574098296647</v>
      </c>
      <c r="R12" s="611">
        <v>100</v>
      </c>
      <c r="S12" s="269">
        <v>96.982619808108709</v>
      </c>
      <c r="T12" s="269">
        <v>99.975817661952959</v>
      </c>
      <c r="U12" s="269">
        <v>104.76118356809702</v>
      </c>
      <c r="V12" s="269">
        <v>94.662379165274174</v>
      </c>
      <c r="W12" s="269">
        <v>76.126049868058331</v>
      </c>
    </row>
    <row r="13" spans="1:24" s="42" customFormat="1" ht="18" customHeight="1">
      <c r="A13" s="63" t="s">
        <v>191</v>
      </c>
      <c r="B13" s="124" t="s">
        <v>192</v>
      </c>
      <c r="C13" s="269">
        <v>127.62430307641375</v>
      </c>
      <c r="D13" s="269">
        <v>127.29547698305535</v>
      </c>
      <c r="E13" s="269">
        <v>137.11889778544963</v>
      </c>
      <c r="F13" s="269">
        <v>138.70383787321956</v>
      </c>
      <c r="G13" s="269">
        <v>137.6329640870413</v>
      </c>
      <c r="H13" s="269">
        <v>132.35094309327039</v>
      </c>
      <c r="I13" s="269">
        <v>141.15125612938832</v>
      </c>
      <c r="J13" s="269">
        <v>113.06257020794818</v>
      </c>
      <c r="K13" s="269">
        <v>118.25978345665614</v>
      </c>
      <c r="L13" s="269">
        <v>136.41214492185975</v>
      </c>
      <c r="M13" s="269">
        <v>133.24804541516491</v>
      </c>
      <c r="N13" s="269">
        <v>115.22561198858712</v>
      </c>
      <c r="O13" s="269">
        <v>107.55430871409088</v>
      </c>
      <c r="P13" s="269">
        <v>113.81515578380916</v>
      </c>
      <c r="Q13" s="269">
        <v>102.22450286767904</v>
      </c>
      <c r="R13" s="611">
        <v>100</v>
      </c>
      <c r="S13" s="269">
        <v>103.5529352950421</v>
      </c>
      <c r="T13" s="269">
        <v>93.209271787469845</v>
      </c>
      <c r="U13" s="269">
        <v>85.170680672299881</v>
      </c>
      <c r="V13" s="269">
        <v>78.808883945923341</v>
      </c>
      <c r="W13" s="269">
        <v>116.27179961035918</v>
      </c>
    </row>
    <row r="14" spans="1:24" s="42" customFormat="1" ht="18" customHeight="1">
      <c r="A14" s="63" t="s">
        <v>72</v>
      </c>
      <c r="B14" s="124" t="s">
        <v>224</v>
      </c>
      <c r="C14" s="269">
        <v>177.61221915773444</v>
      </c>
      <c r="D14" s="269">
        <v>168.37133242141056</v>
      </c>
      <c r="E14" s="269">
        <v>148.43940578509921</v>
      </c>
      <c r="F14" s="269">
        <v>154.89038129438637</v>
      </c>
      <c r="G14" s="269">
        <v>159.97221930177233</v>
      </c>
      <c r="H14" s="269">
        <v>168.09572891308929</v>
      </c>
      <c r="I14" s="269">
        <v>173.06916394517069</v>
      </c>
      <c r="J14" s="269">
        <v>157.43085112482879</v>
      </c>
      <c r="K14" s="269">
        <v>162.87564907519035</v>
      </c>
      <c r="L14" s="269">
        <v>154.65879430591224</v>
      </c>
      <c r="M14" s="269">
        <v>162.32898447805363</v>
      </c>
      <c r="N14" s="269">
        <v>140.82764863149708</v>
      </c>
      <c r="O14" s="269">
        <v>139.81545355954211</v>
      </c>
      <c r="P14" s="269">
        <v>137.63158816697333</v>
      </c>
      <c r="Q14" s="269">
        <v>100.38027051281</v>
      </c>
      <c r="R14" s="611">
        <v>100</v>
      </c>
      <c r="S14" s="269">
        <v>100.15313568505195</v>
      </c>
      <c r="T14" s="269">
        <v>93.820345514733319</v>
      </c>
      <c r="U14" s="269">
        <v>84.045145078909428</v>
      </c>
      <c r="V14" s="269">
        <v>78.929341597038899</v>
      </c>
      <c r="W14" s="269">
        <v>73.937792853028967</v>
      </c>
    </row>
    <row r="15" spans="1:24" s="42" customFormat="1" ht="18" customHeight="1">
      <c r="A15" s="63" t="s">
        <v>73</v>
      </c>
      <c r="B15" s="124" t="s">
        <v>132</v>
      </c>
      <c r="C15" s="269">
        <v>168.60904198972668</v>
      </c>
      <c r="D15" s="269">
        <v>170.74234961686525</v>
      </c>
      <c r="E15" s="269">
        <v>162.98622336571418</v>
      </c>
      <c r="F15" s="269">
        <v>150.34960519137096</v>
      </c>
      <c r="G15" s="269">
        <v>129.43975023219255</v>
      </c>
      <c r="H15" s="269">
        <v>127.38227982769084</v>
      </c>
      <c r="I15" s="269">
        <v>129.75476435296915</v>
      </c>
      <c r="J15" s="269">
        <v>118.43600035358486</v>
      </c>
      <c r="K15" s="269">
        <v>144.05994591973109</v>
      </c>
      <c r="L15" s="269">
        <v>123.25841713395411</v>
      </c>
      <c r="M15" s="269">
        <v>124.70073116863077</v>
      </c>
      <c r="N15" s="269">
        <v>121.22422658889627</v>
      </c>
      <c r="O15" s="269">
        <v>119.14605223870176</v>
      </c>
      <c r="P15" s="269">
        <v>122.65804234932239</v>
      </c>
      <c r="Q15" s="269">
        <v>110.72340664317208</v>
      </c>
      <c r="R15" s="611">
        <v>100</v>
      </c>
      <c r="S15" s="269">
        <v>101.5456115091752</v>
      </c>
      <c r="T15" s="269">
        <v>98.069619460035085</v>
      </c>
      <c r="U15" s="269">
        <v>90.142521884759759</v>
      </c>
      <c r="V15" s="269">
        <v>87.600341753728244</v>
      </c>
      <c r="W15" s="269">
        <v>83.99415751225132</v>
      </c>
    </row>
    <row r="16" spans="1:24" s="42" customFormat="1" ht="18" customHeight="1">
      <c r="A16" s="63" t="s">
        <v>74</v>
      </c>
      <c r="B16" s="124" t="s">
        <v>225</v>
      </c>
      <c r="C16" s="269">
        <v>138.51644896214913</v>
      </c>
      <c r="D16" s="269">
        <v>124.75213301448645</v>
      </c>
      <c r="E16" s="269">
        <v>123.20571354147702</v>
      </c>
      <c r="F16" s="269">
        <v>125.50181836188136</v>
      </c>
      <c r="G16" s="269">
        <v>122.24228712079477</v>
      </c>
      <c r="H16" s="269">
        <v>120.57775425040214</v>
      </c>
      <c r="I16" s="269">
        <v>130.92612619924023</v>
      </c>
      <c r="J16" s="269">
        <v>116.0037615561303</v>
      </c>
      <c r="K16" s="269">
        <v>115.87788514572317</v>
      </c>
      <c r="L16" s="269">
        <v>116.53813718361047</v>
      </c>
      <c r="M16" s="269">
        <v>121.01908432746595</v>
      </c>
      <c r="N16" s="269">
        <v>108.07573649795994</v>
      </c>
      <c r="O16" s="269">
        <v>115.18789772263709</v>
      </c>
      <c r="P16" s="269">
        <v>112.5438086843309</v>
      </c>
      <c r="Q16" s="269">
        <v>94.749382585093159</v>
      </c>
      <c r="R16" s="611">
        <v>100</v>
      </c>
      <c r="S16" s="269">
        <v>98.668317512840048</v>
      </c>
      <c r="T16" s="269">
        <v>92.810841939883943</v>
      </c>
      <c r="U16" s="269">
        <v>90.884222293980912</v>
      </c>
      <c r="V16" s="269">
        <v>84.977934357357952</v>
      </c>
      <c r="W16" s="269">
        <v>77.94193899712873</v>
      </c>
    </row>
    <row r="17" spans="1:23" s="42" customFormat="1" ht="18" customHeight="1">
      <c r="A17" s="63" t="s">
        <v>75</v>
      </c>
      <c r="B17" s="124" t="s">
        <v>322</v>
      </c>
      <c r="C17" s="269">
        <v>134.4796520767139</v>
      </c>
      <c r="D17" s="269">
        <v>136.97149782117938</v>
      </c>
      <c r="E17" s="269">
        <v>140.59079123636857</v>
      </c>
      <c r="F17" s="269">
        <v>137.73073923939884</v>
      </c>
      <c r="G17" s="269">
        <v>139.82282785622928</v>
      </c>
      <c r="H17" s="269">
        <v>145.75436138704262</v>
      </c>
      <c r="I17" s="269">
        <v>149.91459547028236</v>
      </c>
      <c r="J17" s="269">
        <v>138.20065753686782</v>
      </c>
      <c r="K17" s="269">
        <v>145.75200619344827</v>
      </c>
      <c r="L17" s="269">
        <v>160.21955956378571</v>
      </c>
      <c r="M17" s="269">
        <v>160.25399690804264</v>
      </c>
      <c r="N17" s="269">
        <v>145.89712904408947</v>
      </c>
      <c r="O17" s="269">
        <v>140.00566826917304</v>
      </c>
      <c r="P17" s="269">
        <v>147.51148093009846</v>
      </c>
      <c r="Q17" s="269">
        <v>99.961223514762338</v>
      </c>
      <c r="R17" s="611">
        <v>100</v>
      </c>
      <c r="S17" s="269">
        <v>100.3716184213859</v>
      </c>
      <c r="T17" s="269">
        <v>90.476838266305208</v>
      </c>
      <c r="U17" s="269">
        <v>85.737447869308482</v>
      </c>
      <c r="V17" s="269">
        <v>86.110166100648826</v>
      </c>
      <c r="W17" s="269">
        <v>82.409888309815486</v>
      </c>
    </row>
    <row r="18" spans="1:23" s="42" customFormat="1" ht="18" customHeight="1">
      <c r="A18" s="63" t="s">
        <v>76</v>
      </c>
      <c r="B18" s="124" t="s">
        <v>287</v>
      </c>
      <c r="C18" s="269">
        <v>104.31607357964363</v>
      </c>
      <c r="D18" s="269">
        <v>112.46384193727776</v>
      </c>
      <c r="E18" s="269">
        <v>118.49238355174296</v>
      </c>
      <c r="F18" s="269">
        <v>115.87938081513505</v>
      </c>
      <c r="G18" s="269">
        <v>111.52335010177114</v>
      </c>
      <c r="H18" s="269">
        <v>113.95266742915415</v>
      </c>
      <c r="I18" s="269">
        <v>106.42188289554844</v>
      </c>
      <c r="J18" s="269">
        <v>105.4072334151921</v>
      </c>
      <c r="K18" s="269">
        <v>110.24644668569172</v>
      </c>
      <c r="L18" s="269">
        <v>123.52705573707465</v>
      </c>
      <c r="M18" s="269">
        <v>114.87424184721453</v>
      </c>
      <c r="N18" s="269">
        <v>106.53241194178329</v>
      </c>
      <c r="O18" s="269">
        <v>89.235721317787394</v>
      </c>
      <c r="P18" s="269">
        <v>87.914342668021874</v>
      </c>
      <c r="Q18" s="269">
        <v>92.729556576953769</v>
      </c>
      <c r="R18" s="611">
        <v>100</v>
      </c>
      <c r="S18" s="269">
        <v>85.835982111053838</v>
      </c>
      <c r="T18" s="269">
        <v>88.38964324098211</v>
      </c>
      <c r="U18" s="269">
        <v>79.152534372722357</v>
      </c>
      <c r="V18" s="269">
        <v>78.484533130567257</v>
      </c>
      <c r="W18" s="269">
        <v>80.385882499562982</v>
      </c>
    </row>
    <row r="19" spans="1:23" s="42" customFormat="1" ht="18" customHeight="1">
      <c r="A19" s="63" t="s">
        <v>77</v>
      </c>
      <c r="B19" s="124" t="s">
        <v>288</v>
      </c>
      <c r="C19" s="269">
        <v>136.26904611331346</v>
      </c>
      <c r="D19" s="269">
        <v>134.40948137141436</v>
      </c>
      <c r="E19" s="269">
        <v>130.8050459272298</v>
      </c>
      <c r="F19" s="269">
        <v>126.78992987741114</v>
      </c>
      <c r="G19" s="269">
        <v>123.24941345555563</v>
      </c>
      <c r="H19" s="269">
        <v>132.25655519914739</v>
      </c>
      <c r="I19" s="269">
        <v>141.25940820599726</v>
      </c>
      <c r="J19" s="269">
        <v>125.26436292433868</v>
      </c>
      <c r="K19" s="269">
        <v>131.94193252185005</v>
      </c>
      <c r="L19" s="269">
        <v>123.18416217180609</v>
      </c>
      <c r="M19" s="269">
        <v>126.79405510577951</v>
      </c>
      <c r="N19" s="269">
        <v>113.54653309997448</v>
      </c>
      <c r="O19" s="269">
        <v>103.01246123302626</v>
      </c>
      <c r="P19" s="269">
        <v>114.17158265030416</v>
      </c>
      <c r="Q19" s="269">
        <v>98.998717645572469</v>
      </c>
      <c r="R19" s="611">
        <v>100</v>
      </c>
      <c r="S19" s="269">
        <v>94.822084799514371</v>
      </c>
      <c r="T19" s="269">
        <v>90.662126732939214</v>
      </c>
      <c r="U19" s="269">
        <v>83.906507624612786</v>
      </c>
      <c r="V19" s="269">
        <v>80.117784860196096</v>
      </c>
      <c r="W19" s="269">
        <v>75.251462165437616</v>
      </c>
    </row>
    <row r="20" spans="1:23" s="42" customFormat="1" ht="18" customHeight="1">
      <c r="A20" s="63" t="s">
        <v>193</v>
      </c>
      <c r="B20" s="124" t="s">
        <v>226</v>
      </c>
      <c r="C20" s="269">
        <v>157.84778908001735</v>
      </c>
      <c r="D20" s="269">
        <v>174.53753252654283</v>
      </c>
      <c r="E20" s="269">
        <v>163.68880659680545</v>
      </c>
      <c r="F20" s="269">
        <v>163.3116562002495</v>
      </c>
      <c r="G20" s="269">
        <v>160.88391713128249</v>
      </c>
      <c r="H20" s="269">
        <v>170.09372285288316</v>
      </c>
      <c r="I20" s="269">
        <v>178.18357196228015</v>
      </c>
      <c r="J20" s="269">
        <v>142.53517477581391</v>
      </c>
      <c r="K20" s="269">
        <v>153.99269067901912</v>
      </c>
      <c r="L20" s="269">
        <v>134.03894701627536</v>
      </c>
      <c r="M20" s="269">
        <v>151.57232092101069</v>
      </c>
      <c r="N20" s="269">
        <v>123.92955342168707</v>
      </c>
      <c r="O20" s="269">
        <v>108.16354876815559</v>
      </c>
      <c r="P20" s="269">
        <v>115.629939472053</v>
      </c>
      <c r="Q20" s="269">
        <v>98.564712187504824</v>
      </c>
      <c r="R20" s="611">
        <v>100</v>
      </c>
      <c r="S20" s="269">
        <v>93.339617128223182</v>
      </c>
      <c r="T20" s="269">
        <v>91.651644764924285</v>
      </c>
      <c r="U20" s="269">
        <v>82.128323641668175</v>
      </c>
      <c r="V20" s="269">
        <v>81.010414235276968</v>
      </c>
      <c r="W20" s="269">
        <v>79.624347116869998</v>
      </c>
    </row>
    <row r="21" spans="1:23" s="42" customFormat="1" ht="18" customHeight="1">
      <c r="A21" s="63" t="s">
        <v>194</v>
      </c>
      <c r="B21" s="124" t="s">
        <v>289</v>
      </c>
      <c r="C21" s="269">
        <v>126.04407109225492</v>
      </c>
      <c r="D21" s="269">
        <v>129.7777398355278</v>
      </c>
      <c r="E21" s="269">
        <v>128.83199953206028</v>
      </c>
      <c r="F21" s="269">
        <v>124.77840621543537</v>
      </c>
      <c r="G21" s="269">
        <v>120.19733638341776</v>
      </c>
      <c r="H21" s="269">
        <v>124.93176941087125</v>
      </c>
      <c r="I21" s="269">
        <v>137.45110341418163</v>
      </c>
      <c r="J21" s="269">
        <v>122.8544351792667</v>
      </c>
      <c r="K21" s="269">
        <v>127.84233822598863</v>
      </c>
      <c r="L21" s="269">
        <v>119.96980555516963</v>
      </c>
      <c r="M21" s="269">
        <v>122.53165789345144</v>
      </c>
      <c r="N21" s="269">
        <v>108.02396375062872</v>
      </c>
      <c r="O21" s="269">
        <v>98.856182284530846</v>
      </c>
      <c r="P21" s="269">
        <v>105.74162820240612</v>
      </c>
      <c r="Q21" s="269">
        <v>97.663369051334428</v>
      </c>
      <c r="R21" s="611">
        <v>100</v>
      </c>
      <c r="S21" s="269">
        <v>96.215438279047234</v>
      </c>
      <c r="T21" s="269">
        <v>91.085812029023856</v>
      </c>
      <c r="U21" s="269">
        <v>84.844495661404082</v>
      </c>
      <c r="V21" s="269">
        <v>82.192848698090899</v>
      </c>
      <c r="W21" s="269">
        <v>78.652214552037663</v>
      </c>
    </row>
    <row r="22" spans="1:23" s="42" customFormat="1" ht="18" customHeight="1">
      <c r="A22" s="63" t="s">
        <v>195</v>
      </c>
      <c r="B22" s="124" t="s">
        <v>227</v>
      </c>
      <c r="C22" s="269">
        <v>153.28333023964194</v>
      </c>
      <c r="D22" s="269">
        <v>155.97562050133956</v>
      </c>
      <c r="E22" s="269">
        <v>142.69048946324631</v>
      </c>
      <c r="F22" s="269">
        <v>137.64321432451189</v>
      </c>
      <c r="G22" s="269">
        <v>130.78187074285992</v>
      </c>
      <c r="H22" s="269">
        <v>132.39204013237691</v>
      </c>
      <c r="I22" s="269">
        <v>126.90262074833302</v>
      </c>
      <c r="J22" s="269">
        <v>110.68200723846235</v>
      </c>
      <c r="K22" s="269">
        <v>114.93755802172143</v>
      </c>
      <c r="L22" s="269">
        <v>107.45633165473171</v>
      </c>
      <c r="M22" s="269">
        <v>117.0172732074104</v>
      </c>
      <c r="N22" s="269">
        <v>98.300154869869388</v>
      </c>
      <c r="O22" s="269">
        <v>92.467403564747443</v>
      </c>
      <c r="P22" s="269">
        <v>94.449624214842402</v>
      </c>
      <c r="Q22" s="269">
        <v>96.135283030175685</v>
      </c>
      <c r="R22" s="611">
        <v>100</v>
      </c>
      <c r="S22" s="269">
        <v>98.091967613445433</v>
      </c>
      <c r="T22" s="269">
        <v>94.800052120271232</v>
      </c>
      <c r="U22" s="269">
        <v>87.335011627798607</v>
      </c>
      <c r="V22" s="269">
        <v>83.12052068990711</v>
      </c>
      <c r="W22" s="269">
        <v>84.585407398547488</v>
      </c>
    </row>
    <row r="23" spans="1:23" s="42" customFormat="1" ht="18" customHeight="1">
      <c r="A23" s="214"/>
      <c r="B23" s="102" t="s">
        <v>95</v>
      </c>
      <c r="C23" s="269">
        <v>125.25270380314286</v>
      </c>
      <c r="D23" s="269">
        <v>122.18936029633809</v>
      </c>
      <c r="E23" s="269">
        <v>119.93773076440604</v>
      </c>
      <c r="F23" s="269">
        <v>122.15739743283022</v>
      </c>
      <c r="G23" s="269">
        <v>121.49758472042041</v>
      </c>
      <c r="H23" s="269">
        <v>124.05397878747529</v>
      </c>
      <c r="I23" s="269">
        <v>122.02519859682907</v>
      </c>
      <c r="J23" s="269">
        <v>116.26114656296454</v>
      </c>
      <c r="K23" s="269">
        <v>115.47457202792792</v>
      </c>
      <c r="L23" s="269">
        <v>112.90963208942534</v>
      </c>
      <c r="M23" s="269">
        <v>115.818030957034</v>
      </c>
      <c r="N23" s="269">
        <v>107.77994604686036</v>
      </c>
      <c r="O23" s="269">
        <v>105.06363369803225</v>
      </c>
      <c r="P23" s="269">
        <v>105.53343359711052</v>
      </c>
      <c r="Q23" s="269">
        <v>99.141373338983314</v>
      </c>
      <c r="R23" s="611">
        <v>100</v>
      </c>
      <c r="S23" s="269">
        <v>97.394945683179927</v>
      </c>
      <c r="T23" s="269">
        <v>95.292370713772229</v>
      </c>
      <c r="U23" s="269">
        <v>91.98274269717939</v>
      </c>
      <c r="V23" s="269">
        <v>86.932239551900608</v>
      </c>
      <c r="W23" s="269">
        <v>82.852490447356402</v>
      </c>
    </row>
    <row r="24" spans="1:23" ht="15" customHeight="1">
      <c r="A24" s="41" t="s">
        <v>103</v>
      </c>
      <c r="B24" s="47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1:23" ht="15" customHeight="1">
      <c r="A25" s="15" t="s">
        <v>617</v>
      </c>
      <c r="B25" s="25"/>
    </row>
    <row r="26" spans="1:23" ht="15" customHeight="1">
      <c r="A26" s="578" t="s">
        <v>619</v>
      </c>
      <c r="B26" s="25"/>
    </row>
    <row r="27" spans="1:23" ht="15" customHeight="1">
      <c r="A27" s="578" t="s">
        <v>618</v>
      </c>
      <c r="B27" s="25"/>
    </row>
    <row r="28" spans="1:23" ht="15" customHeight="1">
      <c r="A28" s="440" t="s">
        <v>622</v>
      </c>
      <c r="B28" s="408"/>
      <c r="C28" s="408"/>
      <c r="D28" s="408"/>
      <c r="E28" s="408"/>
      <c r="F28" s="408"/>
      <c r="G28" s="408"/>
      <c r="H28" s="408"/>
      <c r="I28" s="408"/>
      <c r="J28" s="408"/>
      <c r="K28" s="408"/>
      <c r="L28" s="408"/>
      <c r="M28" s="408"/>
      <c r="N28" s="408"/>
      <c r="O28" s="408"/>
      <c r="P28" s="408"/>
      <c r="Q28" s="408"/>
      <c r="R28" s="412"/>
    </row>
    <row r="29" spans="1:23" ht="15" customHeight="1">
      <c r="A29" s="578" t="s">
        <v>621</v>
      </c>
      <c r="B29" s="409"/>
      <c r="C29" s="409"/>
      <c r="D29" s="409"/>
      <c r="E29" s="409"/>
      <c r="F29" s="409"/>
      <c r="G29" s="409"/>
      <c r="H29" s="410"/>
      <c r="I29" s="410"/>
      <c r="J29" s="410"/>
      <c r="K29" s="410"/>
      <c r="L29" s="410"/>
      <c r="M29" s="410"/>
      <c r="N29" s="410"/>
      <c r="O29" s="411"/>
      <c r="P29" s="411"/>
      <c r="Q29" s="411"/>
      <c r="R29" s="412"/>
    </row>
    <row r="30" spans="1:23" ht="12" customHeight="1">
      <c r="A30" s="25"/>
      <c r="B30" s="26"/>
    </row>
    <row r="31" spans="1:23" ht="12" customHeight="1">
      <c r="A31" s="25"/>
      <c r="B31" s="26"/>
    </row>
    <row r="32" spans="1:23" ht="12" customHeight="1">
      <c r="A32" s="25"/>
      <c r="B32" s="26"/>
    </row>
    <row r="33" spans="1:2" ht="12" customHeight="1">
      <c r="A33" s="25"/>
      <c r="B33" s="26"/>
    </row>
    <row r="34" spans="1:2" ht="12" customHeight="1">
      <c r="A34" s="25"/>
      <c r="B34" s="26"/>
    </row>
    <row r="35" spans="1:2" ht="12" customHeight="1">
      <c r="A35" s="25"/>
      <c r="B35" s="26"/>
    </row>
    <row r="36" spans="1:2" ht="15" customHeight="1">
      <c r="A36" s="25"/>
      <c r="B36" s="26"/>
    </row>
    <row r="37" spans="1:2" ht="15" customHeight="1">
      <c r="A37" s="25"/>
      <c r="B37" s="26"/>
    </row>
    <row r="38" spans="1:2" ht="15" customHeight="1">
      <c r="A38" s="25"/>
      <c r="B38" s="26"/>
    </row>
    <row r="39" spans="1:2" ht="15" customHeight="1">
      <c r="A39" s="25"/>
      <c r="B39" s="26"/>
    </row>
    <row r="40" spans="1:2" ht="15" customHeight="1">
      <c r="A40" s="25"/>
      <c r="B40" s="26"/>
    </row>
    <row r="41" spans="1:2" ht="15" customHeight="1">
      <c r="A41" s="25"/>
      <c r="B41" s="26"/>
    </row>
    <row r="42" spans="1:2" ht="15" customHeight="1">
      <c r="A42" s="25"/>
      <c r="B42" s="26"/>
    </row>
    <row r="43" spans="1:2" ht="15" customHeight="1">
      <c r="A43" s="25"/>
      <c r="B43" s="26"/>
    </row>
    <row r="44" spans="1:2" ht="15" customHeight="1">
      <c r="A44" s="25"/>
      <c r="B44" s="26"/>
    </row>
    <row r="45" spans="1:2" ht="15" customHeight="1">
      <c r="A45" s="25"/>
      <c r="B45" s="26"/>
    </row>
    <row r="46" spans="1:2" ht="15" customHeight="1">
      <c r="A46" s="25"/>
      <c r="B46" s="26"/>
    </row>
    <row r="47" spans="1:2" ht="15" customHeight="1">
      <c r="A47" s="25"/>
      <c r="B47" s="26"/>
    </row>
    <row r="48" spans="1:2" ht="15" customHeight="1">
      <c r="A48" s="25"/>
      <c r="B48" s="26"/>
    </row>
    <row r="49" spans="1:2" ht="15" customHeight="1">
      <c r="A49" s="25"/>
      <c r="B49" s="26"/>
    </row>
    <row r="50" spans="1:2" ht="15" customHeight="1">
      <c r="A50" s="25"/>
      <c r="B50" s="26"/>
    </row>
    <row r="51" spans="1:2" ht="15" customHeight="1">
      <c r="A51" s="25"/>
      <c r="B51" s="26"/>
    </row>
    <row r="52" spans="1:2" ht="15" customHeight="1">
      <c r="A52" s="25"/>
      <c r="B52" s="26"/>
    </row>
    <row r="53" spans="1:2" ht="15" customHeight="1">
      <c r="A53" s="25"/>
      <c r="B53" s="26"/>
    </row>
    <row r="54" spans="1:2" ht="15" customHeight="1">
      <c r="A54" s="25"/>
      <c r="B54" s="26"/>
    </row>
    <row r="55" spans="1:2" ht="15" customHeight="1">
      <c r="A55" s="25"/>
      <c r="B55" s="26"/>
    </row>
    <row r="56" spans="1:2" ht="15" customHeight="1">
      <c r="A56" s="25"/>
      <c r="B56" s="26"/>
    </row>
    <row r="57" spans="1:2" ht="15" customHeight="1">
      <c r="A57" s="25"/>
      <c r="B57" s="26"/>
    </row>
    <row r="58" spans="1:2" ht="15" customHeight="1">
      <c r="A58" s="25"/>
      <c r="B58" s="26"/>
    </row>
    <row r="59" spans="1:2" ht="15" customHeight="1">
      <c r="A59" s="25"/>
      <c r="B59" s="26"/>
    </row>
    <row r="60" spans="1:2" ht="15" customHeight="1">
      <c r="A60" s="25"/>
      <c r="B60" s="26"/>
    </row>
    <row r="61" spans="1:2" ht="15" customHeight="1">
      <c r="A61" s="25"/>
      <c r="B61" s="26"/>
    </row>
    <row r="62" spans="1:2" ht="15" customHeight="1">
      <c r="A62" s="25"/>
      <c r="B62" s="26"/>
    </row>
    <row r="63" spans="1:2" ht="15" customHeight="1">
      <c r="A63" s="25"/>
      <c r="B63" s="26"/>
    </row>
    <row r="64" spans="1:2" ht="15" customHeight="1">
      <c r="A64" s="25"/>
      <c r="B64" s="26"/>
    </row>
    <row r="65" spans="1:2" ht="15" customHeight="1">
      <c r="A65" s="25"/>
      <c r="B65" s="26"/>
    </row>
    <row r="66" spans="1:2" ht="15" customHeight="1">
      <c r="A66" s="25"/>
      <c r="B66" s="26"/>
    </row>
    <row r="67" spans="1:2" ht="15" customHeight="1">
      <c r="A67" s="25"/>
      <c r="B67" s="26"/>
    </row>
    <row r="68" spans="1:2" ht="15" customHeight="1">
      <c r="A68" s="25"/>
      <c r="B68" s="26"/>
    </row>
    <row r="69" spans="1:2" ht="15" customHeight="1">
      <c r="A69" s="25"/>
      <c r="B69" s="26"/>
    </row>
    <row r="70" spans="1:2" ht="15" customHeight="1">
      <c r="A70" s="25"/>
      <c r="B70" s="26"/>
    </row>
    <row r="71" spans="1:2" ht="15" customHeight="1">
      <c r="A71" s="25"/>
      <c r="B71" s="26"/>
    </row>
    <row r="72" spans="1:2" ht="15" customHeight="1">
      <c r="A72" s="25"/>
      <c r="B72" s="26"/>
    </row>
    <row r="73" spans="1:2" ht="15" customHeight="1">
      <c r="A73" s="25"/>
      <c r="B73" s="26"/>
    </row>
    <row r="74" spans="1:2" ht="15" customHeight="1">
      <c r="A74" s="25"/>
      <c r="B74" s="26"/>
    </row>
    <row r="75" spans="1:2" ht="15" customHeight="1">
      <c r="A75" s="25"/>
      <c r="B75" s="26"/>
    </row>
    <row r="76" spans="1:2" ht="15" customHeight="1">
      <c r="A76" s="25"/>
      <c r="B76" s="26"/>
    </row>
    <row r="77" spans="1:2" ht="15" customHeight="1">
      <c r="A77" s="25"/>
      <c r="B77" s="26"/>
    </row>
    <row r="78" spans="1:2" ht="15" customHeight="1">
      <c r="A78" s="25"/>
      <c r="B78" s="26"/>
    </row>
    <row r="79" spans="1:2" ht="15" customHeight="1">
      <c r="A79" s="25"/>
      <c r="B79" s="26"/>
    </row>
    <row r="80" spans="1:2" ht="15" customHeight="1">
      <c r="A80" s="25"/>
      <c r="B80" s="26"/>
    </row>
    <row r="81" spans="1:18" ht="15" customHeight="1">
      <c r="A81" s="25"/>
      <c r="B81" s="26"/>
    </row>
    <row r="82" spans="1:18" ht="15" customHeight="1">
      <c r="A82" s="25"/>
      <c r="B82" s="26"/>
    </row>
    <row r="83" spans="1:18" ht="15" customHeight="1">
      <c r="A83" s="25"/>
      <c r="B83" s="26"/>
    </row>
    <row r="84" spans="1:18" ht="15" customHeight="1">
      <c r="A84" s="25"/>
      <c r="B84" s="26"/>
    </row>
    <row r="85" spans="1:18" ht="15" customHeight="1">
      <c r="A85" s="25"/>
      <c r="B85" s="26"/>
    </row>
    <row r="86" spans="1:18" ht="15" customHeight="1">
      <c r="A86" s="25"/>
      <c r="B86" s="26"/>
      <c r="R86" s="27"/>
    </row>
    <row r="87" spans="1:18" ht="15" customHeight="1">
      <c r="A87" s="25"/>
      <c r="B87" s="26"/>
    </row>
    <row r="88" spans="1:18" ht="15" customHeight="1">
      <c r="A88" s="25"/>
      <c r="B88" s="26"/>
      <c r="R88" s="27"/>
    </row>
    <row r="89" spans="1:18" ht="15" customHeight="1">
      <c r="A89" s="25"/>
      <c r="B89" s="26"/>
    </row>
    <row r="90" spans="1:18" ht="15" customHeight="1">
      <c r="A90" s="25"/>
      <c r="B90" s="26"/>
    </row>
    <row r="91" spans="1:18" ht="15" customHeight="1">
      <c r="A91" s="25"/>
      <c r="B91" s="26"/>
    </row>
    <row r="92" spans="1:18" ht="15" customHeight="1">
      <c r="A92" s="25"/>
      <c r="B92" s="26"/>
    </row>
    <row r="93" spans="1:18" ht="15" customHeight="1">
      <c r="A93" s="25"/>
      <c r="B93" s="26"/>
    </row>
    <row r="94" spans="1:18" ht="15" customHeight="1">
      <c r="A94" s="25"/>
      <c r="B94" s="26"/>
    </row>
    <row r="95" spans="1:18" ht="15" customHeight="1">
      <c r="A95" s="25"/>
      <c r="B95" s="26"/>
    </row>
    <row r="96" spans="1:18" ht="15" customHeight="1">
      <c r="A96" s="25"/>
      <c r="B96" s="26"/>
    </row>
    <row r="97" spans="1:2" ht="15" customHeight="1">
      <c r="A97" s="25"/>
      <c r="B97" s="26"/>
    </row>
    <row r="98" spans="1:2" ht="15" customHeight="1">
      <c r="A98" s="25"/>
      <c r="B98" s="26"/>
    </row>
    <row r="99" spans="1:2" ht="15" customHeight="1">
      <c r="A99" s="25"/>
      <c r="B99" s="26"/>
    </row>
    <row r="100" spans="1:2" ht="15" customHeight="1">
      <c r="A100" s="25"/>
      <c r="B100" s="26"/>
    </row>
    <row r="101" spans="1:2" ht="15" customHeight="1">
      <c r="A101" s="25"/>
      <c r="B101" s="26"/>
    </row>
    <row r="102" spans="1:2" ht="15" customHeight="1">
      <c r="A102" s="25"/>
      <c r="B102" s="26"/>
    </row>
    <row r="103" spans="1:2" ht="15" customHeight="1">
      <c r="A103" s="25"/>
      <c r="B103" s="26"/>
    </row>
    <row r="104" spans="1:2" ht="15" customHeight="1">
      <c r="A104" s="25"/>
      <c r="B104" s="26"/>
    </row>
    <row r="105" spans="1:2" ht="15" customHeight="1">
      <c r="A105" s="25"/>
      <c r="B105" s="26"/>
    </row>
    <row r="106" spans="1:2" ht="15" customHeight="1">
      <c r="A106" s="25"/>
      <c r="B106" s="26"/>
    </row>
    <row r="107" spans="1:2" ht="15" customHeight="1">
      <c r="A107" s="25"/>
      <c r="B107" s="26"/>
    </row>
    <row r="108" spans="1:2" ht="15" customHeight="1">
      <c r="A108" s="25"/>
      <c r="B108" s="26"/>
    </row>
    <row r="109" spans="1:2" ht="15" customHeight="1">
      <c r="A109" s="25"/>
      <c r="B109" s="26"/>
    </row>
    <row r="110" spans="1:2" ht="15" customHeight="1">
      <c r="A110" s="25"/>
      <c r="B110" s="26"/>
    </row>
    <row r="111" spans="1:2" ht="15" customHeight="1">
      <c r="A111" s="25"/>
      <c r="B111" s="26"/>
    </row>
    <row r="112" spans="1:2" ht="15" customHeight="1">
      <c r="A112" s="25"/>
      <c r="B112" s="26"/>
    </row>
    <row r="113" spans="1:2" ht="15" customHeight="1">
      <c r="A113" s="25"/>
      <c r="B113" s="26"/>
    </row>
    <row r="114" spans="1:2" ht="15" customHeight="1">
      <c r="A114" s="25"/>
      <c r="B114" s="26"/>
    </row>
    <row r="115" spans="1:2" ht="15" customHeight="1">
      <c r="A115" s="25"/>
      <c r="B115" s="26"/>
    </row>
    <row r="116" spans="1:2" ht="15" customHeight="1">
      <c r="A116" s="25"/>
      <c r="B116" s="26"/>
    </row>
    <row r="117" spans="1:2" ht="15" customHeight="1">
      <c r="A117" s="25"/>
      <c r="B117" s="26"/>
    </row>
    <row r="118" spans="1:2" ht="15" customHeight="1">
      <c r="A118" s="25"/>
      <c r="B118" s="26"/>
    </row>
    <row r="119" spans="1:2" ht="15" customHeight="1">
      <c r="A119" s="25"/>
      <c r="B119" s="26"/>
    </row>
    <row r="120" spans="1:2" ht="15" customHeight="1">
      <c r="A120" s="25"/>
      <c r="B120" s="26"/>
    </row>
    <row r="121" spans="1:2" ht="15" customHeight="1">
      <c r="A121" s="25"/>
      <c r="B121" s="26"/>
    </row>
    <row r="122" spans="1:2" ht="15" customHeight="1">
      <c r="A122" s="25"/>
      <c r="B122" s="26"/>
    </row>
    <row r="123" spans="1:2" ht="15" customHeight="1">
      <c r="A123" s="25"/>
      <c r="B123" s="26"/>
    </row>
    <row r="124" spans="1:2" ht="15" customHeight="1">
      <c r="A124" s="25"/>
      <c r="B124" s="26"/>
    </row>
    <row r="125" spans="1:2" ht="15" customHeight="1">
      <c r="A125" s="25"/>
      <c r="B125" s="26"/>
    </row>
    <row r="126" spans="1:2" ht="15" customHeight="1">
      <c r="A126" s="25"/>
      <c r="B126" s="26"/>
    </row>
    <row r="127" spans="1:2" ht="15" customHeight="1">
      <c r="A127" s="25"/>
      <c r="B127" s="26"/>
    </row>
    <row r="128" spans="1:2" ht="15" customHeight="1">
      <c r="A128" s="25"/>
      <c r="B128" s="26"/>
    </row>
    <row r="129" spans="1:2" ht="15" customHeight="1">
      <c r="A129" s="25"/>
      <c r="B129" s="26"/>
    </row>
    <row r="130" spans="1:2" ht="15" customHeight="1">
      <c r="A130" s="25"/>
      <c r="B130" s="26"/>
    </row>
    <row r="131" spans="1:2" ht="15" customHeight="1">
      <c r="A131" s="25"/>
      <c r="B131" s="26"/>
    </row>
    <row r="132" spans="1:2" ht="15" customHeight="1">
      <c r="A132" s="25"/>
      <c r="B132" s="26"/>
    </row>
    <row r="133" spans="1:2" ht="15" customHeight="1">
      <c r="B133" s="26"/>
    </row>
    <row r="134" spans="1:2" ht="15" customHeight="1">
      <c r="B134" s="26"/>
    </row>
    <row r="135" spans="1:2" ht="15" customHeight="1">
      <c r="B135" s="26"/>
    </row>
    <row r="136" spans="1:2" ht="15" customHeight="1">
      <c r="B136" s="26"/>
    </row>
    <row r="137" spans="1:2" ht="15" customHeight="1">
      <c r="B137" s="26"/>
    </row>
    <row r="138" spans="1:2" ht="15" customHeight="1">
      <c r="B138" s="26"/>
    </row>
    <row r="139" spans="1:2" ht="15" customHeight="1">
      <c r="B139" s="26"/>
    </row>
    <row r="140" spans="1:2" ht="15" customHeight="1">
      <c r="B140" s="26"/>
    </row>
    <row r="141" spans="1:2" ht="15" customHeight="1">
      <c r="B141" s="26"/>
    </row>
    <row r="142" spans="1:2" ht="15" customHeight="1">
      <c r="B142" s="26"/>
    </row>
    <row r="143" spans="1:2" ht="15" customHeight="1">
      <c r="B143" s="26"/>
    </row>
    <row r="144" spans="1:2" ht="15" customHeight="1">
      <c r="B144" s="26"/>
    </row>
    <row r="145" spans="2:2" ht="15" customHeight="1">
      <c r="B145" s="26"/>
    </row>
    <row r="146" spans="2:2" ht="15" customHeight="1">
      <c r="B146" s="26"/>
    </row>
    <row r="147" spans="2:2" ht="15" customHeight="1">
      <c r="B147" s="26"/>
    </row>
    <row r="148" spans="2:2" ht="15" customHeight="1">
      <c r="B148" s="26"/>
    </row>
    <row r="149" spans="2:2" ht="15" customHeight="1">
      <c r="B149" s="26"/>
    </row>
    <row r="150" spans="2:2" ht="15" customHeight="1">
      <c r="B150" s="26"/>
    </row>
    <row r="151" spans="2:2" ht="15" customHeight="1">
      <c r="B151" s="26"/>
    </row>
    <row r="152" spans="2:2" ht="15" customHeight="1">
      <c r="B152" s="26"/>
    </row>
    <row r="153" spans="2:2" ht="15" customHeight="1">
      <c r="B153" s="26"/>
    </row>
    <row r="154" spans="2:2" ht="15" customHeight="1">
      <c r="B154" s="26"/>
    </row>
    <row r="155" spans="2:2" ht="15" customHeight="1">
      <c r="B155" s="26"/>
    </row>
    <row r="156" spans="2:2" ht="15" customHeight="1">
      <c r="B156" s="26"/>
    </row>
    <row r="157" spans="2:2" ht="15" customHeight="1">
      <c r="B157" s="26"/>
    </row>
    <row r="158" spans="2:2" ht="15" customHeight="1">
      <c r="B158" s="26"/>
    </row>
    <row r="159" spans="2:2" ht="15" customHeight="1">
      <c r="B159" s="26"/>
    </row>
    <row r="160" spans="2:2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5" firstPageNumber="58" fitToWidth="2" orientation="portrait" useFirstPageNumber="1" r:id="rId1"/>
  <headerFooter alignWithMargins="0">
    <oddFooter>&amp;L&amp;"MetaNormalLF-Roman,Standard"Statistisches Bundesamt, Energiegesamtrechnung, 2022&amp;R&amp;"MetaNormalLF-Roman,Standard"&amp;P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/>
  </sheetViews>
  <sheetFormatPr baseColWidth="10" defaultColWidth="11.42578125" defaultRowHeight="12.75"/>
  <cols>
    <col min="1" max="1" width="9.28515625" style="103" customWidth="1"/>
    <col min="2" max="2" width="11.42578125" style="4" customWidth="1"/>
    <col min="3" max="3" width="11.42578125" style="367" customWidth="1"/>
    <col min="4" max="16384" width="11.42578125" style="367"/>
  </cols>
  <sheetData>
    <row r="1" spans="1:7" ht="18">
      <c r="A1" s="351" t="s">
        <v>354</v>
      </c>
      <c r="B1" s="352"/>
      <c r="C1" s="104"/>
      <c r="D1" s="104"/>
    </row>
    <row r="2" spans="1:7" ht="15" customHeight="1">
      <c r="A2" s="353"/>
      <c r="B2" s="354"/>
      <c r="C2" s="104"/>
      <c r="D2" s="104"/>
    </row>
    <row r="3" spans="1:7" ht="15" customHeight="1">
      <c r="A3" s="353"/>
      <c r="B3" s="354"/>
      <c r="C3" s="104"/>
      <c r="D3" s="104"/>
    </row>
    <row r="4" spans="1:7" ht="15" customHeight="1">
      <c r="A4" s="353"/>
      <c r="B4" s="354"/>
      <c r="C4" s="104"/>
      <c r="D4" s="104"/>
    </row>
    <row r="5" spans="1:7" ht="15" customHeight="1">
      <c r="A5" s="355"/>
      <c r="B5" s="356" t="s">
        <v>673</v>
      </c>
      <c r="C5" s="73"/>
      <c r="D5" s="73"/>
    </row>
    <row r="6" spans="1:7" ht="15" customHeight="1">
      <c r="A6" s="357"/>
      <c r="B6" s="356" t="s">
        <v>357</v>
      </c>
    </row>
    <row r="7" spans="1:7" ht="15" customHeight="1">
      <c r="A7" s="357"/>
      <c r="B7" s="358"/>
    </row>
    <row r="8" spans="1:7" ht="15" customHeight="1">
      <c r="A8" s="359"/>
      <c r="B8" s="77"/>
      <c r="C8" s="12"/>
      <c r="D8" s="12"/>
      <c r="E8" s="12"/>
      <c r="F8" s="12"/>
    </row>
    <row r="9" spans="1:7" ht="15" customHeight="1">
      <c r="A9" s="443" t="s">
        <v>335</v>
      </c>
      <c r="B9" s="442" t="s">
        <v>413</v>
      </c>
      <c r="C9" s="71"/>
      <c r="D9" s="71"/>
      <c r="E9" s="71"/>
      <c r="F9" s="71"/>
      <c r="G9" s="71"/>
    </row>
    <row r="10" spans="1:7" ht="15" customHeight="1">
      <c r="A10" s="353" t="s">
        <v>336</v>
      </c>
      <c r="B10" s="627" t="s">
        <v>409</v>
      </c>
      <c r="C10" s="71"/>
      <c r="D10" s="71"/>
      <c r="E10" s="71"/>
      <c r="F10" s="71"/>
      <c r="G10" s="71"/>
    </row>
    <row r="11" spans="1:7" ht="15" customHeight="1">
      <c r="A11" s="353" t="s">
        <v>337</v>
      </c>
      <c r="B11" s="627" t="s">
        <v>430</v>
      </c>
      <c r="C11" s="8"/>
      <c r="D11" s="71"/>
      <c r="E11" s="71"/>
      <c r="F11" s="71"/>
      <c r="G11" s="71"/>
    </row>
    <row r="12" spans="1:7" ht="15" customHeight="1">
      <c r="A12" s="353"/>
      <c r="B12" s="72"/>
      <c r="C12" s="8"/>
    </row>
    <row r="13" spans="1:7" ht="15" customHeight="1">
      <c r="A13" s="443" t="s">
        <v>338</v>
      </c>
      <c r="B13" s="442" t="s">
        <v>199</v>
      </c>
      <c r="C13" s="8"/>
    </row>
    <row r="14" spans="1:7" ht="15" customHeight="1">
      <c r="A14" s="353" t="s">
        <v>305</v>
      </c>
      <c r="B14" s="627" t="s">
        <v>431</v>
      </c>
      <c r="C14" s="8"/>
    </row>
    <row r="15" spans="1:7" ht="15" customHeight="1">
      <c r="A15" s="353" t="s">
        <v>304</v>
      </c>
      <c r="B15" s="627" t="s">
        <v>432</v>
      </c>
      <c r="C15" s="8"/>
    </row>
    <row r="16" spans="1:7" ht="15" customHeight="1">
      <c r="A16" s="353" t="s">
        <v>339</v>
      </c>
      <c r="B16" s="353" t="s">
        <v>433</v>
      </c>
      <c r="C16" s="8"/>
    </row>
    <row r="17" spans="1:10" ht="15" customHeight="1">
      <c r="A17" s="353" t="s">
        <v>340</v>
      </c>
      <c r="B17" s="628" t="s">
        <v>434</v>
      </c>
      <c r="C17" s="353"/>
      <c r="D17" s="353"/>
      <c r="E17" s="353"/>
      <c r="F17" s="353"/>
      <c r="G17" s="353"/>
      <c r="H17" s="66"/>
      <c r="I17" s="66"/>
      <c r="J17" s="66"/>
    </row>
    <row r="18" spans="1:10" ht="15" customHeight="1">
      <c r="A18" s="353" t="s">
        <v>341</v>
      </c>
      <c r="B18" s="628" t="s">
        <v>435</v>
      </c>
      <c r="C18" s="353"/>
      <c r="D18" s="353"/>
      <c r="E18" s="353"/>
      <c r="F18" s="353"/>
      <c r="G18" s="353"/>
      <c r="H18" s="66"/>
      <c r="I18" s="84"/>
    </row>
    <row r="19" spans="1:10" ht="15" customHeight="1">
      <c r="A19" s="353" t="s">
        <v>342</v>
      </c>
      <c r="B19" s="628" t="s">
        <v>436</v>
      </c>
      <c r="C19" s="353"/>
      <c r="D19" s="353"/>
      <c r="E19" s="353"/>
      <c r="F19" s="353"/>
      <c r="G19" s="353"/>
      <c r="H19" s="66"/>
      <c r="I19" s="84"/>
    </row>
    <row r="20" spans="1:10" ht="15" customHeight="1">
      <c r="A20" s="353" t="s">
        <v>343</v>
      </c>
      <c r="B20" s="628" t="s">
        <v>437</v>
      </c>
      <c r="C20" s="353"/>
      <c r="D20" s="353"/>
      <c r="E20" s="353"/>
      <c r="F20" s="353"/>
      <c r="G20" s="353"/>
      <c r="H20" s="66"/>
      <c r="I20" s="84"/>
    </row>
    <row r="21" spans="1:10" ht="15" customHeight="1">
      <c r="A21" s="353" t="s">
        <v>344</v>
      </c>
      <c r="B21" s="628" t="s">
        <v>450</v>
      </c>
      <c r="C21" s="353"/>
      <c r="D21" s="353"/>
      <c r="E21" s="353"/>
      <c r="F21" s="353"/>
      <c r="G21" s="353"/>
      <c r="H21" s="66"/>
      <c r="I21" s="84"/>
    </row>
    <row r="22" spans="1:10" ht="15" customHeight="1">
      <c r="A22" s="353" t="s">
        <v>449</v>
      </c>
      <c r="B22" s="628" t="s">
        <v>465</v>
      </c>
      <c r="C22" s="353"/>
      <c r="D22" s="353"/>
      <c r="E22" s="353"/>
      <c r="F22" s="353"/>
      <c r="G22" s="353"/>
      <c r="H22" s="66"/>
      <c r="I22" s="84"/>
    </row>
    <row r="23" spans="1:10" ht="15" customHeight="1">
      <c r="A23" s="353" t="s">
        <v>306</v>
      </c>
      <c r="B23" s="627" t="s">
        <v>83</v>
      </c>
      <c r="C23" s="8"/>
    </row>
    <row r="24" spans="1:10" ht="15" customHeight="1">
      <c r="A24" s="353" t="s">
        <v>307</v>
      </c>
      <c r="B24" s="627" t="s">
        <v>37</v>
      </c>
      <c r="C24" s="8"/>
    </row>
    <row r="25" spans="1:10" ht="15" customHeight="1">
      <c r="A25" s="353" t="s">
        <v>345</v>
      </c>
      <c r="B25" s="627" t="s">
        <v>38</v>
      </c>
      <c r="C25" s="8"/>
    </row>
    <row r="26" spans="1:10" ht="15" customHeight="1">
      <c r="A26" s="353"/>
      <c r="B26" s="72"/>
      <c r="C26" s="8"/>
    </row>
    <row r="27" spans="1:10" ht="15" customHeight="1">
      <c r="A27" s="443" t="s">
        <v>346</v>
      </c>
      <c r="B27" s="442" t="s">
        <v>52</v>
      </c>
      <c r="C27" s="8"/>
    </row>
    <row r="28" spans="1:10" ht="15" customHeight="1">
      <c r="A28" s="353" t="s">
        <v>81</v>
      </c>
      <c r="B28" s="627" t="s">
        <v>438</v>
      </c>
      <c r="C28" s="8"/>
    </row>
    <row r="29" spans="1:10" ht="15" customHeight="1">
      <c r="A29" s="353" t="s">
        <v>82</v>
      </c>
      <c r="B29" s="627" t="s">
        <v>439</v>
      </c>
      <c r="C29" s="8"/>
    </row>
    <row r="30" spans="1:10" ht="15" customHeight="1">
      <c r="A30" s="353" t="s">
        <v>88</v>
      </c>
      <c r="B30" s="627" t="s">
        <v>440</v>
      </c>
      <c r="C30" s="8"/>
    </row>
    <row r="31" spans="1:10" ht="15" customHeight="1">
      <c r="A31" s="353" t="s">
        <v>89</v>
      </c>
      <c r="B31" s="627" t="s">
        <v>441</v>
      </c>
      <c r="C31" s="8"/>
    </row>
    <row r="32" spans="1:10" ht="15" customHeight="1">
      <c r="A32" s="353" t="s">
        <v>347</v>
      </c>
      <c r="B32" s="627" t="s">
        <v>442</v>
      </c>
      <c r="C32" s="8"/>
    </row>
    <row r="33" spans="1:10" ht="15" customHeight="1">
      <c r="A33" s="353"/>
      <c r="B33" s="72"/>
      <c r="C33" s="8"/>
    </row>
    <row r="34" spans="1:10" ht="15" customHeight="1">
      <c r="A34" s="443" t="s">
        <v>348</v>
      </c>
      <c r="B34" s="442" t="s">
        <v>372</v>
      </c>
      <c r="C34" s="8"/>
    </row>
    <row r="35" spans="1:10" ht="15" customHeight="1">
      <c r="A35" s="353" t="s">
        <v>135</v>
      </c>
      <c r="B35" s="627" t="s">
        <v>443</v>
      </c>
      <c r="C35" s="8"/>
    </row>
    <row r="36" spans="1:10" ht="15" customHeight="1">
      <c r="A36" s="353" t="s">
        <v>136</v>
      </c>
      <c r="B36" s="353" t="s">
        <v>674</v>
      </c>
    </row>
    <row r="37" spans="1:10" ht="15" customHeight="1">
      <c r="A37" s="629" t="s">
        <v>349</v>
      </c>
      <c r="B37" s="630" t="s">
        <v>444</v>
      </c>
      <c r="C37" s="72"/>
      <c r="D37" s="72"/>
      <c r="E37" s="72"/>
      <c r="F37" s="72"/>
      <c r="G37" s="72"/>
      <c r="H37" s="84"/>
      <c r="I37" s="84"/>
      <c r="J37" s="84"/>
    </row>
    <row r="38" spans="1:10" ht="15" customHeight="1">
      <c r="A38" s="629" t="s">
        <v>350</v>
      </c>
      <c r="B38" s="630" t="s">
        <v>445</v>
      </c>
      <c r="C38" s="72"/>
      <c r="D38" s="72"/>
      <c r="E38" s="72"/>
      <c r="F38" s="72"/>
      <c r="G38" s="72"/>
      <c r="H38" s="84"/>
      <c r="I38" s="84"/>
      <c r="J38" s="84"/>
    </row>
    <row r="39" spans="1:10" ht="15" customHeight="1">
      <c r="A39" s="629" t="s">
        <v>351</v>
      </c>
      <c r="B39" s="630" t="s">
        <v>446</v>
      </c>
      <c r="C39" s="72"/>
      <c r="D39" s="72"/>
      <c r="E39" s="72"/>
      <c r="F39" s="72"/>
      <c r="G39" s="72"/>
      <c r="H39" s="84"/>
      <c r="I39" s="84"/>
      <c r="J39" s="84"/>
    </row>
    <row r="40" spans="1:10" ht="15" customHeight="1">
      <c r="A40" s="629" t="s">
        <v>352</v>
      </c>
      <c r="B40" s="630" t="s">
        <v>447</v>
      </c>
      <c r="C40" s="72"/>
      <c r="D40" s="72"/>
      <c r="E40" s="72"/>
      <c r="F40" s="72"/>
      <c r="G40" s="72"/>
      <c r="H40" s="84"/>
      <c r="I40" s="84"/>
      <c r="J40" s="84"/>
    </row>
    <row r="41" spans="1:10" ht="15" customHeight="1">
      <c r="A41" s="629" t="s">
        <v>353</v>
      </c>
      <c r="B41" s="630" t="s">
        <v>452</v>
      </c>
      <c r="C41" s="72"/>
      <c r="D41" s="72"/>
      <c r="E41" s="72"/>
      <c r="F41" s="72"/>
      <c r="G41" s="72"/>
      <c r="H41" s="84"/>
      <c r="I41" s="84"/>
      <c r="J41" s="84"/>
    </row>
    <row r="42" spans="1:10" ht="15" customHeight="1">
      <c r="A42" s="629" t="s">
        <v>451</v>
      </c>
      <c r="B42" s="630" t="s">
        <v>466</v>
      </c>
      <c r="C42" s="72"/>
      <c r="D42" s="72"/>
      <c r="E42" s="72"/>
      <c r="F42" s="72"/>
      <c r="G42" s="72"/>
      <c r="H42" s="84"/>
      <c r="I42" s="84"/>
      <c r="J42" s="84"/>
    </row>
    <row r="43" spans="1:10" ht="15" customHeight="1">
      <c r="A43" s="353" t="s">
        <v>137</v>
      </c>
      <c r="B43" s="627" t="s">
        <v>448</v>
      </c>
      <c r="C43" s="444"/>
      <c r="D43" s="444"/>
      <c r="E43" s="444"/>
      <c r="F43" s="444"/>
      <c r="G43" s="444"/>
      <c r="H43" s="11"/>
      <c r="I43" s="11"/>
      <c r="J43" s="11"/>
    </row>
    <row r="44" spans="1:10" ht="15" customHeight="1">
      <c r="A44" s="66"/>
      <c r="B44" s="84"/>
      <c r="C44" s="8"/>
      <c r="D44" s="6"/>
    </row>
  </sheetData>
  <hyperlinks>
    <hyperlink ref="B5" location="Einführung!A1" display="Einführung"/>
    <hyperlink ref="B6" location="Glossar!A1" display="Glossar"/>
    <hyperlink ref="B10" location="'1.1'!A1" display="Aggregate und Kennziffern"/>
    <hyperlink ref="B11" location="'1.2'!A1" display="Aufkommen und Verwendung von Energie sowie Primärenergieverbrauch und Emissionsrelevanz"/>
    <hyperlink ref="B14" location="'2.1'!A1" display="Verwendung von Energie nach Energieträgern"/>
    <hyperlink ref="B15" location="'2.2'!A1" display="Verwendung von Energie nach Produktionsbereichen"/>
    <hyperlink ref="B17" location="'2.3.1'!A1" display="Verwendung von Energie nach Energieträgern und Produktionsbereichen 2000"/>
    <hyperlink ref="B18" location="'2.3.2'!A1" display="Verwendung von Energie nach Energieträgern und Produktionsbereichen 2005"/>
    <hyperlink ref="B19" location="'2.3.3'!A1" display="Verwendung von Energie nach Energieträgern und Produktionsbereichen 2010"/>
    <hyperlink ref="B20" location="'2.3.4'!A1" display="Verwendung von Energie nach Energieträgern und Produktionsbereichen 2015"/>
    <hyperlink ref="B21" location="'2.3.5'!A1" display="Verwendung von Energie nach Energieträgern und Produktionsbereichen 2019"/>
    <hyperlink ref="B22" location="'2.3.6'!A1" display="Verwendung von Energie nach Energieträgern und Produktionsbereichen 2020"/>
    <hyperlink ref="B23" location="'2.4'!A1" display="Umwandlungsbereiche: Umwandlungseinsatz und Umwandlungsausstoß"/>
    <hyperlink ref="B24" location="'2.5'!A1" display="Stromerzeugung: Brennstoffeinsatz und Bruttostromerzeugung nach Kraftwerksarten"/>
    <hyperlink ref="B25" location="'2.6'!A1" display="Stromerzeugung und Brennstoffeinsatz nach Energieträgern"/>
    <hyperlink ref="B28" location="'3.1'!A1" display="Primärenergieverbrauch - Kraftwerksverluste und Eigenverbrauch beim Verbraucher"/>
    <hyperlink ref="B29" location="'3.2'!A1" display="Primärenergieintensität - Kraftwerksverluste und Eigenverbrauch beim Verbraucher"/>
    <hyperlink ref="B30" location="'3.3'!A1" display="Verteilung der Umwandlungsverluste und des Eigenverbrauchs der Kraftwerke auf die Endverbraucher"/>
    <hyperlink ref="B31" location="'3.4'!A1" display="Primärenergieverbrauch - Kraftwerksverluste und Eigenverbrauch beim Energieerzeuger"/>
    <hyperlink ref="B32" location="'3.5'!A1" display="Primärenergieintensität - Kraftwerksverluste und Eigenverbrauch beim Energieerzeuger"/>
    <hyperlink ref="B35" location="'4.1'!A1" display="Emissionsrelevanter Energieverbrauch der Inländer"/>
    <hyperlink ref="B37" location="'4.2.1'!A1" display="Emissionsrelevanter Energieverbrauch der Inländer nach Energieträgern 2000"/>
    <hyperlink ref="B38" location="'4.2.2'!A1" display="Emissionsrelevanter Energieverbrauch der Inländer nach Energieträgern 2005"/>
    <hyperlink ref="B39" location="'4.2.3'!A1" display="Emissionsrelevanter Energieverbrauch der Inländer nach Energieträgern 2010"/>
    <hyperlink ref="B40" location="'4.2.4'!A1" display="Emissionsrelevanter Energieverbrauch der Inländer nach Energieträgern 2015"/>
    <hyperlink ref="B41" location="'4.2.5'!A1" display="Emissionsrelevanter Energieverbrauch der Inländer nach Energieträgern 2019"/>
    <hyperlink ref="B42" location="'4.2.6'!A1" display="Emissionsrelevanter Energieverbrauch der Inländer nach Energieträgern 2020"/>
    <hyperlink ref="B43" location="'4.3'!A1" display="Emissionsrelevanter Energieverbrauch der Inländer nach Wirtschaftsbereichen"/>
  </hyperlinks>
  <pageMargins left="0.59055118110236227" right="0.19685039370078741" top="0.59055118110236227" bottom="0.39370078740157483" header="0.11811023622047245" footer="0.11811023622047245"/>
  <pageSetup paperSize="9" scale="75" firstPageNumber="2" orientation="portrait" r:id="rId1"/>
  <headerFooter alignWithMargins="0">
    <oddFooter>&amp;L&amp;"MetaNormalLF-Roman,Standard"Statistisches Bundesamt, Energiegesamtrechnung, 2022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X1663"/>
  <sheetViews>
    <sheetView zoomScaleNormal="100" workbookViewId="0"/>
  </sheetViews>
  <sheetFormatPr baseColWidth="10" defaultColWidth="11.42578125" defaultRowHeight="11.25" outlineLevelCol="1"/>
  <cols>
    <col min="1" max="1" width="8.85546875" style="23" customWidth="1"/>
    <col min="2" max="2" width="50.7109375" style="23" customWidth="1"/>
    <col min="3" max="3" width="11.7109375" style="23" customWidth="1"/>
    <col min="4" max="7" width="11.7109375" style="23" hidden="1" customWidth="1" outlineLevel="1"/>
    <col min="8" max="8" width="11.7109375" style="23" customWidth="1" collapsed="1"/>
    <col min="9" max="12" width="11.7109375" style="23" hidden="1" customWidth="1" outlineLevel="1"/>
    <col min="13" max="13" width="11.7109375" style="23" customWidth="1" collapsed="1"/>
    <col min="14" max="17" width="11.7109375" style="23" hidden="1" customWidth="1" outlineLevel="1"/>
    <col min="18" max="18" width="11.7109375" style="23" customWidth="1" collapsed="1"/>
    <col min="19" max="21" width="11.7109375" style="23" hidden="1" customWidth="1" outlineLevel="1"/>
    <col min="22" max="22" width="11.7109375" style="23" customWidth="1" collapsed="1"/>
    <col min="23" max="23" width="11.7109375" style="23" customWidth="1"/>
    <col min="24" max="16384" width="11.42578125" style="23"/>
  </cols>
  <sheetData>
    <row r="1" spans="1:24" s="131" customFormat="1" ht="20.100000000000001" customHeight="1">
      <c r="A1" s="614" t="s">
        <v>623</v>
      </c>
      <c r="B1" s="205"/>
      <c r="E1" s="206"/>
    </row>
    <row r="2" spans="1:24" ht="20.100000000000001" customHeight="1">
      <c r="A2" s="441" t="s">
        <v>130</v>
      </c>
      <c r="B2" s="132"/>
      <c r="L2" s="78"/>
    </row>
    <row r="3" spans="1:24" ht="15" customHeight="1">
      <c r="B3" s="79"/>
      <c r="C3" s="79"/>
    </row>
    <row r="4" spans="1:24" ht="24.95" customHeight="1">
      <c r="A4" s="435" t="s">
        <v>310</v>
      </c>
      <c r="B4" s="583" t="s">
        <v>308</v>
      </c>
      <c r="C4" s="38">
        <v>2000</v>
      </c>
      <c r="D4" s="36">
        <v>2001</v>
      </c>
      <c r="E4" s="37">
        <v>2002</v>
      </c>
      <c r="F4" s="36">
        <v>2003</v>
      </c>
      <c r="G4" s="36">
        <v>2004</v>
      </c>
      <c r="H4" s="37">
        <v>2005</v>
      </c>
      <c r="I4" s="36">
        <v>2006</v>
      </c>
      <c r="J4" s="37">
        <v>2007</v>
      </c>
      <c r="K4" s="36">
        <v>2008</v>
      </c>
      <c r="L4" s="37">
        <v>2009</v>
      </c>
      <c r="M4" s="36">
        <v>2010</v>
      </c>
      <c r="N4" s="37">
        <v>2011</v>
      </c>
      <c r="O4" s="216">
        <v>2012</v>
      </c>
      <c r="P4" s="218">
        <v>2013</v>
      </c>
      <c r="Q4" s="230">
        <v>2014</v>
      </c>
      <c r="R4" s="235">
        <v>2015</v>
      </c>
      <c r="S4" s="244">
        <v>2016</v>
      </c>
      <c r="T4" s="286">
        <v>2017</v>
      </c>
      <c r="U4" s="300">
        <v>2018</v>
      </c>
      <c r="V4" s="406">
        <v>2019</v>
      </c>
      <c r="W4" s="37">
        <v>2020</v>
      </c>
      <c r="X4" s="608"/>
    </row>
    <row r="5" spans="1:24" s="18" customFormat="1" ht="18" customHeight="1">
      <c r="A5" s="63" t="s">
        <v>155</v>
      </c>
      <c r="B5" s="336" t="s">
        <v>204</v>
      </c>
      <c r="C5" s="259">
        <v>37102.939167789678</v>
      </c>
      <c r="D5" s="259">
        <v>44847.715514398529</v>
      </c>
      <c r="E5" s="259">
        <v>36133.835993437096</v>
      </c>
      <c r="F5" s="259">
        <v>37229.186362866487</v>
      </c>
      <c r="G5" s="259">
        <v>36838.312730196049</v>
      </c>
      <c r="H5" s="259">
        <v>37409.524950489387</v>
      </c>
      <c r="I5" s="259">
        <v>39336.262789535162</v>
      </c>
      <c r="J5" s="259">
        <v>37714.503363718846</v>
      </c>
      <c r="K5" s="259">
        <v>39352.729925316919</v>
      </c>
      <c r="L5" s="259">
        <v>37354.897214859215</v>
      </c>
      <c r="M5" s="259">
        <v>33353.561540954368</v>
      </c>
      <c r="N5" s="259">
        <v>30364.617833332421</v>
      </c>
      <c r="O5" s="259">
        <v>28340.25017291258</v>
      </c>
      <c r="P5" s="259">
        <v>30632.234733728052</v>
      </c>
      <c r="Q5" s="259">
        <f>'3.1'!Q5-'3.4'!Q5</f>
        <v>26910.182362840016</v>
      </c>
      <c r="R5" s="259">
        <f>'3.1'!R5-'3.4'!R5</f>
        <v>27817.068628590467</v>
      </c>
      <c r="S5" s="259">
        <f>'3.1'!S5-'3.4'!S5</f>
        <v>27654.555453569134</v>
      </c>
      <c r="T5" s="259">
        <f>'3.1'!T5-'3.4'!T5</f>
        <v>25874.464307639224</v>
      </c>
      <c r="U5" s="259">
        <f>'3.1'!U5-'3.4'!U5</f>
        <v>24617.177970666875</v>
      </c>
      <c r="V5" s="259">
        <f>'3.1'!V5-'3.4'!V5</f>
        <v>20200.439079225966</v>
      </c>
      <c r="W5" s="259">
        <f>'3.1'!W5-'3.4'!W5</f>
        <v>16748.1933332888</v>
      </c>
    </row>
    <row r="6" spans="1:24" s="18" customFormat="1" ht="14.1" customHeight="1">
      <c r="A6" s="125" t="s">
        <v>105</v>
      </c>
      <c r="B6" s="337" t="s">
        <v>258</v>
      </c>
      <c r="C6" s="259">
        <v>35045.695194083935</v>
      </c>
      <c r="D6" s="259">
        <v>43051.136307176203</v>
      </c>
      <c r="E6" s="259">
        <v>34294.034617578174</v>
      </c>
      <c r="F6" s="259">
        <v>35488.675392515404</v>
      </c>
      <c r="G6" s="259">
        <v>35097.374935463013</v>
      </c>
      <c r="H6" s="259">
        <v>35680.980390316268</v>
      </c>
      <c r="I6" s="259">
        <v>37469.620457973448</v>
      </c>
      <c r="J6" s="259">
        <v>35947.888883506326</v>
      </c>
      <c r="K6" s="259">
        <v>37548.201936433587</v>
      </c>
      <c r="L6" s="259">
        <v>35467.13807146014</v>
      </c>
      <c r="M6" s="259">
        <v>31355.383643838912</v>
      </c>
      <c r="N6" s="259">
        <v>28698.659096882853</v>
      </c>
      <c r="O6" s="259">
        <v>28340.25017291258</v>
      </c>
      <c r="P6" s="259">
        <v>28883.244714390254</v>
      </c>
      <c r="Q6" s="259">
        <f>'3.1'!Q6-'3.4'!Q6</f>
        <v>25679.512817094394</v>
      </c>
      <c r="R6" s="259">
        <f>'3.1'!R6-'3.4'!R6</f>
        <v>26545.952987661527</v>
      </c>
      <c r="S6" s="259">
        <f>'3.1'!S6-'3.4'!S6</f>
        <v>25991.730856541632</v>
      </c>
      <c r="T6" s="259">
        <f>'3.1'!T6-'3.4'!T6</f>
        <v>24243.631387301255</v>
      </c>
      <c r="U6" s="259">
        <f>'3.1'!U6-'3.4'!U6</f>
        <v>23116.421258934774</v>
      </c>
      <c r="V6" s="259">
        <f>'3.1'!V6-'3.4'!V6</f>
        <v>18984.017272218276</v>
      </c>
      <c r="W6" s="259">
        <f>'3.1'!W6-'3.4'!W6</f>
        <v>15719.75831216728</v>
      </c>
    </row>
    <row r="7" spans="1:24" s="18" customFormat="1" ht="14.1" customHeight="1">
      <c r="A7" s="125" t="s">
        <v>106</v>
      </c>
      <c r="B7" s="337" t="s">
        <v>205</v>
      </c>
      <c r="C7" s="259">
        <v>1094.2787094179293</v>
      </c>
      <c r="D7" s="259">
        <v>898.28960361114696</v>
      </c>
      <c r="E7" s="259">
        <v>919.90068792945567</v>
      </c>
      <c r="F7" s="259">
        <v>870.25548517555126</v>
      </c>
      <c r="G7" s="259">
        <v>870.46889736651065</v>
      </c>
      <c r="H7" s="259">
        <v>864.27228008654583</v>
      </c>
      <c r="I7" s="259">
        <v>933.32116578086516</v>
      </c>
      <c r="J7" s="259">
        <v>883.30724010626</v>
      </c>
      <c r="K7" s="259">
        <v>902.26399444166054</v>
      </c>
      <c r="L7" s="259">
        <v>943.87957169953552</v>
      </c>
      <c r="M7" s="259">
        <v>999.08894855772542</v>
      </c>
      <c r="N7" s="259">
        <v>832.97936822479187</v>
      </c>
      <c r="O7" s="259">
        <v>0</v>
      </c>
      <c r="P7" s="259">
        <v>874.5093267499451</v>
      </c>
      <c r="Q7" s="259">
        <f>'3.1'!Q7-'3.4'!Q7</f>
        <v>615.35123012449003</v>
      </c>
      <c r="R7" s="259">
        <f>'3.1'!R7-'3.4'!R7</f>
        <v>635.58933954571603</v>
      </c>
      <c r="S7" s="259">
        <f>'3.1'!S7-'3.4'!S7</f>
        <v>831.42889391098743</v>
      </c>
      <c r="T7" s="259">
        <f>'3.1'!T7-'3.4'!T7</f>
        <v>1392.1784073666586</v>
      </c>
      <c r="U7" s="259">
        <f>'3.1'!U7-'3.4'!U7</f>
        <v>1281.1397167708901</v>
      </c>
      <c r="V7" s="259">
        <f>'3.1'!V7-'3.4'!V7</f>
        <v>1024.3620299777913</v>
      </c>
      <c r="W7" s="259">
        <f>'3.1'!W7-'3.4'!W7</f>
        <v>864.07561831356179</v>
      </c>
    </row>
    <row r="8" spans="1:24" s="18" customFormat="1" ht="14.1" customHeight="1">
      <c r="A8" s="125" t="s">
        <v>156</v>
      </c>
      <c r="B8" s="337" t="s">
        <v>157</v>
      </c>
      <c r="C8" s="259">
        <v>962.96526428777906</v>
      </c>
      <c r="D8" s="259">
        <v>898.28960361114719</v>
      </c>
      <c r="E8" s="259">
        <v>919.90068792945567</v>
      </c>
      <c r="F8" s="259">
        <v>870.25548517555171</v>
      </c>
      <c r="G8" s="259">
        <v>870.46889736651065</v>
      </c>
      <c r="H8" s="259">
        <v>864.27228008654629</v>
      </c>
      <c r="I8" s="259">
        <v>933.32116578086516</v>
      </c>
      <c r="J8" s="259">
        <v>883.30724010625954</v>
      </c>
      <c r="K8" s="259">
        <v>902.26399444166009</v>
      </c>
      <c r="L8" s="259">
        <v>943.87957169953529</v>
      </c>
      <c r="M8" s="259">
        <v>999.08894855772451</v>
      </c>
      <c r="N8" s="259">
        <v>832.97936822479187</v>
      </c>
      <c r="O8" s="259">
        <v>0</v>
      </c>
      <c r="P8" s="259">
        <v>874.48069258786836</v>
      </c>
      <c r="Q8" s="259">
        <f>'3.1'!Q8-'3.4'!Q8</f>
        <v>615.31831562113166</v>
      </c>
      <c r="R8" s="259">
        <f>'3.1'!R8-'3.4'!R8</f>
        <v>635.52630138323389</v>
      </c>
      <c r="S8" s="259">
        <f>'3.1'!S8-'3.4'!S8</f>
        <v>831.39570311649686</v>
      </c>
      <c r="T8" s="259">
        <f>'3.1'!T8-'3.4'!T8</f>
        <v>238.65451297130062</v>
      </c>
      <c r="U8" s="259">
        <f>'3.1'!U8-'3.4'!U8</f>
        <v>219.61699496123151</v>
      </c>
      <c r="V8" s="259">
        <f>'3.1'!V8-'3.4'!V8</f>
        <v>192.05977702986195</v>
      </c>
      <c r="W8" s="259">
        <f>'3.1'!W8-'3.4'!W8</f>
        <v>164.35940280795705</v>
      </c>
    </row>
    <row r="9" spans="1:24" s="18" customFormat="1" ht="14.1" customHeight="1">
      <c r="A9" s="63" t="s">
        <v>158</v>
      </c>
      <c r="B9" s="336" t="s">
        <v>201</v>
      </c>
      <c r="C9" s="259">
        <v>13312.899354087203</v>
      </c>
      <c r="D9" s="259">
        <v>13060.549295990058</v>
      </c>
      <c r="E9" s="259">
        <v>12457.846624495185</v>
      </c>
      <c r="F9" s="259">
        <v>13327.227326377266</v>
      </c>
      <c r="G9" s="259">
        <v>13382.351000535913</v>
      </c>
      <c r="H9" s="259">
        <v>13083.896724062026</v>
      </c>
      <c r="I9" s="259">
        <v>13615.983023520763</v>
      </c>
      <c r="J9" s="259">
        <v>13477.330578513684</v>
      </c>
      <c r="K9" s="259">
        <v>16010.764487514971</v>
      </c>
      <c r="L9" s="259">
        <v>13934.976286911377</v>
      </c>
      <c r="M9" s="259">
        <v>13935.358688963999</v>
      </c>
      <c r="N9" s="259">
        <v>11657.407640340505</v>
      </c>
      <c r="O9" s="259">
        <v>10131.502579880653</v>
      </c>
      <c r="P9" s="259">
        <v>10084.584803828708</v>
      </c>
      <c r="Q9" s="259">
        <f>'3.1'!Q9-'3.4'!Q9</f>
        <v>10163.967512502633</v>
      </c>
      <c r="R9" s="259">
        <f>'3.1'!R9-'3.4'!R9</f>
        <v>9594.9433113015402</v>
      </c>
      <c r="S9" s="259">
        <f>'3.1'!S9-'3.4'!S9</f>
        <v>9584.1146575621824</v>
      </c>
      <c r="T9" s="259">
        <f>'3.1'!T9-'3.4'!T9</f>
        <v>9358.532935013056</v>
      </c>
      <c r="U9" s="259">
        <f>'3.1'!U9-'3.4'!U9</f>
        <v>9051.0746380758646</v>
      </c>
      <c r="V9" s="259">
        <f>'3.1'!V9-'3.4'!V9</f>
        <v>8183.2905546285911</v>
      </c>
      <c r="W9" s="259">
        <f>'3.1'!W9-'3.4'!W9</f>
        <v>7051.807223097283</v>
      </c>
    </row>
    <row r="10" spans="1:24" s="18" customFormat="1" ht="14.1" customHeight="1">
      <c r="A10" s="125" t="s">
        <v>107</v>
      </c>
      <c r="B10" s="337" t="s">
        <v>206</v>
      </c>
      <c r="C10" s="259">
        <v>0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59">
        <v>0</v>
      </c>
      <c r="P10" s="259">
        <v>1.1508258365211077E-2</v>
      </c>
      <c r="Q10" s="259">
        <f>'3.1'!Q10-'3.4'!Q10</f>
        <v>0.20288976688243565</v>
      </c>
      <c r="R10" s="259">
        <f>'3.1'!R10-'3.4'!R10</f>
        <v>0.14748442666677875</v>
      </c>
      <c r="S10" s="259">
        <f>'3.1'!S10-'3.4'!S10</f>
        <v>4.0291716723004356E-2</v>
      </c>
      <c r="T10" s="259">
        <f>'3.1'!T10-'3.4'!T10</f>
        <v>381.73475812379183</v>
      </c>
      <c r="U10" s="259">
        <f>'3.1'!U10-'3.4'!U10</f>
        <v>330.84816193189545</v>
      </c>
      <c r="V10" s="259">
        <f>'3.1'!V10-'3.4'!V10</f>
        <v>255.30356215890424</v>
      </c>
      <c r="W10" s="259">
        <f>'3.1'!W10-'3.4'!W10</f>
        <v>200.16688352971687</v>
      </c>
    </row>
    <row r="11" spans="1:24" s="18" customFormat="1" ht="14.1" customHeight="1">
      <c r="A11" s="125" t="s">
        <v>159</v>
      </c>
      <c r="B11" s="337" t="s">
        <v>259</v>
      </c>
      <c r="C11" s="259">
        <v>2.6372267309998279</v>
      </c>
      <c r="D11" s="259">
        <v>3.1226116550205916</v>
      </c>
      <c r="E11" s="259">
        <v>3.1948925565993704</v>
      </c>
      <c r="F11" s="259">
        <v>3.0588515792442195</v>
      </c>
      <c r="G11" s="259">
        <v>3.0593541992911923</v>
      </c>
      <c r="H11" s="259">
        <v>3.0224549650884001</v>
      </c>
      <c r="I11" s="259">
        <v>2.1300896397005999</v>
      </c>
      <c r="J11" s="259">
        <v>1.855127040120351</v>
      </c>
      <c r="K11" s="259">
        <v>0</v>
      </c>
      <c r="L11" s="259">
        <v>0</v>
      </c>
      <c r="M11" s="259">
        <v>0</v>
      </c>
      <c r="N11" s="259">
        <v>0</v>
      </c>
      <c r="O11" s="259">
        <v>0</v>
      </c>
      <c r="P11" s="259">
        <v>1.5759849435198703E-2</v>
      </c>
      <c r="Q11" s="259">
        <f>'3.1'!Q11-'3.4'!Q11</f>
        <v>0.24081406419645646</v>
      </c>
      <c r="R11" s="259">
        <f>'3.1'!R11-'3.4'!R11</f>
        <v>0.16209535471716663</v>
      </c>
      <c r="S11" s="259">
        <f>'3.1'!S11-'3.4'!S11</f>
        <v>3.8906769106688444E-2</v>
      </c>
      <c r="T11" s="259">
        <f>'3.1'!T11-'3.4'!T11</f>
        <v>120.56912796868164</v>
      </c>
      <c r="U11" s="259">
        <f>'3.1'!U11-'3.4'!U11</f>
        <v>97.332807199336457</v>
      </c>
      <c r="V11" s="259">
        <f>'3.1'!V11-'3.4'!V11</f>
        <v>3.9667463604928344E-2</v>
      </c>
      <c r="W11" s="259">
        <f>'3.1'!W11-'3.4'!W11</f>
        <v>8.7990901634839247E-2</v>
      </c>
    </row>
    <row r="12" spans="1:24" s="18" customFormat="1" ht="14.1" customHeight="1">
      <c r="A12" s="125" t="s">
        <v>160</v>
      </c>
      <c r="B12" s="337" t="s">
        <v>260</v>
      </c>
      <c r="C12" s="259">
        <v>13310.262127356218</v>
      </c>
      <c r="D12" s="259">
        <v>13057.426684335038</v>
      </c>
      <c r="E12" s="259">
        <v>12454.651731938597</v>
      </c>
      <c r="F12" s="259">
        <v>13324.168474798025</v>
      </c>
      <c r="G12" s="259">
        <v>13379.291646336627</v>
      </c>
      <c r="H12" s="259">
        <v>13080.874269096934</v>
      </c>
      <c r="I12" s="259">
        <v>13613.852933881066</v>
      </c>
      <c r="J12" s="259">
        <v>13475.475451473561</v>
      </c>
      <c r="K12" s="259">
        <v>16010.764487514967</v>
      </c>
      <c r="L12" s="259">
        <v>13934.976286911369</v>
      </c>
      <c r="M12" s="259">
        <v>13935.358688964006</v>
      </c>
      <c r="N12" s="259">
        <v>11657.40764034052</v>
      </c>
      <c r="O12" s="259">
        <v>10131.502579880655</v>
      </c>
      <c r="P12" s="259">
        <v>10084.557535720909</v>
      </c>
      <c r="Q12" s="259">
        <f>'3.1'!Q12-'3.4'!Q12</f>
        <v>10163.52380867156</v>
      </c>
      <c r="R12" s="259">
        <f>'3.1'!R12-'3.4'!R12</f>
        <v>9594.6337315201672</v>
      </c>
      <c r="S12" s="259">
        <f>'3.1'!S12-'3.4'!S12</f>
        <v>9584.0354590763636</v>
      </c>
      <c r="T12" s="259">
        <f>'3.1'!T12-'3.4'!T12</f>
        <v>8856.2290489205807</v>
      </c>
      <c r="U12" s="259">
        <f>'3.1'!U12-'3.4'!U12</f>
        <v>8622.8936689446309</v>
      </c>
      <c r="V12" s="259">
        <f>'3.1'!V12-'3.4'!V12</f>
        <v>7927.9473250060764</v>
      </c>
      <c r="W12" s="259">
        <f>'3.1'!W12-'3.4'!W12</f>
        <v>6851.5523486659313</v>
      </c>
    </row>
    <row r="13" spans="1:24" s="18" customFormat="1" ht="14.1" customHeight="1">
      <c r="A13" s="63" t="s">
        <v>161</v>
      </c>
      <c r="B13" s="336" t="s">
        <v>102</v>
      </c>
      <c r="C13" s="259">
        <v>1481002.6543099871</v>
      </c>
      <c r="D13" s="259">
        <v>1520176.0407037181</v>
      </c>
      <c r="E13" s="259">
        <v>1477312.5473785717</v>
      </c>
      <c r="F13" s="259">
        <v>1525200.9116446399</v>
      </c>
      <c r="G13" s="259">
        <v>1542001.9985501445</v>
      </c>
      <c r="H13" s="259">
        <v>1570802.0610030899</v>
      </c>
      <c r="I13" s="259">
        <v>1625949.2422511424</v>
      </c>
      <c r="J13" s="259">
        <v>1645335.0325243096</v>
      </c>
      <c r="K13" s="259">
        <v>1599305.4791202284</v>
      </c>
      <c r="L13" s="259">
        <v>1369024.9468226586</v>
      </c>
      <c r="M13" s="259">
        <v>1494472.1714672814</v>
      </c>
      <c r="N13" s="259">
        <v>1444000.4627496623</v>
      </c>
      <c r="O13" s="259">
        <v>1334064.0016944888</v>
      </c>
      <c r="P13" s="259">
        <v>1326405.4485108168</v>
      </c>
      <c r="Q13" s="259">
        <f>'3.1'!Q13-'3.4'!Q13</f>
        <v>1344569.9243243346</v>
      </c>
      <c r="R13" s="259">
        <f>'3.1'!R13-'3.4'!R13</f>
        <v>1264805.0062917457</v>
      </c>
      <c r="S13" s="259">
        <f>'3.1'!S13-'3.4'!S13</f>
        <v>1245638.8466267069</v>
      </c>
      <c r="T13" s="259">
        <f>'3.1'!T13-'3.4'!T13</f>
        <v>1166876.9457482374</v>
      </c>
      <c r="U13" s="259">
        <f>'3.1'!U13-'3.4'!U13</f>
        <v>1119306.2575179734</v>
      </c>
      <c r="V13" s="259">
        <f>'3.1'!V13-'3.4'!V13</f>
        <v>976548.90447331825</v>
      </c>
      <c r="W13" s="259">
        <f>'3.1'!W13-'3.4'!W13</f>
        <v>836091.28914153529</v>
      </c>
    </row>
    <row r="14" spans="1:24" s="18" customFormat="1" ht="14.1" customHeight="1">
      <c r="A14" s="125" t="s">
        <v>162</v>
      </c>
      <c r="B14" s="337" t="s">
        <v>261</v>
      </c>
      <c r="C14" s="259">
        <v>117113.72978814438</v>
      </c>
      <c r="D14" s="259">
        <v>118301.15675875076</v>
      </c>
      <c r="E14" s="259">
        <v>114254.46511068766</v>
      </c>
      <c r="F14" s="259">
        <v>122567.96634533422</v>
      </c>
      <c r="G14" s="259">
        <v>119884.28469729167</v>
      </c>
      <c r="H14" s="259">
        <v>123630.80445953927</v>
      </c>
      <c r="I14" s="259">
        <v>128173.67506051055</v>
      </c>
      <c r="J14" s="259">
        <v>126453.75065106101</v>
      </c>
      <c r="K14" s="259">
        <v>130255.21475423704</v>
      </c>
      <c r="L14" s="259">
        <v>127254.69255955733</v>
      </c>
      <c r="M14" s="259">
        <v>122496.92563136588</v>
      </c>
      <c r="N14" s="259">
        <v>117008.24294183776</v>
      </c>
      <c r="O14" s="259">
        <v>110576.04983604606</v>
      </c>
      <c r="P14" s="259">
        <v>110643.53880798657</v>
      </c>
      <c r="Q14" s="259">
        <f>'3.1'!Q14-'3.4'!Q14</f>
        <v>110000.24140623477</v>
      </c>
      <c r="R14" s="259">
        <f>'3.1'!R14-'3.4'!R14</f>
        <v>105506.77629641214</v>
      </c>
      <c r="S14" s="259">
        <f>'3.1'!S14-'3.4'!S14</f>
        <v>105032.49876071062</v>
      </c>
      <c r="T14" s="259">
        <f>'3.1'!T14-'3.4'!T14</f>
        <v>98320.998738735623</v>
      </c>
      <c r="U14" s="259">
        <f>'3.1'!U14-'3.4'!U14</f>
        <v>97100.767020351836</v>
      </c>
      <c r="V14" s="259">
        <f>'3.1'!V14-'3.4'!V14</f>
        <v>85986.060698261193</v>
      </c>
      <c r="W14" s="259">
        <f>'3.1'!W14-'3.4'!W14</f>
        <v>76355.35284121841</v>
      </c>
    </row>
    <row r="15" spans="1:24" s="18" customFormat="1" ht="14.1" customHeight="1">
      <c r="A15" s="63" t="s">
        <v>163</v>
      </c>
      <c r="B15" s="337" t="s">
        <v>262</v>
      </c>
      <c r="C15" s="259">
        <v>33335.512704815257</v>
      </c>
      <c r="D15" s="259">
        <v>41451.658568461826</v>
      </c>
      <c r="E15" s="259">
        <v>28572.935723072318</v>
      </c>
      <c r="F15" s="259">
        <v>25768.916554502452</v>
      </c>
      <c r="G15" s="259">
        <v>24525.974958735191</v>
      </c>
      <c r="H15" s="259">
        <v>23961.070950856898</v>
      </c>
      <c r="I15" s="259">
        <v>21029.104876373716</v>
      </c>
      <c r="J15" s="259">
        <v>22001.01953375027</v>
      </c>
      <c r="K15" s="259">
        <v>18385.284120714117</v>
      </c>
      <c r="L15" s="259">
        <v>16021.598874593434</v>
      </c>
      <c r="M15" s="259">
        <v>17152.158517891949</v>
      </c>
      <c r="N15" s="259">
        <v>16217.880896911018</v>
      </c>
      <c r="O15" s="259">
        <v>14415.295363789806</v>
      </c>
      <c r="P15" s="259">
        <v>13382.96291976019</v>
      </c>
      <c r="Q15" s="259">
        <f>'3.1'!Q15-'3.4'!Q15</f>
        <v>13046.651216934617</v>
      </c>
      <c r="R15" s="259">
        <f>'3.1'!R15-'3.4'!R15</f>
        <v>12835.387350505043</v>
      </c>
      <c r="S15" s="259">
        <f>'3.1'!S15-'3.4'!S15</f>
        <v>12176.024319698317</v>
      </c>
      <c r="T15" s="259">
        <f>'3.1'!T15-'3.4'!T15</f>
        <v>11270.647293029866</v>
      </c>
      <c r="U15" s="259">
        <f>'3.1'!U15-'3.4'!U15</f>
        <v>10758.310308500724</v>
      </c>
      <c r="V15" s="259">
        <f>'3.1'!V15-'3.4'!V15</f>
        <v>8928.1912652776191</v>
      </c>
      <c r="W15" s="259">
        <f>'3.1'!W15-'3.4'!W15</f>
        <v>7610.4424109585598</v>
      </c>
    </row>
    <row r="16" spans="1:24" s="18" customFormat="1" ht="14.1" customHeight="1">
      <c r="A16" s="63">
        <v>16</v>
      </c>
      <c r="B16" s="337" t="s">
        <v>207</v>
      </c>
      <c r="C16" s="259">
        <v>30416.585954273149</v>
      </c>
      <c r="D16" s="259">
        <v>29928.281957529493</v>
      </c>
      <c r="E16" s="259">
        <v>28377.610747460778</v>
      </c>
      <c r="F16" s="259">
        <v>30647.007511918346</v>
      </c>
      <c r="G16" s="259">
        <v>32300.022420904919</v>
      </c>
      <c r="H16" s="259">
        <v>29577.728105534487</v>
      </c>
      <c r="I16" s="259">
        <v>42781.375042144733</v>
      </c>
      <c r="J16" s="259">
        <v>33607.282103065692</v>
      </c>
      <c r="K16" s="259">
        <v>32727.293058721814</v>
      </c>
      <c r="L16" s="259">
        <v>31420.130784337307</v>
      </c>
      <c r="M16" s="259">
        <v>30866.042138983801</v>
      </c>
      <c r="N16" s="259">
        <v>29338.009707373974</v>
      </c>
      <c r="O16" s="259">
        <v>26527.125514707557</v>
      </c>
      <c r="P16" s="259">
        <v>26402.885971795986</v>
      </c>
      <c r="Q16" s="259">
        <f>'3.1'!Q16-'3.4'!Q16</f>
        <v>25742.336945830742</v>
      </c>
      <c r="R16" s="259">
        <f>'3.1'!R16-'3.4'!R16</f>
        <v>25624.313319901834</v>
      </c>
      <c r="S16" s="259">
        <f>'3.1'!S16-'3.4'!S16</f>
        <v>25792.546853481326</v>
      </c>
      <c r="T16" s="259">
        <f>'3.1'!T16-'3.4'!T16</f>
        <v>24981.597276967863</v>
      </c>
      <c r="U16" s="259">
        <f>'3.1'!U16-'3.4'!U16</f>
        <v>23275.523070122261</v>
      </c>
      <c r="V16" s="259">
        <f>'3.1'!V16-'3.4'!V16</f>
        <v>20624.110305740556</v>
      </c>
      <c r="W16" s="259">
        <f>'3.1'!W16-'3.4'!W16</f>
        <v>20222.153040986726</v>
      </c>
    </row>
    <row r="17" spans="1:23" s="18" customFormat="1" ht="14.1" customHeight="1">
      <c r="A17" s="63">
        <v>17</v>
      </c>
      <c r="B17" s="337" t="s">
        <v>208</v>
      </c>
      <c r="C17" s="259">
        <v>129164.77340826276</v>
      </c>
      <c r="D17" s="259">
        <v>128973.17575409671</v>
      </c>
      <c r="E17" s="259">
        <v>128721.96606725961</v>
      </c>
      <c r="F17" s="259">
        <v>123374.69700238804</v>
      </c>
      <c r="G17" s="259">
        <v>135130.89756410461</v>
      </c>
      <c r="H17" s="259">
        <v>146265.02042787703</v>
      </c>
      <c r="I17" s="259">
        <v>148655.64808662568</v>
      </c>
      <c r="J17" s="259">
        <v>152181.718027544</v>
      </c>
      <c r="K17" s="259">
        <v>141513.81730143301</v>
      </c>
      <c r="L17" s="259">
        <v>138906.36187002136</v>
      </c>
      <c r="M17" s="259">
        <v>138243.67407593972</v>
      </c>
      <c r="N17" s="259">
        <v>129591.07505519839</v>
      </c>
      <c r="O17" s="259">
        <v>118052.67658780515</v>
      </c>
      <c r="P17" s="259">
        <v>115499.05264068136</v>
      </c>
      <c r="Q17" s="259">
        <f>'3.1'!Q17-'3.4'!Q17</f>
        <v>114002.63913394252</v>
      </c>
      <c r="R17" s="259">
        <f>'3.1'!R17-'3.4'!R17</f>
        <v>105906.15646544163</v>
      </c>
      <c r="S17" s="259">
        <f>'3.1'!S17-'3.4'!S17</f>
        <v>102299.0294307319</v>
      </c>
      <c r="T17" s="259">
        <f>'3.1'!T17-'3.4'!T17</f>
        <v>95611.586329370824</v>
      </c>
      <c r="U17" s="259">
        <f>'3.1'!U17-'3.4'!U17</f>
        <v>89394.078075816418</v>
      </c>
      <c r="V17" s="259">
        <f>'3.1'!V17-'3.4'!V17</f>
        <v>77922.163368057605</v>
      </c>
      <c r="W17" s="259">
        <f>'3.1'!W17-'3.4'!W17</f>
        <v>69705.62570940773</v>
      </c>
    </row>
    <row r="18" spans="1:23" s="18" customFormat="1" ht="14.1" customHeight="1">
      <c r="A18" s="63">
        <v>18</v>
      </c>
      <c r="B18" s="337" t="s">
        <v>263</v>
      </c>
      <c r="C18" s="259">
        <v>25367.424529572738</v>
      </c>
      <c r="D18" s="259">
        <v>25665.210227082116</v>
      </c>
      <c r="E18" s="259">
        <v>24376.885201720983</v>
      </c>
      <c r="F18" s="259">
        <v>21068.875749981267</v>
      </c>
      <c r="G18" s="259">
        <v>32399.771552779654</v>
      </c>
      <c r="H18" s="259">
        <v>30595.916368492137</v>
      </c>
      <c r="I18" s="259">
        <v>35616.494451271159</v>
      </c>
      <c r="J18" s="259">
        <v>24881.814604354098</v>
      </c>
      <c r="K18" s="259">
        <v>20208.594909277916</v>
      </c>
      <c r="L18" s="259">
        <v>19672.578086263449</v>
      </c>
      <c r="M18" s="259">
        <v>19393.653597046618</v>
      </c>
      <c r="N18" s="259">
        <v>17206.011211389221</v>
      </c>
      <c r="O18" s="259">
        <v>20138.200750544296</v>
      </c>
      <c r="P18" s="259">
        <v>16023.044950764222</v>
      </c>
      <c r="Q18" s="259">
        <f>'3.1'!Q18-'3.4'!Q18</f>
        <v>15036.778350671535</v>
      </c>
      <c r="R18" s="259">
        <f>'3.1'!R18-'3.4'!R18</f>
        <v>14054.153576644192</v>
      </c>
      <c r="S18" s="259">
        <f>'3.1'!S18-'3.4'!S18</f>
        <v>15098.341230048645</v>
      </c>
      <c r="T18" s="259">
        <f>'3.1'!T18-'3.4'!T18</f>
        <v>13826.269877467239</v>
      </c>
      <c r="U18" s="259">
        <f>'3.1'!U18-'3.4'!U18</f>
        <v>13144.215969652741</v>
      </c>
      <c r="V18" s="259">
        <f>'3.1'!V18-'3.4'!V18</f>
        <v>9742.9863994778061</v>
      </c>
      <c r="W18" s="259">
        <f>'3.1'!W18-'3.4'!W18</f>
        <v>8182.4139358344928</v>
      </c>
    </row>
    <row r="19" spans="1:23" s="18" customFormat="1" ht="14.1" customHeight="1">
      <c r="A19" s="63">
        <v>19</v>
      </c>
      <c r="B19" s="337" t="s">
        <v>264</v>
      </c>
      <c r="C19" s="259">
        <v>0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59">
        <v>0</v>
      </c>
      <c r="P19" s="259">
        <v>0.25558089691912755</v>
      </c>
      <c r="Q19" s="259">
        <f>'3.1'!Q19-'3.4'!Q19</f>
        <v>3.6310716415755451E-2</v>
      </c>
      <c r="R19" s="259">
        <f>'3.1'!R19-'3.4'!R19</f>
        <v>6.6678270522970706E-2</v>
      </c>
      <c r="S19" s="259">
        <f>'3.1'!S19-'3.4'!S19</f>
        <v>2.5955957343103364</v>
      </c>
      <c r="T19" s="259">
        <f>'3.1'!T19-'3.4'!T19</f>
        <v>3.7178439871058799</v>
      </c>
      <c r="U19" s="259">
        <f>'3.1'!U19-'3.4'!U19</f>
        <v>3.0605855475878343</v>
      </c>
      <c r="V19" s="259">
        <f>'3.1'!V19-'3.4'!V19</f>
        <v>2.502421673736535</v>
      </c>
      <c r="W19" s="259">
        <f>'3.1'!W19-'3.4'!W19</f>
        <v>3.674027324304916</v>
      </c>
    </row>
    <row r="20" spans="1:23" s="18" customFormat="1" ht="14.1" customHeight="1">
      <c r="A20" s="125" t="s">
        <v>164</v>
      </c>
      <c r="B20" s="338" t="s">
        <v>209</v>
      </c>
      <c r="C20" s="259">
        <v>0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59">
        <v>0</v>
      </c>
      <c r="P20" s="259">
        <v>1.5359954122686759E-3</v>
      </c>
      <c r="Q20" s="259">
        <f>'3.1'!Q20-'3.4'!Q20</f>
        <v>1.8197025929111987E-4</v>
      </c>
      <c r="R20" s="259">
        <f>'3.1'!R20-'3.4'!R20</f>
        <v>4.5269502879818901E-4</v>
      </c>
      <c r="S20" s="259">
        <f>'3.1'!S20-'3.4'!S20</f>
        <v>5.0237620598636568E-4</v>
      </c>
      <c r="T20" s="259">
        <f>'3.1'!T20-'3.4'!T20</f>
        <v>6.619650375796482E-4</v>
      </c>
      <c r="U20" s="259">
        <f>'3.1'!U20-'3.4'!U20</f>
        <v>7.9985705087892711E-4</v>
      </c>
      <c r="V20" s="259">
        <f>'3.1'!V20-'3.4'!V20</f>
        <v>1.7867040616692975E-2</v>
      </c>
      <c r="W20" s="259">
        <f>'3.1'!W20-'3.4'!W20</f>
        <v>5.9972853639919776E-2</v>
      </c>
    </row>
    <row r="21" spans="1:23" s="18" customFormat="1" ht="14.1" customHeight="1">
      <c r="A21" s="125" t="s">
        <v>165</v>
      </c>
      <c r="B21" s="338" t="s">
        <v>210</v>
      </c>
      <c r="C21" s="259">
        <v>0</v>
      </c>
      <c r="D21" s="259">
        <v>0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  <c r="O21" s="259">
        <v>0</v>
      </c>
      <c r="P21" s="259">
        <v>0.25404490146320313</v>
      </c>
      <c r="Q21" s="259">
        <f>'3.1'!Q21-'3.4'!Q21</f>
        <v>3.6128746171016246E-2</v>
      </c>
      <c r="R21" s="259">
        <f>'3.1'!R21-'3.4'!R21</f>
        <v>6.622557551600039E-2</v>
      </c>
      <c r="S21" s="259">
        <f>'3.1'!S21-'3.4'!S21</f>
        <v>2.5950933581334539</v>
      </c>
      <c r="T21" s="259">
        <f>'3.1'!T21-'3.4'!T21</f>
        <v>3.7171820220537484</v>
      </c>
      <c r="U21" s="259">
        <f>'3.1'!U21-'3.4'!U21</f>
        <v>3.0597856904496439</v>
      </c>
      <c r="V21" s="259">
        <f>'3.1'!V21-'3.4'!V21</f>
        <v>2.4845546330907382</v>
      </c>
      <c r="W21" s="259">
        <f>'3.1'!W21-'3.4'!W21</f>
        <v>3.6140544706140645</v>
      </c>
    </row>
    <row r="22" spans="1:23" s="18" customFormat="1" ht="14.1" customHeight="1">
      <c r="A22" s="63">
        <v>20</v>
      </c>
      <c r="B22" s="337" t="s">
        <v>265</v>
      </c>
      <c r="C22" s="259">
        <v>314378.3042960437</v>
      </c>
      <c r="D22" s="259">
        <v>312465.33880923805</v>
      </c>
      <c r="E22" s="259">
        <v>321408.43255357514</v>
      </c>
      <c r="F22" s="259">
        <v>289944.43610022939</v>
      </c>
      <c r="G22" s="259">
        <v>288924.41714033904</v>
      </c>
      <c r="H22" s="259">
        <v>301524.01959815389</v>
      </c>
      <c r="I22" s="259">
        <v>285163.20490053319</v>
      </c>
      <c r="J22" s="259">
        <v>313520.17967004585</v>
      </c>
      <c r="K22" s="259">
        <v>292362.21572011802</v>
      </c>
      <c r="L22" s="259">
        <v>248290.21450824384</v>
      </c>
      <c r="M22" s="259">
        <v>289576.4286424499</v>
      </c>
      <c r="N22" s="259">
        <v>275625.452921713</v>
      </c>
      <c r="O22" s="259">
        <v>262011.02095227153</v>
      </c>
      <c r="P22" s="259">
        <v>261278.45603628759</v>
      </c>
      <c r="Q22" s="259">
        <f>'3.1'!Q22-'3.4'!Q22</f>
        <v>272822.53944366379</v>
      </c>
      <c r="R22" s="259">
        <f>'3.1'!R22-'3.4'!R22</f>
        <v>261970.09046395845</v>
      </c>
      <c r="S22" s="259">
        <f>'3.1'!S22-'3.4'!S22</f>
        <v>252762.18854287034</v>
      </c>
      <c r="T22" s="259">
        <f>'3.1'!T22-'3.4'!T22</f>
        <v>240953.45160030271</v>
      </c>
      <c r="U22" s="259">
        <f>'3.1'!U22-'3.4'!U22</f>
        <v>228345.42452519038</v>
      </c>
      <c r="V22" s="259">
        <f>'3.1'!V22-'3.4'!V22</f>
        <v>202332.27701542666</v>
      </c>
      <c r="W22" s="259">
        <f>'3.1'!W22-'3.4'!W22</f>
        <v>177492.342686638</v>
      </c>
    </row>
    <row r="23" spans="1:23" s="18" customFormat="1" ht="14.1" customHeight="1">
      <c r="A23" s="63">
        <v>21</v>
      </c>
      <c r="B23" s="337" t="s">
        <v>266</v>
      </c>
      <c r="C23" s="259">
        <v>22997.765942114522</v>
      </c>
      <c r="D23" s="259">
        <v>22510.561089184361</v>
      </c>
      <c r="E23" s="259">
        <v>12177.257583115563</v>
      </c>
      <c r="F23" s="259">
        <v>51947.281416607671</v>
      </c>
      <c r="G23" s="259">
        <v>46680.205290970393</v>
      </c>
      <c r="H23" s="259">
        <v>49102.606662158651</v>
      </c>
      <c r="I23" s="259">
        <v>50038.20980341325</v>
      </c>
      <c r="J23" s="259">
        <v>51240.79839648951</v>
      </c>
      <c r="K23" s="259">
        <v>52510.570002979555</v>
      </c>
      <c r="L23" s="259">
        <v>47779.804543208767</v>
      </c>
      <c r="M23" s="259">
        <v>49027.384498738626</v>
      </c>
      <c r="N23" s="259">
        <v>48430.510833840031</v>
      </c>
      <c r="O23" s="259">
        <v>42565.45837378077</v>
      </c>
      <c r="P23" s="259">
        <v>42868.911693227958</v>
      </c>
      <c r="Q23" s="259">
        <f>'3.1'!Q23-'3.4'!Q23</f>
        <v>41927.244315914919</v>
      </c>
      <c r="R23" s="259">
        <f>'3.1'!R23-'3.4'!R23</f>
        <v>38801.549209438723</v>
      </c>
      <c r="S23" s="259">
        <f>'3.1'!S23-'3.4'!S23</f>
        <v>42757.918310168709</v>
      </c>
      <c r="T23" s="259">
        <f>'3.1'!T23-'3.4'!T23</f>
        <v>37501.757536443154</v>
      </c>
      <c r="U23" s="259">
        <f>'3.1'!U23-'3.4'!U23</f>
        <v>34722.353207979831</v>
      </c>
      <c r="V23" s="259">
        <f>'3.1'!V23-'3.4'!V23</f>
        <v>29963.022682951807</v>
      </c>
      <c r="W23" s="259">
        <f>'3.1'!W23-'3.4'!W23</f>
        <v>26431.036307709714</v>
      </c>
    </row>
    <row r="24" spans="1:23" s="18" customFormat="1" ht="14.1" customHeight="1">
      <c r="A24" s="63">
        <v>22</v>
      </c>
      <c r="B24" s="337" t="s">
        <v>211</v>
      </c>
      <c r="C24" s="259">
        <v>88621.498064958898</v>
      </c>
      <c r="D24" s="259">
        <v>89821.757377858608</v>
      </c>
      <c r="E24" s="259">
        <v>87900.565300074712</v>
      </c>
      <c r="F24" s="259">
        <v>91641.274219800194</v>
      </c>
      <c r="G24" s="259">
        <v>98237.855882820033</v>
      </c>
      <c r="H24" s="259">
        <v>93829.355998975647</v>
      </c>
      <c r="I24" s="259">
        <v>103446.13623837744</v>
      </c>
      <c r="J24" s="259">
        <v>103520.9803280903</v>
      </c>
      <c r="K24" s="259">
        <v>103573.65757780275</v>
      </c>
      <c r="L24" s="259">
        <v>93351.612993765506</v>
      </c>
      <c r="M24" s="259">
        <v>100680.22327553632</v>
      </c>
      <c r="N24" s="259">
        <v>94648.217751751741</v>
      </c>
      <c r="O24" s="259">
        <v>87315.909166233847</v>
      </c>
      <c r="P24" s="259">
        <v>87133.023859128371</v>
      </c>
      <c r="Q24" s="259">
        <f>'3.1'!Q24-'3.4'!Q24</f>
        <v>86844.393067004916</v>
      </c>
      <c r="R24" s="259">
        <f>'3.1'!R24-'3.4'!R24</f>
        <v>82625.695171322543</v>
      </c>
      <c r="S24" s="259">
        <f>'3.1'!S24-'3.4'!S24</f>
        <v>82515.642468388643</v>
      </c>
      <c r="T24" s="259">
        <f>'3.1'!T24-'3.4'!T24</f>
        <v>77253.386141375173</v>
      </c>
      <c r="U24" s="259">
        <f>'3.1'!U24-'3.4'!U24</f>
        <v>74451.110841516536</v>
      </c>
      <c r="V24" s="259">
        <f>'3.1'!V24-'3.4'!V24</f>
        <v>65065.335076454721</v>
      </c>
      <c r="W24" s="259">
        <f>'3.1'!W24-'3.4'!W24</f>
        <v>54940.586829994412</v>
      </c>
    </row>
    <row r="25" spans="1:23" s="18" customFormat="1" ht="14.1" customHeight="1">
      <c r="A25" s="63">
        <v>23</v>
      </c>
      <c r="B25" s="337" t="s">
        <v>267</v>
      </c>
      <c r="C25" s="259">
        <v>93225.232008341409</v>
      </c>
      <c r="D25" s="259">
        <v>90723.911292535893</v>
      </c>
      <c r="E25" s="259">
        <v>84782.500385780586</v>
      </c>
      <c r="F25" s="259">
        <v>85410.894281989604</v>
      </c>
      <c r="G25" s="259">
        <v>85788.596463810711</v>
      </c>
      <c r="H25" s="259">
        <v>84427.01076303079</v>
      </c>
      <c r="I25" s="259">
        <v>89280.433767835668</v>
      </c>
      <c r="J25" s="259">
        <v>95884.020074716012</v>
      </c>
      <c r="K25" s="259">
        <v>86575.904038271052</v>
      </c>
      <c r="L25" s="259">
        <v>77851.672521672735</v>
      </c>
      <c r="M25" s="259">
        <v>81066.95001372043</v>
      </c>
      <c r="N25" s="259">
        <v>80171.523217105074</v>
      </c>
      <c r="O25" s="259">
        <v>70421.909975135641</v>
      </c>
      <c r="P25" s="259">
        <v>70480.673296092078</v>
      </c>
      <c r="Q25" s="259">
        <f>'3.1'!Q25-'3.4'!Q25</f>
        <v>69533.15831004834</v>
      </c>
      <c r="R25" s="259">
        <f>'3.1'!R25-'3.4'!R25</f>
        <v>67398.329365381855</v>
      </c>
      <c r="S25" s="259">
        <f>'3.1'!S25-'3.4'!S25</f>
        <v>66093.719351574196</v>
      </c>
      <c r="T25" s="259">
        <f>'3.1'!T25-'3.4'!T25</f>
        <v>63342.65780919214</v>
      </c>
      <c r="U25" s="259">
        <f>'3.1'!U25-'3.4'!U25</f>
        <v>61952.315894967003</v>
      </c>
      <c r="V25" s="259">
        <f>'3.1'!V25-'3.4'!V25</f>
        <v>54983.50361783884</v>
      </c>
      <c r="W25" s="259">
        <f>'3.1'!W25-'3.4'!W25</f>
        <v>48753.580452040711</v>
      </c>
    </row>
    <row r="26" spans="1:23" s="18" customFormat="1" ht="14.1" customHeight="1">
      <c r="A26" s="63">
        <v>23.1</v>
      </c>
      <c r="B26" s="338" t="s">
        <v>212</v>
      </c>
      <c r="C26" s="259">
        <v>37458.095059866595</v>
      </c>
      <c r="D26" s="259">
        <v>37784.515643803228</v>
      </c>
      <c r="E26" s="259">
        <v>35825.70958404374</v>
      </c>
      <c r="F26" s="259">
        <v>35450.364177998359</v>
      </c>
      <c r="G26" s="259">
        <v>36124.257727702556</v>
      </c>
      <c r="H26" s="259">
        <v>32766.580102480555</v>
      </c>
      <c r="I26" s="259">
        <v>37722.626810872651</v>
      </c>
      <c r="J26" s="259">
        <v>36397.168943094177</v>
      </c>
      <c r="K26" s="259">
        <v>32936.83154673269</v>
      </c>
      <c r="L26" s="259">
        <v>31562.66544241675</v>
      </c>
      <c r="M26" s="259">
        <v>32646.899997948713</v>
      </c>
      <c r="N26" s="259">
        <v>31268.69083277286</v>
      </c>
      <c r="O26" s="259">
        <v>27325.159708394101</v>
      </c>
      <c r="P26" s="259">
        <v>28256.690204050741</v>
      </c>
      <c r="Q26" s="259">
        <f>'3.1'!Q26-'3.4'!Q26</f>
        <v>27034.671077362407</v>
      </c>
      <c r="R26" s="259">
        <f>'3.1'!R26-'3.4'!R26</f>
        <v>25927.067478054902</v>
      </c>
      <c r="S26" s="259">
        <f>'3.1'!S26-'3.4'!S26</f>
        <v>25201.729147801336</v>
      </c>
      <c r="T26" s="259">
        <f>'3.1'!T26-'3.4'!T26</f>
        <v>24051.875836927356</v>
      </c>
      <c r="U26" s="259">
        <f>'3.1'!U26-'3.4'!U26</f>
        <v>23485.558407879405</v>
      </c>
      <c r="V26" s="259">
        <f>'3.1'!V26-'3.4'!V26</f>
        <v>17297.632045249586</v>
      </c>
      <c r="W26" s="259">
        <f>'3.1'!W26-'3.4'!W26</f>
        <v>15117.355926042801</v>
      </c>
    </row>
    <row r="27" spans="1:23" s="18" customFormat="1" ht="14.1" customHeight="1">
      <c r="A27" s="125" t="s">
        <v>166</v>
      </c>
      <c r="B27" s="338" t="s">
        <v>268</v>
      </c>
      <c r="C27" s="259">
        <v>55767.136948474799</v>
      </c>
      <c r="D27" s="259">
        <v>52939.395648732636</v>
      </c>
      <c r="E27" s="259">
        <v>48956.790801736846</v>
      </c>
      <c r="F27" s="259">
        <v>49960.530103991245</v>
      </c>
      <c r="G27" s="259">
        <v>49664.338736108126</v>
      </c>
      <c r="H27" s="259">
        <v>51660.43066055025</v>
      </c>
      <c r="I27" s="259">
        <v>51557.806956963032</v>
      </c>
      <c r="J27" s="259">
        <v>59486.851131621806</v>
      </c>
      <c r="K27" s="259">
        <v>53639.072491538362</v>
      </c>
      <c r="L27" s="259">
        <v>46289.007079256</v>
      </c>
      <c r="M27" s="259">
        <v>48420.050015771674</v>
      </c>
      <c r="N27" s="259">
        <v>48902.832384332229</v>
      </c>
      <c r="O27" s="259">
        <v>43096.750266741525</v>
      </c>
      <c r="P27" s="259">
        <v>42223.983092041308</v>
      </c>
      <c r="Q27" s="259">
        <f>'3.1'!Q27-'3.4'!Q27</f>
        <v>42498.487232685962</v>
      </c>
      <c r="R27" s="259">
        <f>'3.1'!R27-'3.4'!R27</f>
        <v>41471.261887326924</v>
      </c>
      <c r="S27" s="259">
        <f>'3.1'!S27-'3.4'!S27</f>
        <v>40891.990203772846</v>
      </c>
      <c r="T27" s="259">
        <f>'3.1'!T27-'3.4'!T27</f>
        <v>39290.781972264755</v>
      </c>
      <c r="U27" s="259">
        <f>'3.1'!U27-'3.4'!U27</f>
        <v>38466.757487087627</v>
      </c>
      <c r="V27" s="259">
        <f>'3.1'!V27-'3.4'!V27</f>
        <v>37685.87157258924</v>
      </c>
      <c r="W27" s="259">
        <f>'3.1'!W27-'3.4'!W27</f>
        <v>33636.22452599791</v>
      </c>
    </row>
    <row r="28" spans="1:23" s="18" customFormat="1" ht="14.1" customHeight="1">
      <c r="A28" s="63">
        <v>24</v>
      </c>
      <c r="B28" s="337" t="s">
        <v>213</v>
      </c>
      <c r="C28" s="259">
        <v>291852.46345764713</v>
      </c>
      <c r="D28" s="259">
        <v>295026.48274408502</v>
      </c>
      <c r="E28" s="259">
        <v>289542.91311025387</v>
      </c>
      <c r="F28" s="259">
        <v>291133.93835475831</v>
      </c>
      <c r="G28" s="259">
        <v>298696.62992658245</v>
      </c>
      <c r="H28" s="259">
        <v>302845.56707736407</v>
      </c>
      <c r="I28" s="259">
        <v>310909.18432264775</v>
      </c>
      <c r="J28" s="259">
        <v>298623.03257837542</v>
      </c>
      <c r="K28" s="259">
        <v>303253.38700524741</v>
      </c>
      <c r="L28" s="259">
        <v>220463.87482375628</v>
      </c>
      <c r="M28" s="259">
        <v>262888.76991539716</v>
      </c>
      <c r="N28" s="259">
        <v>251335.6987360057</v>
      </c>
      <c r="O28" s="259">
        <v>226830.56826307322</v>
      </c>
      <c r="P28" s="259">
        <v>221720.86830985127</v>
      </c>
      <c r="Q28" s="259">
        <f>'3.1'!Q28-'3.4'!Q28</f>
        <v>224800.44066677056</v>
      </c>
      <c r="R28" s="259">
        <f>'3.1'!R28-'3.4'!R28</f>
        <v>226732.60452444281</v>
      </c>
      <c r="S28" s="259">
        <f>'3.1'!S28-'3.4'!S28</f>
        <v>227777.76372102974</v>
      </c>
      <c r="T28" s="259">
        <f>'3.1'!T28-'3.4'!T28</f>
        <v>211522.66506482253</v>
      </c>
      <c r="U28" s="259">
        <f>'3.1'!U28-'3.4'!U28</f>
        <v>203009.87368604215</v>
      </c>
      <c r="V28" s="259">
        <f>'3.1'!V28-'3.4'!V28</f>
        <v>173188.10450328048</v>
      </c>
      <c r="W28" s="259">
        <f>'3.1'!W28-'3.4'!W28</f>
        <v>146983.31264451751</v>
      </c>
    </row>
    <row r="29" spans="1:23" s="18" customFormat="1" ht="14.1" customHeight="1">
      <c r="A29" s="125" t="s">
        <v>167</v>
      </c>
      <c r="B29" s="338" t="s">
        <v>269</v>
      </c>
      <c r="C29" s="259">
        <v>151891.04422578891</v>
      </c>
      <c r="D29" s="259">
        <v>150636.40511326597</v>
      </c>
      <c r="E29" s="259">
        <v>148961.32346230943</v>
      </c>
      <c r="F29" s="259">
        <v>150693.16487232607</v>
      </c>
      <c r="G29" s="259">
        <v>155536.22065293684</v>
      </c>
      <c r="H29" s="259">
        <v>150617.89307523321</v>
      </c>
      <c r="I29" s="259">
        <v>164455.10433786863</v>
      </c>
      <c r="J29" s="259">
        <v>159668.36153903417</v>
      </c>
      <c r="K29" s="259">
        <v>158132.8471014977</v>
      </c>
      <c r="L29" s="259">
        <v>124832.7219097066</v>
      </c>
      <c r="M29" s="259">
        <v>149499.84527863679</v>
      </c>
      <c r="N29" s="259">
        <v>144179.16740639415</v>
      </c>
      <c r="O29" s="259">
        <v>131823.85759108805</v>
      </c>
      <c r="P29" s="259">
        <v>126005.7073420427</v>
      </c>
      <c r="Q29" s="259">
        <f>'3.1'!Q29-'3.4'!Q29</f>
        <v>126219.29078503279</v>
      </c>
      <c r="R29" s="259">
        <f>'3.1'!R29-'3.4'!R29</f>
        <v>118381.23251401889</v>
      </c>
      <c r="S29" s="259">
        <f>'3.1'!S29-'3.4'!S29</f>
        <v>121556.30706892721</v>
      </c>
      <c r="T29" s="259">
        <f>'3.1'!T29-'3.4'!T29</f>
        <v>110328.57731508242</v>
      </c>
      <c r="U29" s="259">
        <f>'3.1'!U29-'3.4'!U29</f>
        <v>106279.82087374944</v>
      </c>
      <c r="V29" s="259">
        <f>'3.1'!V29-'3.4'!V29</f>
        <v>89481.653785572271</v>
      </c>
      <c r="W29" s="259">
        <f>'3.1'!W29-'3.4'!W29</f>
        <v>75789.943393931899</v>
      </c>
    </row>
    <row r="30" spans="1:23" s="18" customFormat="1" ht="14.1" customHeight="1">
      <c r="A30" s="125" t="s">
        <v>114</v>
      </c>
      <c r="B30" s="338" t="s">
        <v>270</v>
      </c>
      <c r="C30" s="259">
        <v>113302.16588884823</v>
      </c>
      <c r="D30" s="259">
        <v>116050.54453583767</v>
      </c>
      <c r="E30" s="259">
        <v>112850.08516918699</v>
      </c>
      <c r="F30" s="259">
        <v>110876.76157565226</v>
      </c>
      <c r="G30" s="259">
        <v>111134.21279640369</v>
      </c>
      <c r="H30" s="259">
        <v>109876.22140868305</v>
      </c>
      <c r="I30" s="259">
        <v>99494.575953736537</v>
      </c>
      <c r="J30" s="259">
        <v>101022.31165892747</v>
      </c>
      <c r="K30" s="259">
        <v>105772.7939444005</v>
      </c>
      <c r="L30" s="259">
        <v>66038.513593464508</v>
      </c>
      <c r="M30" s="259">
        <v>79830.010180574216</v>
      </c>
      <c r="N30" s="259">
        <v>71861.089344469452</v>
      </c>
      <c r="O30" s="259">
        <v>63389.870356362546</v>
      </c>
      <c r="P30" s="259">
        <v>64572.078846754521</v>
      </c>
      <c r="Q30" s="259">
        <f>'3.1'!Q30-'3.4'!Q30</f>
        <v>66256.715234096511</v>
      </c>
      <c r="R30" s="259">
        <f>'3.1'!R30-'3.4'!R30</f>
        <v>76723.137448967143</v>
      </c>
      <c r="S30" s="259">
        <f>'3.1'!S30-'3.4'!S30</f>
        <v>75198.464138062729</v>
      </c>
      <c r="T30" s="259">
        <f>'3.1'!T30-'3.4'!T30</f>
        <v>70995.726324189658</v>
      </c>
      <c r="U30" s="259">
        <f>'3.1'!U30-'3.4'!U30</f>
        <v>67003.275494178524</v>
      </c>
      <c r="V30" s="259">
        <f>'3.1'!V30-'3.4'!V30</f>
        <v>58659.721784291323</v>
      </c>
      <c r="W30" s="259">
        <f>'3.1'!W30-'3.4'!W30</f>
        <v>52885.143137784544</v>
      </c>
    </row>
    <row r="31" spans="1:23" s="18" customFormat="1" ht="14.1" customHeight="1">
      <c r="A31" s="125" t="s">
        <v>168</v>
      </c>
      <c r="B31" s="338" t="s">
        <v>214</v>
      </c>
      <c r="C31" s="259">
        <v>26659.253343009907</v>
      </c>
      <c r="D31" s="259">
        <v>28339.533094981423</v>
      </c>
      <c r="E31" s="259">
        <v>27731.504478757372</v>
      </c>
      <c r="F31" s="259">
        <v>29564.011906779942</v>
      </c>
      <c r="G31" s="259">
        <v>32026.196477242043</v>
      </c>
      <c r="H31" s="259">
        <v>42351.452593447852</v>
      </c>
      <c r="I31" s="259">
        <v>46959.50403104259</v>
      </c>
      <c r="J31" s="259">
        <v>37932.359380413705</v>
      </c>
      <c r="K31" s="259">
        <v>39347.745959349115</v>
      </c>
      <c r="L31" s="259">
        <v>29592.639320585142</v>
      </c>
      <c r="M31" s="259">
        <v>33558.9144561863</v>
      </c>
      <c r="N31" s="259">
        <v>35295.441985142024</v>
      </c>
      <c r="O31" s="259">
        <v>31616.840315622714</v>
      </c>
      <c r="P31" s="259">
        <v>31143.08212105406</v>
      </c>
      <c r="Q31" s="259">
        <f>'3.1'!Q31-'3.4'!Q31</f>
        <v>32324.434647641261</v>
      </c>
      <c r="R31" s="259">
        <f>'3.1'!R31-'3.4'!R31</f>
        <v>31628.234561456855</v>
      </c>
      <c r="S31" s="259">
        <f>'3.1'!S31-'3.4'!S31</f>
        <v>31022.992514039805</v>
      </c>
      <c r="T31" s="259">
        <f>'3.1'!T31-'3.4'!T31</f>
        <v>30198.361425550385</v>
      </c>
      <c r="U31" s="259">
        <f>'3.1'!U31-'3.4'!U31</f>
        <v>29726.777318114167</v>
      </c>
      <c r="V31" s="259">
        <f>'3.1'!V31-'3.4'!V31</f>
        <v>25046.72893341686</v>
      </c>
      <c r="W31" s="259">
        <f>'3.1'!W31-'3.4'!W31</f>
        <v>18308.226112801189</v>
      </c>
    </row>
    <row r="32" spans="1:23" s="18" customFormat="1" ht="14.1" customHeight="1">
      <c r="A32" s="63">
        <v>25</v>
      </c>
      <c r="B32" s="337" t="s">
        <v>215</v>
      </c>
      <c r="C32" s="259">
        <v>69888.93402127437</v>
      </c>
      <c r="D32" s="259">
        <v>72696.628576025483</v>
      </c>
      <c r="E32" s="259">
        <v>69644.693457064452</v>
      </c>
      <c r="F32" s="259">
        <v>92343.954723819683</v>
      </c>
      <c r="G32" s="259">
        <v>81297.176251918427</v>
      </c>
      <c r="H32" s="259">
        <v>80237.568027547532</v>
      </c>
      <c r="I32" s="259">
        <v>87976.3970351358</v>
      </c>
      <c r="J32" s="259">
        <v>88428.888142822878</v>
      </c>
      <c r="K32" s="259">
        <v>91977.931692152939</v>
      </c>
      <c r="L32" s="259">
        <v>76306.098729280886</v>
      </c>
      <c r="M32" s="259">
        <v>90260.130663521297</v>
      </c>
      <c r="N32" s="259">
        <v>92009.273520444433</v>
      </c>
      <c r="O32" s="259">
        <v>84380.485591504679</v>
      </c>
      <c r="P32" s="259">
        <v>92101.990556967387</v>
      </c>
      <c r="Q32" s="259">
        <f>'3.1'!Q32-'3.4'!Q32</f>
        <v>95049.780362734367</v>
      </c>
      <c r="R32" s="259">
        <f>'3.1'!R32-'3.4'!R32</f>
        <v>74678.265753988206</v>
      </c>
      <c r="S32" s="259">
        <f>'3.1'!S32-'3.4'!S32</f>
        <v>74075.990658469353</v>
      </c>
      <c r="T32" s="259">
        <f>'3.1'!T32-'3.4'!T32</f>
        <v>70098.125298394458</v>
      </c>
      <c r="U32" s="259">
        <f>'3.1'!U32-'3.4'!U32</f>
        <v>68764.041616228729</v>
      </c>
      <c r="V32" s="259">
        <f>'3.1'!V32-'3.4'!V32</f>
        <v>60480.756297563086</v>
      </c>
      <c r="W32" s="259">
        <f>'3.1'!W32-'3.4'!W32</f>
        <v>48130.048005335644</v>
      </c>
    </row>
    <row r="33" spans="1:23" s="18" customFormat="1" ht="14.1" customHeight="1">
      <c r="A33" s="63">
        <v>26</v>
      </c>
      <c r="B33" s="337" t="s">
        <v>271</v>
      </c>
      <c r="C33" s="259">
        <v>35384.754917478931</v>
      </c>
      <c r="D33" s="259">
        <v>36096.086271889741</v>
      </c>
      <c r="E33" s="259">
        <v>35817.334598156631</v>
      </c>
      <c r="F33" s="259">
        <v>34701.615617128889</v>
      </c>
      <c r="G33" s="259">
        <v>34338.477774344588</v>
      </c>
      <c r="H33" s="259">
        <v>34006.719491414799</v>
      </c>
      <c r="I33" s="259">
        <v>36738.631846025637</v>
      </c>
      <c r="J33" s="259">
        <v>45580.32851067208</v>
      </c>
      <c r="K33" s="259">
        <v>44829.902269124977</v>
      </c>
      <c r="L33" s="259">
        <v>29341.536278841646</v>
      </c>
      <c r="M33" s="259">
        <v>31023.409769708902</v>
      </c>
      <c r="N33" s="259">
        <v>34120.124460720406</v>
      </c>
      <c r="O33" s="259">
        <v>31399.130479198408</v>
      </c>
      <c r="P33" s="259">
        <v>28949.575242218656</v>
      </c>
      <c r="Q33" s="259">
        <f>'3.1'!Q33-'3.4'!Q33</f>
        <v>28327.598488600335</v>
      </c>
      <c r="R33" s="259">
        <f>'3.1'!R33-'3.4'!R33</f>
        <v>26990.787632404805</v>
      </c>
      <c r="S33" s="259">
        <f>'3.1'!S33-'3.4'!S33</f>
        <v>26518.763088872998</v>
      </c>
      <c r="T33" s="259">
        <f>'3.1'!T33-'3.4'!T33</f>
        <v>24613.083095460217</v>
      </c>
      <c r="U33" s="259">
        <f>'3.1'!U33-'3.4'!U33</f>
        <v>23603.44209844555</v>
      </c>
      <c r="V33" s="259">
        <f>'3.1'!V33-'3.4'!V33</f>
        <v>20760.594107913192</v>
      </c>
      <c r="W33" s="259">
        <f>'3.1'!W33-'3.4'!W33</f>
        <v>19229.193125835034</v>
      </c>
    </row>
    <row r="34" spans="1:23" s="18" customFormat="1" ht="14.1" customHeight="1">
      <c r="A34" s="63">
        <v>27</v>
      </c>
      <c r="B34" s="337" t="s">
        <v>216</v>
      </c>
      <c r="C34" s="259">
        <v>40634.948523329767</v>
      </c>
      <c r="D34" s="259">
        <v>41403.698064049022</v>
      </c>
      <c r="E34" s="259">
        <v>39506.229023848748</v>
      </c>
      <c r="F34" s="259">
        <v>38760.726682938432</v>
      </c>
      <c r="G34" s="259">
        <v>38521.903876876277</v>
      </c>
      <c r="H34" s="259">
        <v>38841.365316442338</v>
      </c>
      <c r="I34" s="259">
        <v>42191.149561825041</v>
      </c>
      <c r="J34" s="259">
        <v>45464.83688250964</v>
      </c>
      <c r="K34" s="259">
        <v>38566.762109979856</v>
      </c>
      <c r="L34" s="259">
        <v>32739.381510328298</v>
      </c>
      <c r="M34" s="259">
        <v>35696.785266070743</v>
      </c>
      <c r="N34" s="259">
        <v>38860.843905693386</v>
      </c>
      <c r="O34" s="259">
        <v>36043.842200664971</v>
      </c>
      <c r="P34" s="259">
        <v>35540.03046296932</v>
      </c>
      <c r="Q34" s="259">
        <f>'3.1'!Q34-'3.4'!Q34</f>
        <v>42357.604555748912</v>
      </c>
      <c r="R34" s="259">
        <f>'3.1'!R34-'3.4'!R34</f>
        <v>26267.249623385127</v>
      </c>
      <c r="S34" s="259">
        <f>'3.1'!S34-'3.4'!S34</f>
        <v>25546.838955528161</v>
      </c>
      <c r="T34" s="259">
        <f>'3.1'!T34-'3.4'!T34</f>
        <v>23725.349331019668</v>
      </c>
      <c r="U34" s="259">
        <f>'3.1'!U34-'3.4'!U34</f>
        <v>23060.784020301497</v>
      </c>
      <c r="V34" s="259">
        <f>'3.1'!V34-'3.4'!V34</f>
        <v>19901.662195535257</v>
      </c>
      <c r="W34" s="259">
        <f>'3.1'!W34-'3.4'!W34</f>
        <v>17198.858949214009</v>
      </c>
    </row>
    <row r="35" spans="1:23" s="18" customFormat="1" ht="14.1" customHeight="1">
      <c r="A35" s="63">
        <v>28</v>
      </c>
      <c r="B35" s="337" t="s">
        <v>217</v>
      </c>
      <c r="C35" s="259">
        <v>67143.541971502695</v>
      </c>
      <c r="D35" s="259">
        <v>68523.139246959516</v>
      </c>
      <c r="E35" s="259">
        <v>64702.23283506553</v>
      </c>
      <c r="F35" s="259">
        <v>67258.170226147355</v>
      </c>
      <c r="G35" s="259">
        <v>68314.313679387866</v>
      </c>
      <c r="H35" s="259">
        <v>69273.070348249472</v>
      </c>
      <c r="I35" s="259">
        <v>74700.306106819975</v>
      </c>
      <c r="J35" s="259">
        <v>75842.24400274358</v>
      </c>
      <c r="K35" s="259">
        <v>82688.444632612198</v>
      </c>
      <c r="L35" s="259">
        <v>69049.287540031728</v>
      </c>
      <c r="M35" s="259">
        <v>74211.029270028521</v>
      </c>
      <c r="N35" s="259">
        <v>72337.338811622729</v>
      </c>
      <c r="O35" s="259">
        <v>67527.7869215557</v>
      </c>
      <c r="P35" s="259">
        <v>66175.420423250427</v>
      </c>
      <c r="Q35" s="259">
        <f>'3.1'!Q35-'3.4'!Q35</f>
        <v>67007.174478349451</v>
      </c>
      <c r="R35" s="259">
        <f>'3.1'!R35-'3.4'!R35</f>
        <v>62502.18074608536</v>
      </c>
      <c r="S35" s="259">
        <f>'3.1'!S35-'3.4'!S35</f>
        <v>60275.839911270974</v>
      </c>
      <c r="T35" s="259">
        <f>'3.1'!T35-'3.4'!T35</f>
        <v>56920.045099829789</v>
      </c>
      <c r="U35" s="259">
        <f>'3.1'!U35-'3.4'!U35</f>
        <v>55730.359375987595</v>
      </c>
      <c r="V35" s="259">
        <f>'3.1'!V35-'3.4'!V35</f>
        <v>48605.863964588076</v>
      </c>
      <c r="W35" s="259">
        <f>'3.1'!W35-'3.4'!W35</f>
        <v>39172.220593450867</v>
      </c>
    </row>
    <row r="36" spans="1:23" s="18" customFormat="1" ht="14.1" customHeight="1">
      <c r="A36" s="63">
        <v>29</v>
      </c>
      <c r="B36" s="337" t="s">
        <v>218</v>
      </c>
      <c r="C36" s="259">
        <v>106646.75771031503</v>
      </c>
      <c r="D36" s="259">
        <v>112072.08961891939</v>
      </c>
      <c r="E36" s="259">
        <v>112024.74658591184</v>
      </c>
      <c r="F36" s="259">
        <v>115266.37635615082</v>
      </c>
      <c r="G36" s="259">
        <v>117738.43955771314</v>
      </c>
      <c r="H36" s="259">
        <v>118421.01815774338</v>
      </c>
      <c r="I36" s="259">
        <v>122865.99091054314</v>
      </c>
      <c r="J36" s="259">
        <v>123588.3259137806</v>
      </c>
      <c r="K36" s="259">
        <v>115686.28156461543</v>
      </c>
      <c r="L36" s="259">
        <v>96933.622278187584</v>
      </c>
      <c r="M36" s="259">
        <v>108372.17883539302</v>
      </c>
      <c r="N36" s="259">
        <v>103699.4152553077</v>
      </c>
      <c r="O36" s="259">
        <v>95167.511060109347</v>
      </c>
      <c r="P36" s="259">
        <v>97871.0669326348</v>
      </c>
      <c r="Q36" s="259">
        <f>'3.1'!Q36-'3.4'!Q36</f>
        <v>98610.114230067556</v>
      </c>
      <c r="R36" s="259">
        <f>'3.1'!R36-'3.4'!R36</f>
        <v>93710.431296664581</v>
      </c>
      <c r="S36" s="259">
        <f>'3.1'!S36-'3.4'!S36</f>
        <v>89393.297564114939</v>
      </c>
      <c r="T36" s="259">
        <f>'3.1'!T36-'3.4'!T36</f>
        <v>82344.164544214902</v>
      </c>
      <c r="U36" s="259">
        <f>'3.1'!U36-'3.4'!U36</f>
        <v>79213.675765933673</v>
      </c>
      <c r="V36" s="259">
        <f>'3.1'!V36-'3.4'!V36</f>
        <v>68094.381027443087</v>
      </c>
      <c r="W36" s="259">
        <f>'3.1'!W36-'3.4'!W36</f>
        <v>52905.013028713933</v>
      </c>
    </row>
    <row r="37" spans="1:23" s="18" customFormat="1" ht="14.1" customHeight="1">
      <c r="A37" s="63">
        <v>30</v>
      </c>
      <c r="B37" s="337" t="s">
        <v>272</v>
      </c>
      <c r="C37" s="259">
        <v>11428.766025373898</v>
      </c>
      <c r="D37" s="259">
        <v>12010.70620910791</v>
      </c>
      <c r="E37" s="259">
        <v>11768.094870531426</v>
      </c>
      <c r="F37" s="259">
        <v>12108.81834221978</v>
      </c>
      <c r="G37" s="259">
        <v>12137.304126077928</v>
      </c>
      <c r="H37" s="259">
        <v>13361.941323475941</v>
      </c>
      <c r="I37" s="259">
        <v>10331.417777805775</v>
      </c>
      <c r="J37" s="259">
        <v>10623.60621957992</v>
      </c>
      <c r="K37" s="259">
        <v>9670.7250899417177</v>
      </c>
      <c r="L37" s="259">
        <v>9270.9623500090747</v>
      </c>
      <c r="M37" s="259">
        <v>9496.2226523767604</v>
      </c>
      <c r="N37" s="259">
        <v>9282.936799495541</v>
      </c>
      <c r="O37" s="259">
        <v>8621.5552767276804</v>
      </c>
      <c r="P37" s="259">
        <v>8509.8900690509017</v>
      </c>
      <c r="Q37" s="259">
        <f>'3.1'!Q37-'3.4'!Q37</f>
        <v>8431.6918854291471</v>
      </c>
      <c r="R37" s="259">
        <f>'3.1'!R37-'3.4'!R37</f>
        <v>8238.8742740486196</v>
      </c>
      <c r="S37" s="259">
        <f>'3.1'!S37-'3.4'!S37</f>
        <v>7779.2006238093909</v>
      </c>
      <c r="T37" s="259">
        <f>'3.1'!T37-'3.4'!T37</f>
        <v>6900.543321666657</v>
      </c>
      <c r="U37" s="259">
        <f>'3.1'!U37-'3.4'!U37</f>
        <v>7176.5228900152379</v>
      </c>
      <c r="V37" s="259">
        <f>'3.1'!V37-'3.4'!V37</f>
        <v>6567.662686227517</v>
      </c>
      <c r="W37" s="259">
        <f>'3.1'!W37-'3.4'!W37</f>
        <v>5373.843565750074</v>
      </c>
    </row>
    <row r="38" spans="1:23" s="76" customFormat="1" ht="14.1" customHeight="1">
      <c r="A38" s="63" t="s">
        <v>169</v>
      </c>
      <c r="B38" s="337" t="s">
        <v>273</v>
      </c>
      <c r="C38" s="259">
        <v>9799.6174668578169</v>
      </c>
      <c r="D38" s="259">
        <v>10599.074436285628</v>
      </c>
      <c r="E38" s="259">
        <v>9203.0246922741899</v>
      </c>
      <c r="F38" s="259">
        <v>20027.933093345888</v>
      </c>
      <c r="G38" s="259">
        <v>16093.088594451034</v>
      </c>
      <c r="H38" s="259">
        <v>19182.785991887191</v>
      </c>
      <c r="I38" s="259">
        <v>22949.739918366471</v>
      </c>
      <c r="J38" s="259">
        <v>21694.220671345072</v>
      </c>
      <c r="K38" s="259">
        <v>21281.953221140997</v>
      </c>
      <c r="L38" s="259">
        <v>20511.850417610312</v>
      </c>
      <c r="M38" s="259">
        <v>20335.760289292313</v>
      </c>
      <c r="N38" s="259">
        <v>20077.128117317487</v>
      </c>
      <c r="O38" s="259">
        <v>17500.654178379009</v>
      </c>
      <c r="P38" s="259">
        <v>17878.513376783187</v>
      </c>
      <c r="Q38" s="259">
        <f>'3.1'!Q38-'3.4'!Q38</f>
        <v>17244.133946239093</v>
      </c>
      <c r="R38" s="259">
        <f>'3.1'!R38-'3.4'!R38</f>
        <v>17100.872441807194</v>
      </c>
      <c r="S38" s="259">
        <f>'3.1'!S38-'3.4'!S38</f>
        <v>16699.368622611681</v>
      </c>
      <c r="T38" s="259">
        <f>'3.1'!T38-'3.4'!T38</f>
        <v>15435.125313206248</v>
      </c>
      <c r="U38" s="259">
        <f>'3.1'!U38-'3.4'!U38</f>
        <v>14599.492333082599</v>
      </c>
      <c r="V38" s="259">
        <f>'3.1'!V38-'3.4'!V38</f>
        <v>13355.497123526329</v>
      </c>
      <c r="W38" s="259">
        <f>'3.1'!W38-'3.4'!W38</f>
        <v>8289.7003704626877</v>
      </c>
    </row>
    <row r="39" spans="1:23" s="76" customFormat="1" ht="14.1" customHeight="1">
      <c r="A39" s="63">
        <v>33</v>
      </c>
      <c r="B39" s="337" t="s">
        <v>170</v>
      </c>
      <c r="C39" s="259">
        <v>-6397.9564803200146</v>
      </c>
      <c r="D39" s="259">
        <v>11907.083701656173</v>
      </c>
      <c r="E39" s="259">
        <v>14530.65953271613</v>
      </c>
      <c r="F39" s="259">
        <v>11228.029065378727</v>
      </c>
      <c r="G39" s="259">
        <v>10992.638791034322</v>
      </c>
      <c r="H39" s="259">
        <v>11718.491934345808</v>
      </c>
      <c r="I39" s="259">
        <v>13102.142544887747</v>
      </c>
      <c r="J39" s="259">
        <v>12197.986213364056</v>
      </c>
      <c r="K39" s="259">
        <v>13237.54005185767</v>
      </c>
      <c r="L39" s="259">
        <v>13859.66615294785</v>
      </c>
      <c r="M39" s="259">
        <v>13684.444413819592</v>
      </c>
      <c r="N39" s="259">
        <v>14040.778605933989</v>
      </c>
      <c r="O39" s="259">
        <v>14568.821202960433</v>
      </c>
      <c r="P39" s="259">
        <v>13945.287380469974</v>
      </c>
      <c r="Q39" s="259">
        <f>'3.1'!Q39-'3.4'!Q39</f>
        <v>13785.367209430544</v>
      </c>
      <c r="R39" s="259">
        <f>'3.1'!R39-'3.4'!R39</f>
        <v>13861.222101642568</v>
      </c>
      <c r="S39" s="259">
        <f>'3.1'!S39-'3.4'!S39</f>
        <v>13041.278617593343</v>
      </c>
      <c r="T39" s="259">
        <f>'3.1'!T39-'3.4'!T39</f>
        <v>12251.774232751333</v>
      </c>
      <c r="U39" s="259">
        <f>'3.1'!U39-'3.4'!U39</f>
        <v>11000.906232291432</v>
      </c>
      <c r="V39" s="259">
        <f>'3.1'!V39-'3.4'!V39</f>
        <v>10044.229716079319</v>
      </c>
      <c r="W39" s="259">
        <f>'3.1'!W39-'3.4'!W39</f>
        <v>9111.8906161425566</v>
      </c>
    </row>
    <row r="40" spans="1:23" s="76" customFormat="1" ht="14.1" customHeight="1">
      <c r="A40" s="63" t="s">
        <v>171</v>
      </c>
      <c r="B40" s="336" t="s">
        <v>172</v>
      </c>
      <c r="C40" s="259">
        <v>-3432009.8125466979</v>
      </c>
      <c r="D40" s="259">
        <v>-3488914.0340930778</v>
      </c>
      <c r="E40" s="259">
        <v>-3445927.1720067249</v>
      </c>
      <c r="F40" s="259">
        <v>-3459209.6833333918</v>
      </c>
      <c r="G40" s="259">
        <v>-3451443.4567850828</v>
      </c>
      <c r="H40" s="259">
        <v>-3469351.9890109356</v>
      </c>
      <c r="I40" s="259">
        <v>-3600906.4135147398</v>
      </c>
      <c r="J40" s="259">
        <v>-3575274.5100934948</v>
      </c>
      <c r="K40" s="259">
        <v>-3501550.7283213106</v>
      </c>
      <c r="L40" s="259">
        <v>-3267357.4441533722</v>
      </c>
      <c r="M40" s="259">
        <v>-3417794.7694401653</v>
      </c>
      <c r="N40" s="259">
        <v>-3186284.0589151881</v>
      </c>
      <c r="O40" s="259">
        <v>-2971373.1817476358</v>
      </c>
      <c r="P40" s="259">
        <v>-2994057.4697993859</v>
      </c>
      <c r="Q40" s="259">
        <f>'3.1'!Q40-'3.4'!Q40</f>
        <v>-2924538.4436106239</v>
      </c>
      <c r="R40" s="259">
        <f>'3.1'!R40-'3.4'!R40</f>
        <v>-2808409.1974944193</v>
      </c>
      <c r="S40" s="259">
        <f>'3.1'!S40-'3.4'!S40</f>
        <v>-2763216.6870257528</v>
      </c>
      <c r="T40" s="259">
        <f>'3.1'!T40-'3.4'!T40</f>
        <v>-2581658.8878060165</v>
      </c>
      <c r="U40" s="259">
        <f>'3.1'!U40-'3.4'!U40</f>
        <v>-2470319.4747963296</v>
      </c>
      <c r="V40" s="259">
        <f>'3.1'!V40-'3.4'!V40</f>
        <v>-2175612.5419557844</v>
      </c>
      <c r="W40" s="259">
        <f>'3.1'!W40-'3.4'!W40</f>
        <v>-1897029.0916257217</v>
      </c>
    </row>
    <row r="41" spans="1:23" s="76" customFormat="1" ht="14.1" customHeight="1">
      <c r="A41" s="63" t="s">
        <v>173</v>
      </c>
      <c r="B41" s="338" t="s">
        <v>274</v>
      </c>
      <c r="C41" s="259">
        <v>-3441214.8039999995</v>
      </c>
      <c r="D41" s="259">
        <v>-3501744.8280000002</v>
      </c>
      <c r="E41" s="259">
        <v>-3458461</v>
      </c>
      <c r="F41" s="259">
        <v>-3471156.1479405421</v>
      </c>
      <c r="G41" s="259">
        <v>-3463016.3740476267</v>
      </c>
      <c r="H41" s="259">
        <v>-3480818.9468159969</v>
      </c>
      <c r="I41" s="259">
        <v>-3613350.6957251518</v>
      </c>
      <c r="J41" s="259">
        <v>-3587215.5153764123</v>
      </c>
      <c r="K41" s="259">
        <v>-3513580.9149138662</v>
      </c>
      <c r="L41" s="259">
        <v>-3279942.505109366</v>
      </c>
      <c r="M41" s="259">
        <v>-3430745.9224770246</v>
      </c>
      <c r="N41" s="259">
        <v>-3198624.4939999995</v>
      </c>
      <c r="O41" s="259">
        <v>-2983871.4319090531</v>
      </c>
      <c r="P41" s="259">
        <v>-3006364.9789073672</v>
      </c>
      <c r="Q41" s="259">
        <f>'3.1'!Q41-'3.4'!Q41</f>
        <v>-2936625.377797327</v>
      </c>
      <c r="R41" s="259">
        <f>'3.1'!R41-'3.4'!R41</f>
        <v>-2820781.4392948565</v>
      </c>
      <c r="S41" s="259">
        <f>'3.1'!S41-'3.4'!S41</f>
        <v>-2776120.5744461576</v>
      </c>
      <c r="T41" s="259">
        <f>'3.1'!T41-'3.4'!T41</f>
        <v>-2593757.8480094788</v>
      </c>
      <c r="U41" s="259">
        <f>'3.1'!U41-'3.4'!U41</f>
        <v>-2482377.3210092513</v>
      </c>
      <c r="V41" s="259">
        <f>'3.1'!V41-'3.4'!V41</f>
        <v>-2186172.1300942972</v>
      </c>
      <c r="W41" s="259">
        <f>'3.1'!W41-'3.4'!W41</f>
        <v>-1905937.5769380364</v>
      </c>
    </row>
    <row r="42" spans="1:23" s="76" customFormat="1" ht="14.1" customHeight="1">
      <c r="A42" s="63" t="s">
        <v>174</v>
      </c>
      <c r="B42" s="338" t="s">
        <v>175</v>
      </c>
      <c r="C42" s="259">
        <v>9204.9914533016818</v>
      </c>
      <c r="D42" s="259">
        <v>12830.79390692227</v>
      </c>
      <c r="E42" s="259">
        <v>12533.827993275336</v>
      </c>
      <c r="F42" s="259">
        <v>11946.464607149919</v>
      </c>
      <c r="G42" s="259">
        <v>11572.917262543746</v>
      </c>
      <c r="H42" s="259">
        <v>11466.957805060956</v>
      </c>
      <c r="I42" s="259">
        <v>12444.28221041154</v>
      </c>
      <c r="J42" s="259">
        <v>11941.005282917959</v>
      </c>
      <c r="K42" s="259">
        <v>12030.186592555467</v>
      </c>
      <c r="L42" s="259">
        <v>12585.060955993798</v>
      </c>
      <c r="M42" s="259">
        <v>12951.153036859389</v>
      </c>
      <c r="N42" s="259">
        <v>12340.435084811732</v>
      </c>
      <c r="O42" s="259">
        <v>12498.250161417571</v>
      </c>
      <c r="P42" s="259">
        <v>12307.509107981416</v>
      </c>
      <c r="Q42" s="259">
        <f>'3.1'!Q42-'3.4'!Q42</f>
        <v>12086.934186703209</v>
      </c>
      <c r="R42" s="259">
        <f>'3.1'!R42-'3.4'!R42</f>
        <v>12372.241800437274</v>
      </c>
      <c r="S42" s="259">
        <f>'3.1'!S42-'3.4'!S42</f>
        <v>12903.887420404604</v>
      </c>
      <c r="T42" s="259">
        <f>'3.1'!T42-'3.4'!T42</f>
        <v>12098.96020346204</v>
      </c>
      <c r="U42" s="259">
        <f>'3.1'!U42-'3.4'!U42</f>
        <v>12057.846212921828</v>
      </c>
      <c r="V42" s="259">
        <f>'3.1'!V42-'3.4'!V42</f>
        <v>10559.588138513111</v>
      </c>
      <c r="W42" s="259">
        <f>'3.1'!W42-'3.4'!W42</f>
        <v>8908.4853123145476</v>
      </c>
    </row>
    <row r="43" spans="1:23" s="80" customFormat="1" ht="14.1" customHeight="1">
      <c r="A43" s="63" t="s">
        <v>176</v>
      </c>
      <c r="B43" s="336" t="s">
        <v>275</v>
      </c>
      <c r="C43" s="259">
        <v>93346.091682599174</v>
      </c>
      <c r="D43" s="259">
        <v>86197.808968659607</v>
      </c>
      <c r="E43" s="259">
        <v>88253.301751923573</v>
      </c>
      <c r="F43" s="259">
        <v>81560.519339233302</v>
      </c>
      <c r="G43" s="259">
        <v>81326.366184906656</v>
      </c>
      <c r="H43" s="259">
        <v>80505.228128180184</v>
      </c>
      <c r="I43" s="259">
        <v>87895.449769539933</v>
      </c>
      <c r="J43" s="259">
        <v>83848.284862172266</v>
      </c>
      <c r="K43" s="259">
        <v>85368.690486568696</v>
      </c>
      <c r="L43" s="259">
        <v>87800.456980815507</v>
      </c>
      <c r="M43" s="259">
        <v>92287.548039596702</v>
      </c>
      <c r="N43" s="259">
        <v>85002.714091457514</v>
      </c>
      <c r="O43" s="259">
        <v>79930.496750481019</v>
      </c>
      <c r="P43" s="259">
        <v>84260.670961676515</v>
      </c>
      <c r="Q43" s="259">
        <f>'3.1'!Q43-'3.4'!Q43</f>
        <v>76153.89971104548</v>
      </c>
      <c r="R43" s="259">
        <f>'3.1'!R43-'3.4'!R43</f>
        <v>75810.73284434501</v>
      </c>
      <c r="S43" s="259">
        <f>'3.1'!S43-'3.4'!S43</f>
        <v>75398.62134164857</v>
      </c>
      <c r="T43" s="259">
        <f>'3.1'!T43-'3.4'!T43</f>
        <v>69045.861956958368</v>
      </c>
      <c r="U43" s="259">
        <f>'3.1'!U43-'3.4'!U43</f>
        <v>66867.893315068883</v>
      </c>
      <c r="V43" s="259">
        <f>'3.1'!V43-'3.4'!V43</f>
        <v>58557.593645706133</v>
      </c>
      <c r="W43" s="259">
        <f>'3.1'!W43-'3.4'!W43</f>
        <v>50121.229574563855</v>
      </c>
    </row>
    <row r="44" spans="1:23" s="76" customFormat="1" ht="14.1" customHeight="1">
      <c r="A44" s="63">
        <v>36</v>
      </c>
      <c r="B44" s="337" t="s">
        <v>178</v>
      </c>
      <c r="C44" s="259">
        <v>57289.723978513081</v>
      </c>
      <c r="D44" s="259">
        <v>52792.9802858939</v>
      </c>
      <c r="E44" s="259">
        <v>53677.522088023106</v>
      </c>
      <c r="F44" s="259">
        <v>51138.324010967728</v>
      </c>
      <c r="G44" s="259">
        <v>50920.83595519248</v>
      </c>
      <c r="H44" s="259">
        <v>50440.61287735113</v>
      </c>
      <c r="I44" s="259">
        <v>54754.841725810766</v>
      </c>
      <c r="J44" s="259">
        <v>51820.691419567229</v>
      </c>
      <c r="K44" s="259">
        <v>52932.821007244078</v>
      </c>
      <c r="L44" s="259">
        <v>55059.641682472873</v>
      </c>
      <c r="M44" s="259">
        <v>58280.188665867259</v>
      </c>
      <c r="N44" s="259">
        <v>53218.126303250581</v>
      </c>
      <c r="O44" s="259">
        <v>49239.981073444869</v>
      </c>
      <c r="P44" s="259">
        <v>53635.638903505918</v>
      </c>
      <c r="Q44" s="259">
        <f>'3.1'!Q44-'3.4'!Q44</f>
        <v>48999.909603756358</v>
      </c>
      <c r="R44" s="259">
        <f>'3.1'!R44-'3.4'!R44</f>
        <v>48255.810200099259</v>
      </c>
      <c r="S44" s="259">
        <f>'3.1'!S44-'3.4'!S44</f>
        <v>48684.905743269475</v>
      </c>
      <c r="T44" s="259">
        <f>'3.1'!T44-'3.4'!T44</f>
        <v>43899.848194976963</v>
      </c>
      <c r="U44" s="259">
        <f>'3.1'!U44-'3.4'!U44</f>
        <v>42445.638504373019</v>
      </c>
      <c r="V44" s="259">
        <f>'3.1'!V44-'3.4'!V44</f>
        <v>37119.659418196723</v>
      </c>
      <c r="W44" s="259">
        <f>'3.1'!W44-'3.4'!W44</f>
        <v>31757.167574529842</v>
      </c>
    </row>
    <row r="45" spans="1:23" s="18" customFormat="1" ht="14.1" customHeight="1">
      <c r="A45" s="63" t="s">
        <v>179</v>
      </c>
      <c r="B45" s="337" t="s">
        <v>276</v>
      </c>
      <c r="C45" s="259">
        <v>36056.367704086078</v>
      </c>
      <c r="D45" s="259">
        <v>33404.828682765714</v>
      </c>
      <c r="E45" s="259">
        <v>34575.779663900466</v>
      </c>
      <c r="F45" s="259">
        <v>30422.195328265603</v>
      </c>
      <c r="G45" s="259">
        <v>30405.530229714175</v>
      </c>
      <c r="H45" s="259">
        <v>30064.615250829025</v>
      </c>
      <c r="I45" s="259">
        <v>33140.608043729138</v>
      </c>
      <c r="J45" s="259">
        <v>32027.593442604993</v>
      </c>
      <c r="K45" s="259">
        <v>32435.869479324596</v>
      </c>
      <c r="L45" s="259">
        <v>32740.815298342612</v>
      </c>
      <c r="M45" s="259">
        <v>34007.359373729487</v>
      </c>
      <c r="N45" s="259">
        <v>31784.587788206889</v>
      </c>
      <c r="O45" s="259">
        <v>30690.515677036165</v>
      </c>
      <c r="P45" s="259">
        <v>30625.032058170604</v>
      </c>
      <c r="Q45" s="259">
        <f>'3.1'!Q45-'3.4'!Q45</f>
        <v>27153.990107289123</v>
      </c>
      <c r="R45" s="259">
        <f>'3.1'!R45-'3.4'!R45</f>
        <v>27554.922644245758</v>
      </c>
      <c r="S45" s="259">
        <f>'3.1'!S45-'3.4'!S45</f>
        <v>26713.715598379073</v>
      </c>
      <c r="T45" s="259">
        <f>'3.1'!T45-'3.4'!T45</f>
        <v>25146.01376198142</v>
      </c>
      <c r="U45" s="259">
        <f>'3.1'!U45-'3.4'!U45</f>
        <v>24422.254810695871</v>
      </c>
      <c r="V45" s="259">
        <f>'3.1'!V45-'3.4'!V45</f>
        <v>21437.93422750941</v>
      </c>
      <c r="W45" s="259">
        <f>'3.1'!W45-'3.4'!W45</f>
        <v>18364.062000033984</v>
      </c>
    </row>
    <row r="46" spans="1:23" s="18" customFormat="1" ht="14.1" customHeight="1">
      <c r="A46" s="63">
        <v>37</v>
      </c>
      <c r="B46" s="338" t="s">
        <v>180</v>
      </c>
      <c r="C46" s="259">
        <v>30282.088464013461</v>
      </c>
      <c r="D46" s="259">
        <v>27590.876630831808</v>
      </c>
      <c r="E46" s="259">
        <v>28060.295554288092</v>
      </c>
      <c r="F46" s="259">
        <v>26731.169363331297</v>
      </c>
      <c r="G46" s="259">
        <v>26617.709703850618</v>
      </c>
      <c r="H46" s="259">
        <v>26371.002637729391</v>
      </c>
      <c r="I46" s="259">
        <v>28621.849083946538</v>
      </c>
      <c r="J46" s="259">
        <v>27088.088696591964</v>
      </c>
      <c r="K46" s="259">
        <v>27669.429162877575</v>
      </c>
      <c r="L46" s="259">
        <v>28631.0136748859</v>
      </c>
      <c r="M46" s="259">
        <v>30305.698106250969</v>
      </c>
      <c r="N46" s="259">
        <v>28352.149607354935</v>
      </c>
      <c r="O46" s="259">
        <v>27180.56953854287</v>
      </c>
      <c r="P46" s="259">
        <v>28340.916387781188</v>
      </c>
      <c r="Q46" s="259">
        <f>'3.1'!Q46-'3.4'!Q46</f>
        <v>24883.810897779891</v>
      </c>
      <c r="R46" s="259">
        <f>'3.1'!R46-'3.4'!R46</f>
        <v>24714.108534159797</v>
      </c>
      <c r="S46" s="259">
        <f>'3.1'!S46-'3.4'!S46</f>
        <v>24136.715651022278</v>
      </c>
      <c r="T46" s="259">
        <f>'3.1'!T46-'3.4'!T46</f>
        <v>22549.135770165514</v>
      </c>
      <c r="U46" s="259">
        <f>'3.1'!U46-'3.4'!U46</f>
        <v>21880.874609798218</v>
      </c>
      <c r="V46" s="259">
        <f>'3.1'!V46-'3.4'!V46</f>
        <v>19135.542632025015</v>
      </c>
      <c r="W46" s="259">
        <f>'3.1'!W46-'3.4'!W46</f>
        <v>16376.147121644794</v>
      </c>
    </row>
    <row r="47" spans="1:23" s="18" customFormat="1" ht="14.1" customHeight="1">
      <c r="A47" s="63" t="s">
        <v>181</v>
      </c>
      <c r="B47" s="339" t="s">
        <v>277</v>
      </c>
      <c r="C47" s="259">
        <v>5774.2792400726175</v>
      </c>
      <c r="D47" s="259">
        <v>5813.952051933913</v>
      </c>
      <c r="E47" s="259">
        <v>6515.484109612371</v>
      </c>
      <c r="F47" s="259">
        <v>3691.0259649342916</v>
      </c>
      <c r="G47" s="259">
        <v>3787.8205258635644</v>
      </c>
      <c r="H47" s="259">
        <v>3693.6126130996563</v>
      </c>
      <c r="I47" s="259">
        <v>4518.7589597826009</v>
      </c>
      <c r="J47" s="259">
        <v>4939.5047460130445</v>
      </c>
      <c r="K47" s="259">
        <v>4766.4403164470277</v>
      </c>
      <c r="L47" s="259">
        <v>4109.8016234567476</v>
      </c>
      <c r="M47" s="259">
        <v>3701.6612674785138</v>
      </c>
      <c r="N47" s="259">
        <v>3432.4381808519684</v>
      </c>
      <c r="O47" s="259">
        <v>3509.9461384932947</v>
      </c>
      <c r="P47" s="259">
        <v>2284.115670389423</v>
      </c>
      <c r="Q47" s="259">
        <f>'3.1'!Q47-'3.4'!Q47</f>
        <v>2270.1792095092242</v>
      </c>
      <c r="R47" s="259">
        <f>'3.1'!R47-'3.4'!R47</f>
        <v>2840.8141100859648</v>
      </c>
      <c r="S47" s="259">
        <f>'3.1'!S47-'3.4'!S47</f>
        <v>2576.9999473568096</v>
      </c>
      <c r="T47" s="259">
        <f>'3.1'!T47-'3.4'!T47</f>
        <v>2596.8779918158907</v>
      </c>
      <c r="U47" s="259">
        <f>'3.1'!U47-'3.4'!U47</f>
        <v>2541.380200897649</v>
      </c>
      <c r="V47" s="259">
        <f>'3.1'!V47-'3.4'!V47</f>
        <v>2302.3915954844051</v>
      </c>
      <c r="W47" s="259">
        <f>'3.1'!W47-'3.4'!W47</f>
        <v>1987.9148783891942</v>
      </c>
    </row>
    <row r="48" spans="1:23" s="18" customFormat="1" ht="14.1" customHeight="1">
      <c r="A48" s="63" t="s">
        <v>182</v>
      </c>
      <c r="B48" s="336" t="s">
        <v>219</v>
      </c>
      <c r="C48" s="259">
        <v>20186.075687136559</v>
      </c>
      <c r="D48" s="259">
        <v>20624.437024279789</v>
      </c>
      <c r="E48" s="259">
        <v>21579.925914928375</v>
      </c>
      <c r="F48" s="259">
        <v>21624.410618946247</v>
      </c>
      <c r="G48" s="259">
        <v>20149.024756703351</v>
      </c>
      <c r="H48" s="259">
        <v>19716.226247700921</v>
      </c>
      <c r="I48" s="259">
        <v>22763.146274196479</v>
      </c>
      <c r="J48" s="259">
        <v>21004.23919890984</v>
      </c>
      <c r="K48" s="259">
        <v>20576.713470260234</v>
      </c>
      <c r="L48" s="259">
        <v>21033.448240379163</v>
      </c>
      <c r="M48" s="259">
        <v>21868.373234807543</v>
      </c>
      <c r="N48" s="259">
        <v>20243.912292619003</v>
      </c>
      <c r="O48" s="259">
        <v>21632.908281085314</v>
      </c>
      <c r="P48" s="259">
        <v>22287.148112892144</v>
      </c>
      <c r="Q48" s="259">
        <f>'3.1'!Q48-'3.4'!Q48</f>
        <v>20337.91077950882</v>
      </c>
      <c r="R48" s="259">
        <f>'3.1'!R48-'3.4'!R48</f>
        <v>21404.462960218138</v>
      </c>
      <c r="S48" s="259">
        <f>'3.1'!S48-'3.4'!S48</f>
        <v>21032.534317126847</v>
      </c>
      <c r="T48" s="259">
        <f>'3.1'!T48-'3.4'!T48</f>
        <v>19895.902490926121</v>
      </c>
      <c r="U48" s="259">
        <f>'3.1'!U48-'3.4'!U48</f>
        <v>19024.766053195577</v>
      </c>
      <c r="V48" s="259">
        <f>'3.1'!V48-'3.4'!V48</f>
        <v>16863.004768188141</v>
      </c>
      <c r="W48" s="259">
        <f>'3.1'!W48-'3.4'!W48</f>
        <v>14632.691586881672</v>
      </c>
    </row>
    <row r="49" spans="1:23" s="18" customFormat="1" ht="14.1" customHeight="1">
      <c r="A49" s="63" t="s">
        <v>183</v>
      </c>
      <c r="B49" s="337" t="s">
        <v>184</v>
      </c>
      <c r="C49" s="259">
        <v>9802.3990260481369</v>
      </c>
      <c r="D49" s="259">
        <v>9637.069818187796</v>
      </c>
      <c r="E49" s="259">
        <v>9813.9215726709226</v>
      </c>
      <c r="F49" s="259">
        <v>10257.173945343238</v>
      </c>
      <c r="G49" s="259">
        <v>9440.7510011126287</v>
      </c>
      <c r="H49" s="259">
        <v>8803.3489774318587</v>
      </c>
      <c r="I49" s="259">
        <v>10284.839069892798</v>
      </c>
      <c r="J49" s="259">
        <v>9523.8872756101191</v>
      </c>
      <c r="K49" s="259">
        <v>9321.3679456499231</v>
      </c>
      <c r="L49" s="259">
        <v>8811.0810361904732</v>
      </c>
      <c r="M49" s="259">
        <v>8298.7642747366335</v>
      </c>
      <c r="N49" s="259">
        <v>7462.1146485939098</v>
      </c>
      <c r="O49" s="259">
        <v>7932.3647047188715</v>
      </c>
      <c r="P49" s="259">
        <v>6659.3086921449576</v>
      </c>
      <c r="Q49" s="259">
        <f>'3.1'!Q49-'3.4'!Q49</f>
        <v>5773.3522281903715</v>
      </c>
      <c r="R49" s="259">
        <f>'3.1'!R49-'3.4'!R49</f>
        <v>6045.2715454442368</v>
      </c>
      <c r="S49" s="259">
        <f>'3.1'!S49-'3.4'!S49</f>
        <v>5946.3329831771262</v>
      </c>
      <c r="T49" s="259">
        <f>'3.1'!T49-'3.4'!T49</f>
        <v>5586.5945638719131</v>
      </c>
      <c r="U49" s="259">
        <f>'3.1'!U49-'3.4'!U49</f>
        <v>5377.3316965652775</v>
      </c>
      <c r="V49" s="259">
        <f>'3.1'!V49-'3.4'!V49</f>
        <v>4885.9918164969567</v>
      </c>
      <c r="W49" s="259">
        <f>'3.1'!W49-'3.4'!W49</f>
        <v>4261.9748400868848</v>
      </c>
    </row>
    <row r="50" spans="1:23" s="18" customFormat="1" ht="14.1" customHeight="1">
      <c r="A50" s="63">
        <v>43</v>
      </c>
      <c r="B50" s="337" t="s">
        <v>278</v>
      </c>
      <c r="C50" s="259">
        <v>10383.676661088408</v>
      </c>
      <c r="D50" s="259">
        <v>10987.367206092007</v>
      </c>
      <c r="E50" s="259">
        <v>11766.004342257453</v>
      </c>
      <c r="F50" s="259">
        <v>11367.236673603038</v>
      </c>
      <c r="G50" s="259">
        <v>10708.273755590737</v>
      </c>
      <c r="H50" s="259">
        <v>10912.877270269048</v>
      </c>
      <c r="I50" s="259">
        <v>12478.307204303652</v>
      </c>
      <c r="J50" s="259">
        <v>11480.351923299721</v>
      </c>
      <c r="K50" s="259">
        <v>11255.345524610311</v>
      </c>
      <c r="L50" s="259">
        <v>12222.367204188689</v>
      </c>
      <c r="M50" s="259">
        <v>13569.608960070924</v>
      </c>
      <c r="N50" s="259">
        <v>12781.797644025093</v>
      </c>
      <c r="O50" s="259">
        <v>13700.543576366443</v>
      </c>
      <c r="P50" s="259">
        <v>15627.839420747201</v>
      </c>
      <c r="Q50" s="259">
        <f>'3.1'!Q50-'3.4'!Q50</f>
        <v>14564.558551318449</v>
      </c>
      <c r="R50" s="259">
        <f>'3.1'!R50-'3.4'!R50</f>
        <v>15359.191414773886</v>
      </c>
      <c r="S50" s="259">
        <f>'3.1'!S50-'3.4'!S50</f>
        <v>15086.201333949677</v>
      </c>
      <c r="T50" s="259">
        <f>'3.1'!T50-'3.4'!T50</f>
        <v>14309.307927054208</v>
      </c>
      <c r="U50" s="259">
        <f>'3.1'!U50-'3.4'!U50</f>
        <v>13647.43435663027</v>
      </c>
      <c r="V50" s="259">
        <f>'3.1'!V50-'3.4'!V50</f>
        <v>11977.012951691169</v>
      </c>
      <c r="W50" s="259">
        <f>'3.1'!W50-'3.4'!W50</f>
        <v>10370.716746794787</v>
      </c>
    </row>
    <row r="51" spans="1:23" s="18" customFormat="1" ht="14.1" customHeight="1">
      <c r="A51" s="63" t="s">
        <v>185</v>
      </c>
      <c r="B51" s="336" t="s">
        <v>279</v>
      </c>
      <c r="C51" s="259">
        <v>224580.09435329959</v>
      </c>
      <c r="D51" s="259">
        <v>210997.99818377395</v>
      </c>
      <c r="E51" s="259">
        <v>219428.19991948165</v>
      </c>
      <c r="F51" s="259">
        <v>217284.16514185828</v>
      </c>
      <c r="G51" s="259">
        <v>210254.60453217861</v>
      </c>
      <c r="H51" s="259">
        <v>193001.73723579751</v>
      </c>
      <c r="I51" s="259">
        <v>196137.50980440003</v>
      </c>
      <c r="J51" s="259">
        <v>179835.28138971125</v>
      </c>
      <c r="K51" s="259">
        <v>181633.71428521717</v>
      </c>
      <c r="L51" s="259">
        <v>186221.94987784908</v>
      </c>
      <c r="M51" s="259">
        <v>188512.07171847462</v>
      </c>
      <c r="N51" s="259">
        <v>164299.98580783384</v>
      </c>
      <c r="O51" s="259">
        <v>160959.14034210169</v>
      </c>
      <c r="P51" s="259">
        <v>165325.91108961415</v>
      </c>
      <c r="Q51" s="259">
        <f>'3.1'!Q51-'3.4'!Q51</f>
        <v>159024.96812293865</v>
      </c>
      <c r="R51" s="259">
        <f>'3.1'!R51-'3.4'!R51</f>
        <v>155994.32224537135</v>
      </c>
      <c r="S51" s="259">
        <f>'3.1'!S51-'3.4'!S51</f>
        <v>147444.8168003672</v>
      </c>
      <c r="T51" s="259">
        <f>'3.1'!T51-'3.4'!T51</f>
        <v>137042.01504388696</v>
      </c>
      <c r="U51" s="259">
        <f>'3.1'!U51-'3.4'!U51</f>
        <v>132706.92524561833</v>
      </c>
      <c r="V51" s="259">
        <f>'3.1'!V51-'3.4'!V51</f>
        <v>114938.10281191999</v>
      </c>
      <c r="W51" s="259">
        <f>'3.1'!W51-'3.4'!W51</f>
        <v>97482.88429604267</v>
      </c>
    </row>
    <row r="52" spans="1:23" s="18" customFormat="1" ht="14.1" customHeight="1">
      <c r="A52" s="63">
        <v>45</v>
      </c>
      <c r="B52" s="337" t="s">
        <v>280</v>
      </c>
      <c r="C52" s="259">
        <v>24638.554823800674</v>
      </c>
      <c r="D52" s="259">
        <v>21770.933995292798</v>
      </c>
      <c r="E52" s="259">
        <v>21465.831417478039</v>
      </c>
      <c r="F52" s="259">
        <v>20163.071968938428</v>
      </c>
      <c r="G52" s="259">
        <v>18541.590830509216</v>
      </c>
      <c r="H52" s="259">
        <v>18153.129820931375</v>
      </c>
      <c r="I52" s="259">
        <v>20287.411375028765</v>
      </c>
      <c r="J52" s="259">
        <v>19266.861121365495</v>
      </c>
      <c r="K52" s="259">
        <v>18492.322402690363</v>
      </c>
      <c r="L52" s="259">
        <v>19694.320542864923</v>
      </c>
      <c r="M52" s="259">
        <v>20993.449321535154</v>
      </c>
      <c r="N52" s="259">
        <v>19037.263383843318</v>
      </c>
      <c r="O52" s="259">
        <v>20262.15593580687</v>
      </c>
      <c r="P52" s="259">
        <v>20856.383840518087</v>
      </c>
      <c r="Q52" s="259">
        <f>'3.1'!Q52-'3.4'!Q52</f>
        <v>18733.175360972447</v>
      </c>
      <c r="R52" s="259">
        <f>'3.1'!R52-'3.4'!R52</f>
        <v>19218.525988606569</v>
      </c>
      <c r="S52" s="259">
        <f>'3.1'!S52-'3.4'!S52</f>
        <v>17602.04002374188</v>
      </c>
      <c r="T52" s="259">
        <f>'3.1'!T52-'3.4'!T52</f>
        <v>16680.609702341768</v>
      </c>
      <c r="U52" s="259">
        <f>'3.1'!U52-'3.4'!U52</f>
        <v>15943.468117049662</v>
      </c>
      <c r="V52" s="259">
        <f>'3.1'!V52-'3.4'!V52</f>
        <v>13939.091618377635</v>
      </c>
      <c r="W52" s="259">
        <f>'3.1'!W52-'3.4'!W52</f>
        <v>11947.383847200646</v>
      </c>
    </row>
    <row r="53" spans="1:23" s="18" customFormat="1" ht="14.1" customHeight="1">
      <c r="A53" s="63">
        <v>46</v>
      </c>
      <c r="B53" s="337" t="s">
        <v>220</v>
      </c>
      <c r="C53" s="259">
        <v>57431.090972622391</v>
      </c>
      <c r="D53" s="259">
        <v>52091.341333954479</v>
      </c>
      <c r="E53" s="259">
        <v>52272.62034431033</v>
      </c>
      <c r="F53" s="259">
        <v>51220.904484918166</v>
      </c>
      <c r="G53" s="259">
        <v>49886.874436600221</v>
      </c>
      <c r="H53" s="259">
        <v>52455.161797288398</v>
      </c>
      <c r="I53" s="259">
        <v>61277.567949879769</v>
      </c>
      <c r="J53" s="259">
        <v>54132.933733559272</v>
      </c>
      <c r="K53" s="259">
        <v>52925.174378087235</v>
      </c>
      <c r="L53" s="259">
        <v>50460.594376012727</v>
      </c>
      <c r="M53" s="259">
        <v>47413.621784031217</v>
      </c>
      <c r="N53" s="259">
        <v>39899.514689023534</v>
      </c>
      <c r="O53" s="259">
        <v>39709.693170465063</v>
      </c>
      <c r="P53" s="259">
        <v>39881.975858011647</v>
      </c>
      <c r="Q53" s="259">
        <f>'3.1'!Q53-'3.4'!Q53</f>
        <v>35965.69708967529</v>
      </c>
      <c r="R53" s="259">
        <f>'3.1'!R53-'3.4'!R53</f>
        <v>34503.390536077248</v>
      </c>
      <c r="S53" s="259">
        <f>'3.1'!S53-'3.4'!S53</f>
        <v>34737.008849923455</v>
      </c>
      <c r="T53" s="259">
        <f>'3.1'!T53-'3.4'!T53</f>
        <v>31210.050376311279</v>
      </c>
      <c r="U53" s="259">
        <f>'3.1'!U53-'3.4'!U53</f>
        <v>29944.590226402463</v>
      </c>
      <c r="V53" s="259">
        <f>'3.1'!V53-'3.4'!V53</f>
        <v>25495.082124938897</v>
      </c>
      <c r="W53" s="259">
        <f>'3.1'!W53-'3.4'!W53</f>
        <v>21513.364976407494</v>
      </c>
    </row>
    <row r="54" spans="1:23" s="18" customFormat="1" ht="14.1" customHeight="1">
      <c r="A54" s="63">
        <v>47</v>
      </c>
      <c r="B54" s="337" t="s">
        <v>221</v>
      </c>
      <c r="C54" s="259">
        <v>142510.44855687657</v>
      </c>
      <c r="D54" s="259">
        <v>137135.72285452671</v>
      </c>
      <c r="E54" s="259">
        <v>145689.74815769325</v>
      </c>
      <c r="F54" s="259">
        <v>145900.18868800171</v>
      </c>
      <c r="G54" s="259">
        <v>141826.13926506913</v>
      </c>
      <c r="H54" s="259">
        <v>122393.44561757776</v>
      </c>
      <c r="I54" s="259">
        <v>114572.53047949154</v>
      </c>
      <c r="J54" s="259">
        <v>106435.4865347865</v>
      </c>
      <c r="K54" s="259">
        <v>110216.2175044395</v>
      </c>
      <c r="L54" s="259">
        <v>116067.03495897146</v>
      </c>
      <c r="M54" s="259">
        <v>120105.00061290822</v>
      </c>
      <c r="N54" s="259">
        <v>105363.20773496688</v>
      </c>
      <c r="O54" s="259">
        <v>100987.29123582973</v>
      </c>
      <c r="P54" s="259">
        <v>104587.55139108447</v>
      </c>
      <c r="Q54" s="259">
        <f>'3.1'!Q54-'3.4'!Q54</f>
        <v>104326.09567229086</v>
      </c>
      <c r="R54" s="259">
        <f>'3.1'!R54-'3.4'!R54</f>
        <v>102272.40572068759</v>
      </c>
      <c r="S54" s="259">
        <f>'3.1'!S54-'3.4'!S54</f>
        <v>95105.767926701868</v>
      </c>
      <c r="T54" s="259">
        <f>'3.1'!T54-'3.4'!T54</f>
        <v>89151.354965233913</v>
      </c>
      <c r="U54" s="259">
        <f>'3.1'!U54-'3.4'!U54</f>
        <v>86818.866902166221</v>
      </c>
      <c r="V54" s="259">
        <f>'3.1'!V54-'3.4'!V54</f>
        <v>75503.929068603524</v>
      </c>
      <c r="W54" s="259">
        <f>'3.1'!W54-'3.4'!W54</f>
        <v>64022.135472434515</v>
      </c>
    </row>
    <row r="55" spans="1:23" s="18" customFormat="1" ht="14.1" customHeight="1">
      <c r="A55" s="63" t="s">
        <v>186</v>
      </c>
      <c r="B55" s="336" t="s">
        <v>222</v>
      </c>
      <c r="C55" s="259">
        <v>147335.30091692251</v>
      </c>
      <c r="D55" s="259">
        <v>152484.67624037946</v>
      </c>
      <c r="E55" s="259">
        <v>148229.53211846156</v>
      </c>
      <c r="F55" s="259">
        <v>145798.12794851791</v>
      </c>
      <c r="G55" s="259">
        <v>147179.81842492509</v>
      </c>
      <c r="H55" s="259">
        <v>145531.98111187178</v>
      </c>
      <c r="I55" s="259">
        <v>153059.84217887092</v>
      </c>
      <c r="J55" s="259">
        <v>149646.97931059822</v>
      </c>
      <c r="K55" s="259">
        <v>130795.44742297265</v>
      </c>
      <c r="L55" s="259">
        <v>124088.54245292</v>
      </c>
      <c r="M55" s="259">
        <v>123429.23236258305</v>
      </c>
      <c r="N55" s="259">
        <v>115827.15187368402</v>
      </c>
      <c r="O55" s="259">
        <v>106122.32869799505</v>
      </c>
      <c r="P55" s="259">
        <v>101705.41076715803</v>
      </c>
      <c r="Q55" s="259">
        <f>'3.1'!Q55-'3.4'!Q55</f>
        <v>98887.964354682015</v>
      </c>
      <c r="R55" s="259">
        <f>'3.1'!R55-'3.4'!R55</f>
        <v>94586.577903709142</v>
      </c>
      <c r="S55" s="259">
        <f>'3.1'!S55-'3.4'!S55</f>
        <v>94293.547150177183</v>
      </c>
      <c r="T55" s="259">
        <f>'3.1'!T55-'3.4'!T55</f>
        <v>88886.086936116917</v>
      </c>
      <c r="U55" s="259">
        <f>'3.1'!U55-'3.4'!U55</f>
        <v>85444.305976436939</v>
      </c>
      <c r="V55" s="259">
        <f>'3.1'!V55-'3.4'!V55</f>
        <v>76096.23043950065</v>
      </c>
      <c r="W55" s="259">
        <f>'3.1'!W55-'3.4'!W55</f>
        <v>66259.36884924653</v>
      </c>
    </row>
    <row r="56" spans="1:23" s="18" customFormat="1" ht="14.1" customHeight="1">
      <c r="A56" s="63" t="s">
        <v>188</v>
      </c>
      <c r="B56" s="337" t="s">
        <v>281</v>
      </c>
      <c r="C56" s="259">
        <v>83998.671416871424</v>
      </c>
      <c r="D56" s="259">
        <v>85395.84707603883</v>
      </c>
      <c r="E56" s="259">
        <v>81640.828685481072</v>
      </c>
      <c r="F56" s="259">
        <v>81740.75747445719</v>
      </c>
      <c r="G56" s="259">
        <v>82810.99854581659</v>
      </c>
      <c r="H56" s="259">
        <v>83404.96700689818</v>
      </c>
      <c r="I56" s="259">
        <v>86221.192874668108</v>
      </c>
      <c r="J56" s="259">
        <v>83752.05084722169</v>
      </c>
      <c r="K56" s="259">
        <v>47813.452667157268</v>
      </c>
      <c r="L56" s="259">
        <v>41674.377090786002</v>
      </c>
      <c r="M56" s="259">
        <v>41969.504650677503</v>
      </c>
      <c r="N56" s="259">
        <v>41365.979786315118</v>
      </c>
      <c r="O56" s="259">
        <v>37460.337904941836</v>
      </c>
      <c r="P56" s="259">
        <v>37506.208205845345</v>
      </c>
      <c r="Q56" s="259">
        <f>'3.1'!Q56-'3.4'!Q56</f>
        <v>36316.923429743911</v>
      </c>
      <c r="R56" s="259">
        <f>'3.1'!R56-'3.4'!R56</f>
        <v>34229.30584598604</v>
      </c>
      <c r="S56" s="259">
        <f>'3.1'!S56-'3.4'!S56</f>
        <v>35397.057160230877</v>
      </c>
      <c r="T56" s="259">
        <f>'3.1'!T56-'3.4'!T56</f>
        <v>33579.54155819978</v>
      </c>
      <c r="U56" s="259">
        <f>'3.1'!U56-'3.4'!U56</f>
        <v>32221.662174044137</v>
      </c>
      <c r="V56" s="259">
        <f>'3.1'!V56-'3.4'!V56</f>
        <v>29148.39485722738</v>
      </c>
      <c r="W56" s="259">
        <f>'3.1'!W56-'3.4'!W56</f>
        <v>24695.43505478993</v>
      </c>
    </row>
    <row r="57" spans="1:23" s="18" customFormat="1" ht="14.1" customHeight="1">
      <c r="A57" s="63" t="s">
        <v>189</v>
      </c>
      <c r="B57" s="337" t="s">
        <v>282</v>
      </c>
      <c r="C57" s="259">
        <v>29886.392480800685</v>
      </c>
      <c r="D57" s="259">
        <v>30321.172852826043</v>
      </c>
      <c r="E57" s="259">
        <v>29358.72667998157</v>
      </c>
      <c r="F57" s="259">
        <v>28988.068601437262</v>
      </c>
      <c r="G57" s="259">
        <v>28816.800069868594</v>
      </c>
      <c r="H57" s="259">
        <v>29008.842839236488</v>
      </c>
      <c r="I57" s="259">
        <v>30093.721471886645</v>
      </c>
      <c r="J57" s="259">
        <v>29538.541067252896</v>
      </c>
      <c r="K57" s="259">
        <v>43473.64000662032</v>
      </c>
      <c r="L57" s="259">
        <v>43133.866782171157</v>
      </c>
      <c r="M57" s="259">
        <v>42409.058960977476</v>
      </c>
      <c r="N57" s="259">
        <v>39188.762258246104</v>
      </c>
      <c r="O57" s="259">
        <v>34775.689260756277</v>
      </c>
      <c r="P57" s="259">
        <v>34557.399730815669</v>
      </c>
      <c r="Q57" s="259">
        <f>'3.1'!Q57-'3.4'!Q57</f>
        <v>33276.363836527016</v>
      </c>
      <c r="R57" s="259">
        <f>'3.1'!R57-'3.4'!R57</f>
        <v>30475.872666613635</v>
      </c>
      <c r="S57" s="259">
        <f>'3.1'!S57-'3.4'!S57</f>
        <v>30421.544093653938</v>
      </c>
      <c r="T57" s="259">
        <f>'3.1'!T57-'3.4'!T57</f>
        <v>28617.379044619622</v>
      </c>
      <c r="U57" s="259">
        <f>'3.1'!U57-'3.4'!U57</f>
        <v>27204.499367931654</v>
      </c>
      <c r="V57" s="259">
        <f>'3.1'!V57-'3.4'!V57</f>
        <v>24033.411518653767</v>
      </c>
      <c r="W57" s="259">
        <f>'3.1'!W57-'3.4'!W57</f>
        <v>21792.030116888141</v>
      </c>
    </row>
    <row r="58" spans="1:23" s="18" customFormat="1" ht="14.1" customHeight="1">
      <c r="A58" s="63">
        <v>50</v>
      </c>
      <c r="B58" s="337" t="s">
        <v>283</v>
      </c>
      <c r="C58" s="259">
        <v>0</v>
      </c>
      <c r="D58" s="259">
        <v>0</v>
      </c>
      <c r="E58" s="259">
        <v>0</v>
      </c>
      <c r="F58" s="259">
        <v>0</v>
      </c>
      <c r="G58" s="259">
        <v>0</v>
      </c>
      <c r="H58" s="259">
        <v>0</v>
      </c>
      <c r="I58" s="259">
        <v>0</v>
      </c>
      <c r="J58" s="259">
        <v>0</v>
      </c>
      <c r="K58" s="259">
        <v>0</v>
      </c>
      <c r="L58" s="259">
        <v>0</v>
      </c>
      <c r="M58" s="259">
        <v>0</v>
      </c>
      <c r="N58" s="259">
        <v>0</v>
      </c>
      <c r="O58" s="259">
        <v>0</v>
      </c>
      <c r="P58" s="259">
        <v>6.0260548489168286E-3</v>
      </c>
      <c r="Q58" s="259">
        <f>'3.1'!Q58-'3.4'!Q58</f>
        <v>0.1548265372402966</v>
      </c>
      <c r="R58" s="259">
        <f>'3.1'!R58-'3.4'!R58</f>
        <v>0.30722892447374761</v>
      </c>
      <c r="S58" s="259">
        <f>'3.1'!S58-'3.4'!S58</f>
        <v>0.2183294304413721</v>
      </c>
      <c r="T58" s="259">
        <f>'3.1'!T58-'3.4'!T58</f>
        <v>0.27006033266661689</v>
      </c>
      <c r="U58" s="259">
        <f>'3.1'!U58-'3.4'!U58</f>
        <v>0.32114715775242075</v>
      </c>
      <c r="V58" s="259">
        <f>'3.1'!V58-'3.4'!V58</f>
        <v>0.29626018239650875</v>
      </c>
      <c r="W58" s="259">
        <f>'3.1'!W58-'3.4'!W58</f>
        <v>0.43288070935523137</v>
      </c>
    </row>
    <row r="59" spans="1:23" s="18" customFormat="1" ht="14.1" customHeight="1">
      <c r="A59" s="63">
        <v>51</v>
      </c>
      <c r="B59" s="337" t="s">
        <v>284</v>
      </c>
      <c r="C59" s="259">
        <v>0</v>
      </c>
      <c r="D59" s="259">
        <v>0</v>
      </c>
      <c r="E59" s="259">
        <v>0</v>
      </c>
      <c r="F59" s="259">
        <v>0</v>
      </c>
      <c r="G59" s="259">
        <v>0</v>
      </c>
      <c r="H59" s="259">
        <v>0</v>
      </c>
      <c r="I59" s="259">
        <v>0</v>
      </c>
      <c r="J59" s="259">
        <v>0</v>
      </c>
      <c r="K59" s="259">
        <v>0</v>
      </c>
      <c r="L59" s="259">
        <v>0</v>
      </c>
      <c r="M59" s="259">
        <v>0</v>
      </c>
      <c r="N59" s="259">
        <v>0</v>
      </c>
      <c r="O59" s="259">
        <v>0</v>
      </c>
      <c r="P59" s="259">
        <v>6.4608620014041662E-3</v>
      </c>
      <c r="Q59" s="259">
        <f>'3.1'!Q59-'3.4'!Q59</f>
        <v>1.9258576124557294</v>
      </c>
      <c r="R59" s="259">
        <f>'3.1'!R59-'3.4'!R59</f>
        <v>2.0573442666791379</v>
      </c>
      <c r="S59" s="259">
        <f>'3.1'!S59-'3.4'!S59</f>
        <v>1.2436992803704925</v>
      </c>
      <c r="T59" s="259">
        <f>'3.1'!T59-'3.4'!T59</f>
        <v>1.4944295361055993</v>
      </c>
      <c r="U59" s="259">
        <f>'3.1'!U59-'3.4'!U59</f>
        <v>0.56322883523534983</v>
      </c>
      <c r="V59" s="259">
        <f>'3.1'!V59-'3.4'!V59</f>
        <v>0.50249584286939353</v>
      </c>
      <c r="W59" s="259">
        <f>'3.1'!W59-'3.4'!W59</f>
        <v>0.62817424090462737</v>
      </c>
    </row>
    <row r="60" spans="1:23" s="18" customFormat="1" ht="14.1" customHeight="1">
      <c r="A60" s="63">
        <v>52</v>
      </c>
      <c r="B60" s="337" t="s">
        <v>223</v>
      </c>
      <c r="C60" s="259">
        <v>29146.003413193219</v>
      </c>
      <c r="D60" s="259">
        <v>32313.073907340469</v>
      </c>
      <c r="E60" s="259">
        <v>33119.047945643892</v>
      </c>
      <c r="F60" s="259">
        <v>31762.734968209959</v>
      </c>
      <c r="G60" s="259">
        <v>32293.739344494505</v>
      </c>
      <c r="H60" s="259">
        <v>29801.243028311117</v>
      </c>
      <c r="I60" s="259">
        <v>33618.596473741927</v>
      </c>
      <c r="J60" s="259">
        <v>34244.097994287411</v>
      </c>
      <c r="K60" s="259">
        <v>35915.900579941634</v>
      </c>
      <c r="L60" s="259">
        <v>36442.555310157593</v>
      </c>
      <c r="M60" s="259">
        <v>36073.2249716472</v>
      </c>
      <c r="N60" s="259">
        <v>32999.724393399199</v>
      </c>
      <c r="O60" s="259">
        <v>31045.011185540934</v>
      </c>
      <c r="P60" s="259">
        <v>26604.125851371762</v>
      </c>
      <c r="Q60" s="259">
        <f>'3.1'!Q60-'3.4'!Q60</f>
        <v>26360.767200181232</v>
      </c>
      <c r="R60" s="259">
        <f>'3.1'!R60-'3.4'!R60</f>
        <v>26666.668622731202</v>
      </c>
      <c r="S60" s="259">
        <f>'3.1'!S60-'3.4'!S60</f>
        <v>25100.884075810551</v>
      </c>
      <c r="T60" s="259">
        <f>'3.1'!T60-'3.4'!T60</f>
        <v>23437.798014063039</v>
      </c>
      <c r="U60" s="259">
        <f>'3.1'!U60-'3.4'!U60</f>
        <v>22851.298326117394</v>
      </c>
      <c r="V60" s="259">
        <f>'3.1'!V60-'3.4'!V60</f>
        <v>20114.47800506925</v>
      </c>
      <c r="W60" s="259">
        <f>'3.1'!W60-'3.4'!W60</f>
        <v>17214.827501547115</v>
      </c>
    </row>
    <row r="61" spans="1:23" s="18" customFormat="1" ht="14.1" customHeight="1">
      <c r="A61" s="63">
        <v>53</v>
      </c>
      <c r="B61" s="337" t="s">
        <v>190</v>
      </c>
      <c r="C61" s="259">
        <v>4304.2336060573361</v>
      </c>
      <c r="D61" s="259">
        <v>4454.5824041741216</v>
      </c>
      <c r="E61" s="259">
        <v>4110.9288073550852</v>
      </c>
      <c r="F61" s="259">
        <v>3306.5669044134702</v>
      </c>
      <c r="G61" s="259">
        <v>3258.2804647454905</v>
      </c>
      <c r="H61" s="259">
        <v>3316.9282374260438</v>
      </c>
      <c r="I61" s="259">
        <v>3126.3313585744036</v>
      </c>
      <c r="J61" s="259">
        <v>2112.2894018358638</v>
      </c>
      <c r="K61" s="259">
        <v>3592.4541692537314</v>
      </c>
      <c r="L61" s="259">
        <v>2837.7432698053308</v>
      </c>
      <c r="M61" s="259">
        <v>2977.4437792809404</v>
      </c>
      <c r="N61" s="259">
        <v>2272.685435723477</v>
      </c>
      <c r="O61" s="259">
        <v>2841.2903467559336</v>
      </c>
      <c r="P61" s="259">
        <v>3037.664492208547</v>
      </c>
      <c r="Q61" s="259">
        <f>'3.1'!Q61-'3.4'!Q61</f>
        <v>2931.8292040801098</v>
      </c>
      <c r="R61" s="259">
        <f>'3.1'!R61-'3.4'!R61</f>
        <v>3212.3661951870745</v>
      </c>
      <c r="S61" s="259">
        <f>'3.1'!S61-'3.4'!S61</f>
        <v>3372.5997917710411</v>
      </c>
      <c r="T61" s="259">
        <f>'3.1'!T61-'3.4'!T61</f>
        <v>3249.6038293657548</v>
      </c>
      <c r="U61" s="259">
        <f>'3.1'!U61-'3.4'!U61</f>
        <v>3165.9617323508646</v>
      </c>
      <c r="V61" s="259">
        <f>'3.1'!V61-'3.4'!V61</f>
        <v>2799.1473025248561</v>
      </c>
      <c r="W61" s="259">
        <f>'3.1'!W61-'3.4'!W61</f>
        <v>2556.0151210709591</v>
      </c>
    </row>
    <row r="62" spans="1:23" s="18" customFormat="1" ht="14.1" customHeight="1">
      <c r="A62" s="63" t="s">
        <v>191</v>
      </c>
      <c r="B62" s="336" t="s">
        <v>192</v>
      </c>
      <c r="C62" s="259">
        <v>77739.377492163112</v>
      </c>
      <c r="D62" s="259">
        <v>71737.194681104462</v>
      </c>
      <c r="E62" s="259">
        <v>74537.625940755563</v>
      </c>
      <c r="F62" s="259">
        <v>73545.782785241565</v>
      </c>
      <c r="G62" s="259">
        <v>71773.496803808928</v>
      </c>
      <c r="H62" s="259">
        <v>66894.408882591641</v>
      </c>
      <c r="I62" s="259">
        <v>73915.40316558753</v>
      </c>
      <c r="J62" s="259">
        <v>67813.75772710226</v>
      </c>
      <c r="K62" s="259">
        <v>69575.01972945781</v>
      </c>
      <c r="L62" s="259">
        <v>82580.182327530289</v>
      </c>
      <c r="M62" s="259">
        <v>81836.765630048874</v>
      </c>
      <c r="N62" s="259">
        <v>73626.287283513331</v>
      </c>
      <c r="O62" s="259">
        <v>68796.937117844922</v>
      </c>
      <c r="P62" s="259">
        <v>68609.585321691557</v>
      </c>
      <c r="Q62" s="259">
        <f>'3.1'!Q62-'3.4'!Q62</f>
        <v>68225.359984911993</v>
      </c>
      <c r="R62" s="259">
        <f>'3.1'!R62-'3.4'!R62</f>
        <v>70199.251016590453</v>
      </c>
      <c r="S62" s="259">
        <f>'3.1'!S62-'3.4'!S62</f>
        <v>76418.926758114612</v>
      </c>
      <c r="T62" s="259">
        <f>'3.1'!T62-'3.4'!T62</f>
        <v>68079.486590584609</v>
      </c>
      <c r="U62" s="259">
        <f>'3.1'!U62-'3.4'!U62</f>
        <v>66120.864409712754</v>
      </c>
      <c r="V62" s="259">
        <f>'3.1'!V62-'3.4'!V62</f>
        <v>58217.366518680865</v>
      </c>
      <c r="W62" s="259">
        <f>'3.1'!W62-'3.4'!W62</f>
        <v>45832.882446705116</v>
      </c>
    </row>
    <row r="63" spans="1:23" s="18" customFormat="1" ht="14.1" customHeight="1">
      <c r="A63" s="63" t="s">
        <v>72</v>
      </c>
      <c r="B63" s="336" t="s">
        <v>224</v>
      </c>
      <c r="C63" s="259">
        <v>61972.736890427666</v>
      </c>
      <c r="D63" s="259">
        <v>60064.853642095026</v>
      </c>
      <c r="E63" s="259">
        <v>58151.594459286105</v>
      </c>
      <c r="F63" s="259">
        <v>52743.948393420491</v>
      </c>
      <c r="G63" s="259">
        <v>54917.599536841823</v>
      </c>
      <c r="H63" s="259">
        <v>58125.572128047352</v>
      </c>
      <c r="I63" s="259">
        <v>63474.666649599661</v>
      </c>
      <c r="J63" s="259">
        <v>65646.016682792571</v>
      </c>
      <c r="K63" s="259">
        <v>67688.622988132556</v>
      </c>
      <c r="L63" s="259">
        <v>65318.44280230705</v>
      </c>
      <c r="M63" s="259">
        <v>67519.26995504371</v>
      </c>
      <c r="N63" s="259">
        <v>58709.896801298702</v>
      </c>
      <c r="O63" s="259">
        <v>59567.501140486042</v>
      </c>
      <c r="P63" s="259">
        <v>57652.980213717907</v>
      </c>
      <c r="Q63" s="259">
        <f>'3.1'!Q63-'3.4'!Q63</f>
        <v>51942.514327851197</v>
      </c>
      <c r="R63" s="259">
        <f>'3.1'!R63-'3.4'!R63</f>
        <v>50754.725222723879</v>
      </c>
      <c r="S63" s="259">
        <f>'3.1'!S63-'3.4'!S63</f>
        <v>52510.008756322815</v>
      </c>
      <c r="T63" s="259">
        <f>'3.1'!T63-'3.4'!T63</f>
        <v>48718.514574569039</v>
      </c>
      <c r="U63" s="259">
        <f>'3.1'!U63-'3.4'!U63</f>
        <v>45642.375322199776</v>
      </c>
      <c r="V63" s="259">
        <f>'3.1'!V63-'3.4'!V63</f>
        <v>40028.821428910342</v>
      </c>
      <c r="W63" s="259">
        <f>'3.1'!W63-'3.4'!W63</f>
        <v>34285.254258726287</v>
      </c>
    </row>
    <row r="64" spans="1:23" s="18" customFormat="1" ht="14.1" customHeight="1">
      <c r="A64" s="63" t="s">
        <v>73</v>
      </c>
      <c r="B64" s="336" t="s">
        <v>132</v>
      </c>
      <c r="C64" s="259">
        <v>28872.129854534905</v>
      </c>
      <c r="D64" s="259">
        <v>29166.272854729126</v>
      </c>
      <c r="E64" s="259">
        <v>29591.935911798224</v>
      </c>
      <c r="F64" s="259">
        <v>27181.283316993926</v>
      </c>
      <c r="G64" s="259">
        <v>26626.614922893379</v>
      </c>
      <c r="H64" s="259">
        <v>24780.670711131461</v>
      </c>
      <c r="I64" s="259">
        <v>23659.881090181283</v>
      </c>
      <c r="J64" s="259">
        <v>21689.943798962522</v>
      </c>
      <c r="K64" s="259">
        <v>23197.28929863646</v>
      </c>
      <c r="L64" s="259">
        <v>22050.753611321954</v>
      </c>
      <c r="M64" s="259">
        <v>20751.756187497114</v>
      </c>
      <c r="N64" s="259">
        <v>19208.250080971993</v>
      </c>
      <c r="O64" s="259">
        <v>19165.089973997099</v>
      </c>
      <c r="P64" s="259">
        <v>18853.375603927387</v>
      </c>
      <c r="Q64" s="259">
        <f>'3.1'!Q64-'3.4'!Q64</f>
        <v>17623.960875824181</v>
      </c>
      <c r="R64" s="259">
        <f>'3.1'!R64-'3.4'!R64</f>
        <v>17166.773873780498</v>
      </c>
      <c r="S64" s="259">
        <f>'3.1'!S64-'3.4'!S64</f>
        <v>16664.412523939558</v>
      </c>
      <c r="T64" s="259">
        <f>'3.1'!T64-'3.4'!T64</f>
        <v>14906.700481157328</v>
      </c>
      <c r="U64" s="259">
        <f>'3.1'!U64-'3.4'!U64</f>
        <v>13899.160089509824</v>
      </c>
      <c r="V64" s="259">
        <f>'3.1'!V64-'3.4'!V64</f>
        <v>12110.241611844809</v>
      </c>
      <c r="W64" s="259">
        <f>'3.1'!W64-'3.4'!W64</f>
        <v>10288.97148263039</v>
      </c>
    </row>
    <row r="65" spans="1:23" s="18" customFormat="1" ht="14.1" customHeight="1">
      <c r="A65" s="63" t="s">
        <v>74</v>
      </c>
      <c r="B65" s="336" t="s">
        <v>285</v>
      </c>
      <c r="C65" s="259">
        <v>41236.254904793634</v>
      </c>
      <c r="D65" s="259">
        <v>35735.268520977668</v>
      </c>
      <c r="E65" s="259">
        <v>35887.948794785174</v>
      </c>
      <c r="F65" s="259">
        <v>34915.084103990521</v>
      </c>
      <c r="G65" s="259">
        <v>33140.596265336535</v>
      </c>
      <c r="H65" s="259">
        <v>33072.320221454189</v>
      </c>
      <c r="I65" s="259">
        <v>37211.066850451745</v>
      </c>
      <c r="J65" s="259">
        <v>35547.599841551702</v>
      </c>
      <c r="K65" s="259">
        <v>36112.904869292892</v>
      </c>
      <c r="L65" s="259">
        <v>36358.501534865885</v>
      </c>
      <c r="M65" s="259">
        <v>37469.585064155624</v>
      </c>
      <c r="N65" s="259">
        <v>34020.291452841666</v>
      </c>
      <c r="O65" s="259">
        <v>34430.528406481142</v>
      </c>
      <c r="P65" s="259">
        <v>34337.228045639582</v>
      </c>
      <c r="Q65" s="259">
        <f>'3.1'!Q65-'3.4'!Q65</f>
        <v>33304.849219143325</v>
      </c>
      <c r="R65" s="259">
        <f>'3.1'!R65-'3.4'!R65</f>
        <v>34874.536368982917</v>
      </c>
      <c r="S65" s="259">
        <f>'3.1'!S65-'3.4'!S65</f>
        <v>34256.745210835055</v>
      </c>
      <c r="T65" s="259">
        <f>'3.1'!T65-'3.4'!T65</f>
        <v>31253.092580899152</v>
      </c>
      <c r="U65" s="259">
        <f>'3.1'!U65-'3.4'!U65</f>
        <v>30429.953502602984</v>
      </c>
      <c r="V65" s="259">
        <f>'3.1'!V65-'3.4'!V65</f>
        <v>26932.945993532263</v>
      </c>
      <c r="W65" s="259">
        <f>'3.1'!W65-'3.4'!W65</f>
        <v>22999.885740701615</v>
      </c>
    </row>
    <row r="66" spans="1:23" s="18" customFormat="1" ht="14.1" customHeight="1">
      <c r="A66" s="63" t="s">
        <v>75</v>
      </c>
      <c r="B66" s="336" t="s">
        <v>286</v>
      </c>
      <c r="C66" s="259">
        <v>38257.625957120355</v>
      </c>
      <c r="D66" s="259">
        <v>36182.847764509468</v>
      </c>
      <c r="E66" s="259">
        <v>39117.644824029237</v>
      </c>
      <c r="F66" s="259">
        <v>39091.155550869124</v>
      </c>
      <c r="G66" s="259">
        <v>37819.403869439819</v>
      </c>
      <c r="H66" s="259">
        <v>40918.97717408376</v>
      </c>
      <c r="I66" s="259">
        <v>43423.057973948802</v>
      </c>
      <c r="J66" s="259">
        <v>44574.129642616113</v>
      </c>
      <c r="K66" s="259">
        <v>46455.301201210357</v>
      </c>
      <c r="L66" s="259">
        <v>45497.259978832793</v>
      </c>
      <c r="M66" s="259">
        <v>47157.286789653474</v>
      </c>
      <c r="N66" s="259">
        <v>42687.2509718285</v>
      </c>
      <c r="O66" s="259">
        <v>42647.030474533123</v>
      </c>
      <c r="P66" s="259">
        <v>47104.435537387792</v>
      </c>
      <c r="Q66" s="259">
        <f>'3.1'!Q66-'3.4'!Q66</f>
        <v>44237.542958414895</v>
      </c>
      <c r="R66" s="259">
        <f>'3.1'!R66-'3.4'!R66</f>
        <v>46103.633222784192</v>
      </c>
      <c r="S66" s="259">
        <f>'3.1'!S66-'3.4'!S66</f>
        <v>47286.29846757288</v>
      </c>
      <c r="T66" s="259">
        <f>'3.1'!T66-'3.4'!T66</f>
        <v>42613.928564779722</v>
      </c>
      <c r="U66" s="259">
        <f>'3.1'!U66-'3.4'!U66</f>
        <v>40923.656962571316</v>
      </c>
      <c r="V66" s="259">
        <f>'3.1'!V66-'3.4'!V66</f>
        <v>36803.996378380194</v>
      </c>
      <c r="W66" s="259">
        <f>'3.1'!W66-'3.4'!W66</f>
        <v>31723.489985393229</v>
      </c>
    </row>
    <row r="67" spans="1:23" s="18" customFormat="1" ht="14.1" customHeight="1">
      <c r="A67" s="63" t="s">
        <v>76</v>
      </c>
      <c r="B67" s="336" t="s">
        <v>287</v>
      </c>
      <c r="C67" s="259">
        <v>7032.757159668603</v>
      </c>
      <c r="D67" s="259">
        <v>7467.4983598566214</v>
      </c>
      <c r="E67" s="259">
        <v>8539.3849607892771</v>
      </c>
      <c r="F67" s="259">
        <v>8408.6621105215272</v>
      </c>
      <c r="G67" s="259">
        <v>8264.1058786837639</v>
      </c>
      <c r="H67" s="259">
        <v>8667.6632796157683</v>
      </c>
      <c r="I67" s="259">
        <v>8882.6538521429611</v>
      </c>
      <c r="J67" s="259">
        <v>10635.933894543439</v>
      </c>
      <c r="K67" s="259">
        <v>10165.244686426817</v>
      </c>
      <c r="L67" s="259">
        <v>12505.96211297109</v>
      </c>
      <c r="M67" s="259">
        <v>10510.451829140187</v>
      </c>
      <c r="N67" s="259">
        <v>9966.5382927061219</v>
      </c>
      <c r="O67" s="259">
        <v>7689.9362875434126</v>
      </c>
      <c r="P67" s="259">
        <v>8183.6039824120489</v>
      </c>
      <c r="Q67" s="259">
        <f>'3.1'!Q67-'3.4'!Q67</f>
        <v>9538.5971276452547</v>
      </c>
      <c r="R67" s="259">
        <f>'3.1'!R67-'3.4'!R67</f>
        <v>10022.138681972207</v>
      </c>
      <c r="S67" s="259">
        <f>'3.1'!S67-'3.4'!S67</f>
        <v>8287.0752911623094</v>
      </c>
      <c r="T67" s="259">
        <f>'3.1'!T67-'3.4'!T67</f>
        <v>8746.5082062384463</v>
      </c>
      <c r="U67" s="259">
        <f>'3.1'!U67-'3.4'!U67</f>
        <v>8387.2762446820961</v>
      </c>
      <c r="V67" s="259">
        <f>'3.1'!V67-'3.4'!V67</f>
        <v>7458.2623608217145</v>
      </c>
      <c r="W67" s="259">
        <f>'3.1'!W67-'3.4'!W67</f>
        <v>6118.4428101704652</v>
      </c>
    </row>
    <row r="68" spans="1:23" s="18" customFormat="1" ht="14.1" customHeight="1">
      <c r="A68" s="63" t="s">
        <v>77</v>
      </c>
      <c r="B68" s="336" t="s">
        <v>288</v>
      </c>
      <c r="C68" s="259">
        <v>71553.4634491459</v>
      </c>
      <c r="D68" s="259">
        <v>70429.90244859751</v>
      </c>
      <c r="E68" s="259">
        <v>67882.930430741224</v>
      </c>
      <c r="F68" s="259">
        <v>64022.428433209046</v>
      </c>
      <c r="G68" s="259">
        <v>62699.543086137041</v>
      </c>
      <c r="H68" s="259">
        <v>61965.836963518232</v>
      </c>
      <c r="I68" s="259">
        <v>61713.483714856644</v>
      </c>
      <c r="J68" s="259">
        <v>61177.041809136135</v>
      </c>
      <c r="K68" s="259">
        <v>60790.594283976214</v>
      </c>
      <c r="L68" s="259">
        <v>62613.78639751533</v>
      </c>
      <c r="M68" s="259">
        <v>65538.500753652479</v>
      </c>
      <c r="N68" s="259">
        <v>60007.365447623772</v>
      </c>
      <c r="O68" s="259">
        <v>55301.74655669913</v>
      </c>
      <c r="P68" s="259">
        <v>64365.701791872823</v>
      </c>
      <c r="Q68" s="259">
        <f>'3.1'!Q68-'3.4'!Q68</f>
        <v>59668.411287482159</v>
      </c>
      <c r="R68" s="259">
        <f>'3.1'!R68-'3.4'!R68</f>
        <v>59220.827112456434</v>
      </c>
      <c r="S68" s="259">
        <f>'3.1'!S68-'3.4'!S68</f>
        <v>56523.905597299774</v>
      </c>
      <c r="T68" s="259">
        <f>'3.1'!T68-'3.4'!T68</f>
        <v>54846.603755182994</v>
      </c>
      <c r="U68" s="259">
        <f>'3.1'!U68-'3.4'!U68</f>
        <v>53064.869916978845</v>
      </c>
      <c r="V68" s="259">
        <f>'3.1'!V68-'3.4'!V68</f>
        <v>46604.092598998002</v>
      </c>
      <c r="W68" s="259">
        <f>'3.1'!W68-'3.4'!W68</f>
        <v>40235.122425495298</v>
      </c>
    </row>
    <row r="69" spans="1:23" s="18" customFormat="1" ht="14.1" customHeight="1">
      <c r="A69" s="63" t="s">
        <v>193</v>
      </c>
      <c r="B69" s="336" t="s">
        <v>226</v>
      </c>
      <c r="C69" s="259">
        <v>36904.138518168314</v>
      </c>
      <c r="D69" s="259">
        <v>41927.704576587945</v>
      </c>
      <c r="E69" s="259">
        <v>40910.483250737598</v>
      </c>
      <c r="F69" s="259">
        <v>36043.422654757509</v>
      </c>
      <c r="G69" s="259">
        <v>35150.9745140999</v>
      </c>
      <c r="H69" s="259">
        <v>36418.560245601257</v>
      </c>
      <c r="I69" s="259">
        <v>38662.793946143909</v>
      </c>
      <c r="J69" s="259">
        <v>34026.338303718105</v>
      </c>
      <c r="K69" s="259">
        <v>31557.880682522635</v>
      </c>
      <c r="L69" s="259">
        <v>31502.840432392186</v>
      </c>
      <c r="M69" s="259">
        <v>38345.421552814922</v>
      </c>
      <c r="N69" s="259">
        <v>33532.882304556566</v>
      </c>
      <c r="O69" s="259">
        <v>32187.449926532528</v>
      </c>
      <c r="P69" s="259">
        <v>32709.183663925665</v>
      </c>
      <c r="Q69" s="259">
        <f>'3.1'!Q69-'3.4'!Q69</f>
        <v>30929.959253874142</v>
      </c>
      <c r="R69" s="259">
        <f>'3.1'!R69-'3.4'!R69</f>
        <v>31144.428934457508</v>
      </c>
      <c r="S69" s="259">
        <f>'3.1'!S69-'3.4'!S69</f>
        <v>30849.49652075913</v>
      </c>
      <c r="T69" s="259">
        <f>'3.1'!T69-'3.4'!T69</f>
        <v>29556.287423841117</v>
      </c>
      <c r="U69" s="259">
        <f>'3.1'!U69-'3.4'!U69</f>
        <v>28410.307813230698</v>
      </c>
      <c r="V69" s="259">
        <f>'3.1'!V69-'3.4'!V69</f>
        <v>25392.153362612909</v>
      </c>
      <c r="W69" s="259">
        <f>'3.1'!W69-'3.4'!W69</f>
        <v>21930.92879168989</v>
      </c>
    </row>
    <row r="70" spans="1:23" s="18" customFormat="1" ht="14.1" customHeight="1">
      <c r="A70" s="63" t="s">
        <v>194</v>
      </c>
      <c r="B70" s="336" t="s">
        <v>289</v>
      </c>
      <c r="C70" s="259">
        <v>72477.893979471963</v>
      </c>
      <c r="D70" s="259">
        <v>67501.522191124095</v>
      </c>
      <c r="E70" s="259">
        <v>71748.13833296526</v>
      </c>
      <c r="F70" s="259">
        <v>65843.053338250524</v>
      </c>
      <c r="G70" s="259">
        <v>63663.726179382182</v>
      </c>
      <c r="H70" s="259">
        <v>64052.948923930759</v>
      </c>
      <c r="I70" s="259">
        <v>74159.2488774542</v>
      </c>
      <c r="J70" s="259">
        <v>83804.531789934845</v>
      </c>
      <c r="K70" s="259">
        <v>81758.932494626759</v>
      </c>
      <c r="L70" s="259">
        <v>83799.304525165382</v>
      </c>
      <c r="M70" s="259">
        <v>85394.391237474047</v>
      </c>
      <c r="N70" s="259">
        <v>79962.422130439867</v>
      </c>
      <c r="O70" s="259">
        <v>75487.760163050552</v>
      </c>
      <c r="P70" s="259">
        <v>82888.491087199101</v>
      </c>
      <c r="Q70" s="259">
        <f>'3.1'!Q70-'3.4'!Q70</f>
        <v>78053.570841628127</v>
      </c>
      <c r="R70" s="259">
        <f>'3.1'!R70-'3.4'!R70</f>
        <v>80589.765102181351</v>
      </c>
      <c r="S70" s="259">
        <f>'3.1'!S70-'3.4'!S70</f>
        <v>79261.947611113836</v>
      </c>
      <c r="T70" s="259">
        <f>'3.1'!T70-'3.4'!T70</f>
        <v>75347.676307570655</v>
      </c>
      <c r="U70" s="259">
        <f>'3.1'!U70-'3.4'!U70</f>
        <v>72758.498140788317</v>
      </c>
      <c r="V70" s="259">
        <f>'3.1'!V70-'3.4'!V70</f>
        <v>65714.629232229607</v>
      </c>
      <c r="W70" s="259">
        <f>'3.1'!W70-'3.4'!W70</f>
        <v>57266.726189507463</v>
      </c>
    </row>
    <row r="71" spans="1:23" s="18" customFormat="1" ht="14.1" customHeight="1">
      <c r="A71" s="63" t="s">
        <v>195</v>
      </c>
      <c r="B71" s="336" t="s">
        <v>227</v>
      </c>
      <c r="C71" s="259">
        <v>61561.439464548632</v>
      </c>
      <c r="D71" s="259">
        <v>53241.857029577106</v>
      </c>
      <c r="E71" s="259">
        <v>56517.531593773398</v>
      </c>
      <c r="F71" s="259">
        <v>64432.940531676257</v>
      </c>
      <c r="G71" s="259">
        <v>61040.406652793259</v>
      </c>
      <c r="H71" s="259">
        <v>62159.481020889303</v>
      </c>
      <c r="I71" s="259">
        <v>59702.953204743972</v>
      </c>
      <c r="J71" s="259">
        <v>57599.504141458718</v>
      </c>
      <c r="K71" s="259">
        <v>56435.172678474599</v>
      </c>
      <c r="L71" s="259">
        <v>53061.164351804706</v>
      </c>
      <c r="M71" s="259">
        <v>60845.443756402616</v>
      </c>
      <c r="N71" s="259">
        <v>51354.182207948674</v>
      </c>
      <c r="O71" s="259">
        <v>46432.848754294813</v>
      </c>
      <c r="P71" s="259">
        <v>48226.027747874497</v>
      </c>
      <c r="Q71" s="259">
        <f>'3.1'!Q71-'3.4'!Q71</f>
        <v>43349.46727296515</v>
      </c>
      <c r="R71" s="259">
        <f>'3.1'!R71-'3.4'!R71</f>
        <v>43168.137356626277</v>
      </c>
      <c r="S71" s="259">
        <f>'3.1'!S71-'3.4'!S71</f>
        <v>41541.968329458992</v>
      </c>
      <c r="T71" s="259">
        <f>'3.1'!T71-'3.4'!T71</f>
        <v>38722.496627822926</v>
      </c>
      <c r="U71" s="259">
        <f>'3.1'!U71-'3.4'!U71</f>
        <v>36629.970067711125</v>
      </c>
      <c r="V71" s="259">
        <f>'3.1'!V71-'3.4'!V71</f>
        <v>32209.220152146838</v>
      </c>
      <c r="W71" s="259">
        <f>'3.1'!W71-'3.4'!W71</f>
        <v>27427.703478884359</v>
      </c>
    </row>
    <row r="72" spans="1:23" s="18" customFormat="1" ht="14.1" customHeight="1">
      <c r="A72" s="579"/>
      <c r="B72" s="128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59"/>
      <c r="R72" s="259"/>
      <c r="S72" s="259"/>
      <c r="T72" s="259"/>
      <c r="U72" s="259"/>
    </row>
    <row r="73" spans="1:23" s="18" customFormat="1" ht="14.1" customHeight="1">
      <c r="A73" s="579"/>
      <c r="B73" s="102" t="s">
        <v>290</v>
      </c>
      <c r="C73" s="168">
        <v>917536.33940483443</v>
      </c>
      <c r="D73" s="168">
        <v>967070.7762431046</v>
      </c>
      <c r="E73" s="168">
        <v>959646.36380576575</v>
      </c>
      <c r="F73" s="168">
        <v>950957.94573970698</v>
      </c>
      <c r="G73" s="168">
        <v>945214.51289607584</v>
      </c>
      <c r="H73" s="168">
        <v>952245.33458037768</v>
      </c>
      <c r="I73" s="168">
        <v>977343.76809842326</v>
      </c>
      <c r="J73" s="168">
        <v>961896.91649873508</v>
      </c>
      <c r="K73" s="168">
        <v>944769.65421772934</v>
      </c>
      <c r="L73" s="168">
        <v>932610.27023421368</v>
      </c>
      <c r="M73" s="168">
        <v>934567.57963162055</v>
      </c>
      <c r="N73" s="168">
        <v>851812.43965253048</v>
      </c>
      <c r="O73" s="168">
        <v>788485.72442722972</v>
      </c>
      <c r="P73" s="168">
        <v>790425.44782402273</v>
      </c>
      <c r="Q73" s="168">
        <f>'3.1'!Q73-'3.4'!Q73</f>
        <v>751610.83194096433</v>
      </c>
      <c r="R73" s="168">
        <f>'3.1'!R73-'3.4'!R73</f>
        <v>715152.86641658191</v>
      </c>
      <c r="S73" s="168">
        <f>'3.1'!S73-'3.4'!S73</f>
        <v>698567.40337837022</v>
      </c>
      <c r="T73" s="168">
        <f>'3.1'!T73-'3.4'!T73</f>
        <v>651886.7832745933</v>
      </c>
      <c r="U73" s="168">
        <f>'3.1'!U73-'3.4'!U73</f>
        <v>617035.14160930598</v>
      </c>
      <c r="V73" s="168">
        <f>'3.1'!V73-'3.4'!V73</f>
        <v>552749.24654514203</v>
      </c>
      <c r="W73" s="168">
        <f>'3.1'!W73-'3.4'!W73</f>
        <v>510532.22001116117</v>
      </c>
    </row>
    <row r="74" spans="1:23" s="18" customFormat="1" ht="14.1" customHeight="1">
      <c r="A74" s="579"/>
      <c r="B74" s="615" t="s">
        <v>624</v>
      </c>
      <c r="C74" s="168"/>
      <c r="D74" s="168"/>
      <c r="E74" s="168"/>
      <c r="F74" s="168"/>
      <c r="G74" s="168"/>
      <c r="H74" s="168"/>
      <c r="I74" s="168"/>
      <c r="J74" s="168"/>
      <c r="K74" s="168"/>
      <c r="L74" s="168"/>
      <c r="M74" s="168"/>
      <c r="N74" s="168"/>
      <c r="O74" s="168"/>
      <c r="P74" s="168"/>
      <c r="Q74" s="168"/>
      <c r="R74" s="168"/>
      <c r="S74" s="168"/>
      <c r="T74" s="168"/>
      <c r="U74" s="168"/>
      <c r="V74" s="168"/>
      <c r="W74" s="168"/>
    </row>
    <row r="75" spans="1:23" s="18" customFormat="1" ht="14.1" customHeight="1">
      <c r="A75" s="285"/>
      <c r="B75" s="616" t="s">
        <v>625</v>
      </c>
      <c r="C75" s="168">
        <v>2514473.8731418648</v>
      </c>
      <c r="D75" s="168">
        <v>2521844.1480003586</v>
      </c>
      <c r="E75" s="168">
        <v>2486280.4082009601</v>
      </c>
      <c r="F75" s="168">
        <v>2508252.3096013702</v>
      </c>
      <c r="G75" s="168">
        <v>2506228.9438890065</v>
      </c>
      <c r="H75" s="168">
        <v>2517107.0949520553</v>
      </c>
      <c r="I75" s="168">
        <v>2623562.6454163161</v>
      </c>
      <c r="J75" s="168">
        <v>2613376.4488597498</v>
      </c>
      <c r="K75" s="168">
        <v>2556780.5021108361</v>
      </c>
      <c r="L75" s="168">
        <v>2334747.4159510997</v>
      </c>
      <c r="M75" s="168">
        <v>2483227.1898085447</v>
      </c>
      <c r="N75" s="168">
        <v>2334471.619262659</v>
      </c>
      <c r="O75" s="168">
        <v>2182887.457320408</v>
      </c>
      <c r="P75" s="168">
        <v>2203632.0219753627</v>
      </c>
      <c r="Q75" s="168">
        <f t="shared" ref="Q75" si="0">Q5+Q9+Q13+Q43+Q48+Q51+Q55+SUM(Q62:Q71)</f>
        <v>2172923.0503175925</v>
      </c>
      <c r="R75" s="168">
        <f t="shared" ref="R75:W75" si="1">R5+R9+R13+R43+R48+R51+R55+SUM(R62:R71)</f>
        <v>2093257.3310778369</v>
      </c>
      <c r="S75" s="168">
        <f t="shared" si="1"/>
        <v>2064647.8214137368</v>
      </c>
      <c r="T75" s="168">
        <f t="shared" si="1"/>
        <v>1929771.1045314241</v>
      </c>
      <c r="U75" s="168">
        <f t="shared" si="1"/>
        <v>1853285.3331870236</v>
      </c>
      <c r="V75" s="168">
        <f t="shared" si="1"/>
        <v>1622859.2954106452</v>
      </c>
      <c r="W75" s="168">
        <f t="shared" si="1"/>
        <v>1386496.8716145603</v>
      </c>
    </row>
    <row r="76" spans="1:23" s="18" customFormat="1" ht="14.1" customHeight="1">
      <c r="A76" s="285"/>
      <c r="B76" s="142" t="s">
        <v>334</v>
      </c>
      <c r="C76" s="167">
        <v>-3432009.8125466979</v>
      </c>
      <c r="D76" s="167">
        <v>-3488914.0340930778</v>
      </c>
      <c r="E76" s="167">
        <v>-3445927.1720067249</v>
      </c>
      <c r="F76" s="167">
        <v>-3459209.6833333918</v>
      </c>
      <c r="G76" s="167">
        <v>-3451443.4567850828</v>
      </c>
      <c r="H76" s="167">
        <v>-3469351.9890109356</v>
      </c>
      <c r="I76" s="167">
        <v>-3600906.4135147398</v>
      </c>
      <c r="J76" s="167">
        <v>-3575274.5100934948</v>
      </c>
      <c r="K76" s="167">
        <v>-3501550.7283213106</v>
      </c>
      <c r="L76" s="167">
        <v>-3267357.4441533722</v>
      </c>
      <c r="M76" s="167">
        <v>-3417794.7694401653</v>
      </c>
      <c r="N76" s="167">
        <v>-3186284.0589151881</v>
      </c>
      <c r="O76" s="167">
        <v>-2971373.1817476358</v>
      </c>
      <c r="P76" s="167">
        <v>-2994057.4697993859</v>
      </c>
      <c r="Q76" s="167">
        <f t="shared" ref="Q76" si="2">Q40</f>
        <v>-2924538.4436106239</v>
      </c>
      <c r="R76" s="167">
        <f t="shared" ref="R76:W76" si="3">R40</f>
        <v>-2808409.1974944193</v>
      </c>
      <c r="S76" s="167">
        <f t="shared" si="3"/>
        <v>-2763216.6870257528</v>
      </c>
      <c r="T76" s="167">
        <f t="shared" si="3"/>
        <v>-2581658.8878060165</v>
      </c>
      <c r="U76" s="167">
        <f t="shared" si="3"/>
        <v>-2470319.4747963296</v>
      </c>
      <c r="V76" s="167">
        <f t="shared" si="3"/>
        <v>-2175612.5419557844</v>
      </c>
      <c r="W76" s="167">
        <f t="shared" si="3"/>
        <v>-1897029.0916257217</v>
      </c>
    </row>
    <row r="77" spans="1:23" ht="12" customHeight="1">
      <c r="A77" s="15"/>
      <c r="B77" s="81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</row>
    <row r="78" spans="1:23" ht="12" customHeight="1">
      <c r="B78" s="82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</row>
    <row r="79" spans="1:23" ht="12" customHeight="1">
      <c r="A79" s="81"/>
      <c r="B79" s="82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</row>
    <row r="80" spans="1:23" ht="12" customHeight="1">
      <c r="A80" s="81"/>
      <c r="B80" s="141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</row>
    <row r="81" spans="1:18" ht="12" customHeight="1">
      <c r="A81" s="81"/>
      <c r="B81" s="82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</row>
    <row r="82" spans="1:18" ht="12" customHeight="1">
      <c r="A82" s="81"/>
      <c r="B82" s="82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  <c r="O82" s="172"/>
    </row>
    <row r="83" spans="1:18" ht="15" customHeight="1">
      <c r="A83" s="81"/>
      <c r="B83" s="82"/>
      <c r="C83" s="172"/>
      <c r="D83" s="172"/>
      <c r="E83" s="172"/>
      <c r="F83" s="172"/>
      <c r="G83" s="172"/>
      <c r="H83" s="172"/>
      <c r="I83" s="172"/>
      <c r="J83" s="172"/>
      <c r="K83" s="172"/>
      <c r="L83" s="172"/>
      <c r="M83" s="172"/>
      <c r="N83" s="172"/>
      <c r="O83" s="172"/>
    </row>
    <row r="84" spans="1:18" ht="15" customHeight="1">
      <c r="A84" s="81"/>
      <c r="B84" s="82"/>
    </row>
    <row r="85" spans="1:18" ht="15" customHeight="1">
      <c r="A85" s="81"/>
      <c r="B85" s="82"/>
    </row>
    <row r="86" spans="1:18" ht="15" customHeight="1">
      <c r="A86" s="81"/>
      <c r="B86" s="82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</row>
    <row r="87" spans="1:18" ht="15" customHeight="1">
      <c r="A87" s="81"/>
      <c r="B87" s="82"/>
      <c r="R87" s="247"/>
    </row>
    <row r="88" spans="1:18" ht="15" customHeight="1">
      <c r="A88" s="81"/>
      <c r="B88" s="82"/>
    </row>
    <row r="89" spans="1:18" ht="15" customHeight="1">
      <c r="A89" s="81"/>
      <c r="B89" s="82"/>
      <c r="R89" s="247"/>
    </row>
    <row r="90" spans="1:18" ht="15" customHeight="1">
      <c r="A90" s="81"/>
      <c r="B90" s="82"/>
    </row>
    <row r="91" spans="1:18" ht="15" customHeight="1">
      <c r="A91" s="81"/>
      <c r="B91" s="82"/>
    </row>
    <row r="92" spans="1:18" ht="15" customHeight="1">
      <c r="A92" s="81"/>
      <c r="B92" s="82"/>
    </row>
    <row r="93" spans="1:18" ht="15" customHeight="1">
      <c r="A93" s="81"/>
      <c r="B93" s="82"/>
    </row>
    <row r="94" spans="1:18" ht="15" customHeight="1">
      <c r="A94" s="81"/>
      <c r="B94" s="82"/>
    </row>
    <row r="95" spans="1:18" ht="15" customHeight="1">
      <c r="A95" s="81"/>
      <c r="B95" s="82"/>
    </row>
    <row r="96" spans="1:18" ht="15" customHeight="1">
      <c r="A96" s="81"/>
      <c r="B96" s="82"/>
    </row>
    <row r="97" spans="1:2" ht="15" customHeight="1">
      <c r="A97" s="81"/>
      <c r="B97" s="82"/>
    </row>
    <row r="98" spans="1:2" ht="15" customHeight="1">
      <c r="A98" s="81"/>
      <c r="B98" s="82"/>
    </row>
    <row r="99" spans="1:2" ht="15" customHeight="1">
      <c r="A99" s="81"/>
      <c r="B99" s="82"/>
    </row>
    <row r="100" spans="1:2" ht="15" customHeight="1">
      <c r="A100" s="81"/>
      <c r="B100" s="82"/>
    </row>
    <row r="101" spans="1:2" ht="15" customHeight="1">
      <c r="A101" s="81"/>
      <c r="B101" s="82"/>
    </row>
    <row r="102" spans="1:2" ht="15" customHeight="1">
      <c r="A102" s="81"/>
      <c r="B102" s="82"/>
    </row>
    <row r="103" spans="1:2" ht="15" customHeight="1">
      <c r="A103" s="81"/>
      <c r="B103" s="82"/>
    </row>
    <row r="104" spans="1:2" ht="15" customHeight="1">
      <c r="A104" s="81"/>
      <c r="B104" s="82"/>
    </row>
    <row r="105" spans="1:2" ht="15" customHeight="1">
      <c r="A105" s="81"/>
      <c r="B105" s="82"/>
    </row>
    <row r="106" spans="1:2" ht="15" customHeight="1">
      <c r="A106" s="81"/>
      <c r="B106" s="82"/>
    </row>
    <row r="107" spans="1:2" ht="15" customHeight="1">
      <c r="A107" s="81"/>
      <c r="B107" s="82"/>
    </row>
    <row r="108" spans="1:2" ht="15" customHeight="1">
      <c r="A108" s="81"/>
      <c r="B108" s="82"/>
    </row>
    <row r="109" spans="1:2" ht="15" customHeight="1">
      <c r="A109" s="81"/>
      <c r="B109" s="82"/>
    </row>
    <row r="110" spans="1:2" ht="15" customHeight="1">
      <c r="A110" s="81"/>
      <c r="B110" s="82"/>
    </row>
    <row r="111" spans="1:2" ht="15" customHeight="1">
      <c r="A111" s="81"/>
      <c r="B111" s="82"/>
    </row>
    <row r="112" spans="1:2" ht="15" customHeight="1">
      <c r="A112" s="81"/>
      <c r="B112" s="82"/>
    </row>
    <row r="113" spans="1:2" ht="15" customHeight="1">
      <c r="A113" s="81"/>
      <c r="B113" s="82"/>
    </row>
    <row r="114" spans="1:2" ht="15" customHeight="1">
      <c r="A114" s="81"/>
      <c r="B114" s="82"/>
    </row>
    <row r="115" spans="1:2" ht="15" customHeight="1">
      <c r="A115" s="81"/>
      <c r="B115" s="82"/>
    </row>
    <row r="116" spans="1:2" ht="15" customHeight="1">
      <c r="A116" s="81"/>
      <c r="B116" s="82"/>
    </row>
    <row r="117" spans="1:2" ht="15" customHeight="1">
      <c r="A117" s="81"/>
      <c r="B117" s="82"/>
    </row>
    <row r="118" spans="1:2" ht="15" customHeight="1">
      <c r="A118" s="81"/>
      <c r="B118" s="82"/>
    </row>
    <row r="119" spans="1:2" ht="15" customHeight="1">
      <c r="A119" s="81"/>
      <c r="B119" s="82"/>
    </row>
    <row r="120" spans="1:2" ht="15" customHeight="1">
      <c r="A120" s="81"/>
      <c r="B120" s="82"/>
    </row>
    <row r="121" spans="1:2" ht="15" customHeight="1">
      <c r="A121" s="81"/>
      <c r="B121" s="82"/>
    </row>
    <row r="122" spans="1:2" ht="15" customHeight="1">
      <c r="A122" s="81"/>
      <c r="B122" s="82"/>
    </row>
    <row r="123" spans="1:2" ht="15" customHeight="1">
      <c r="A123" s="81"/>
      <c r="B123" s="82"/>
    </row>
    <row r="124" spans="1:2" ht="15" customHeight="1">
      <c r="A124" s="81"/>
      <c r="B124" s="82"/>
    </row>
    <row r="125" spans="1:2" ht="15" customHeight="1">
      <c r="A125" s="81"/>
      <c r="B125" s="82"/>
    </row>
    <row r="126" spans="1:2" ht="15" customHeight="1">
      <c r="A126" s="81"/>
      <c r="B126" s="82"/>
    </row>
    <row r="127" spans="1:2" ht="15" customHeight="1">
      <c r="A127" s="81"/>
      <c r="B127" s="82"/>
    </row>
    <row r="128" spans="1:2" ht="15" customHeight="1">
      <c r="A128" s="81"/>
      <c r="B128" s="82"/>
    </row>
    <row r="129" spans="1:2" ht="15" customHeight="1">
      <c r="A129" s="81"/>
      <c r="B129" s="82"/>
    </row>
    <row r="130" spans="1:2" ht="15" customHeight="1">
      <c r="A130" s="81"/>
      <c r="B130" s="82"/>
    </row>
    <row r="131" spans="1:2" ht="15" customHeight="1">
      <c r="A131" s="81"/>
      <c r="B131" s="82"/>
    </row>
    <row r="132" spans="1:2" ht="15" customHeight="1">
      <c r="A132" s="81"/>
      <c r="B132" s="82"/>
    </row>
    <row r="133" spans="1:2" ht="15" customHeight="1">
      <c r="A133" s="81"/>
      <c r="B133" s="82"/>
    </row>
    <row r="134" spans="1:2" ht="15" customHeight="1">
      <c r="A134" s="81"/>
      <c r="B134" s="82"/>
    </row>
    <row r="135" spans="1:2" ht="15" customHeight="1">
      <c r="A135" s="81"/>
      <c r="B135" s="82"/>
    </row>
    <row r="136" spans="1:2" ht="15" customHeight="1">
      <c r="A136" s="81"/>
      <c r="B136" s="82"/>
    </row>
    <row r="137" spans="1:2" ht="15" customHeight="1">
      <c r="A137" s="81"/>
      <c r="B137" s="82"/>
    </row>
    <row r="138" spans="1:2" ht="15" customHeight="1">
      <c r="A138" s="81"/>
      <c r="B138" s="82"/>
    </row>
    <row r="139" spans="1:2" ht="15" customHeight="1">
      <c r="A139" s="81"/>
      <c r="B139" s="82"/>
    </row>
    <row r="140" spans="1:2" ht="15" customHeight="1">
      <c r="A140" s="81"/>
      <c r="B140" s="82"/>
    </row>
    <row r="141" spans="1:2" ht="15" customHeight="1">
      <c r="A141" s="81"/>
      <c r="B141" s="82"/>
    </row>
    <row r="142" spans="1:2" ht="15" customHeight="1">
      <c r="A142" s="81"/>
      <c r="B142" s="82"/>
    </row>
    <row r="143" spans="1:2" ht="15" customHeight="1">
      <c r="A143" s="81"/>
      <c r="B143" s="82"/>
    </row>
    <row r="144" spans="1:2" ht="15" customHeight="1">
      <c r="A144" s="81"/>
      <c r="B144" s="82"/>
    </row>
    <row r="145" spans="1:2" ht="15" customHeight="1">
      <c r="A145" s="81"/>
      <c r="B145" s="82"/>
    </row>
    <row r="146" spans="1:2" ht="15" customHeight="1">
      <c r="A146" s="81"/>
      <c r="B146" s="82"/>
    </row>
    <row r="147" spans="1:2" ht="15" customHeight="1">
      <c r="A147" s="81"/>
      <c r="B147" s="82"/>
    </row>
    <row r="148" spans="1:2" ht="15" customHeight="1">
      <c r="A148" s="81"/>
      <c r="B148" s="82"/>
    </row>
    <row r="149" spans="1:2" ht="15" customHeight="1">
      <c r="A149" s="81"/>
      <c r="B149" s="82"/>
    </row>
    <row r="150" spans="1:2" ht="15" customHeight="1">
      <c r="A150" s="81"/>
      <c r="B150" s="82"/>
    </row>
    <row r="151" spans="1:2" ht="15" customHeight="1">
      <c r="A151" s="81"/>
      <c r="B151" s="82"/>
    </row>
    <row r="152" spans="1:2" ht="15" customHeight="1">
      <c r="A152" s="81"/>
      <c r="B152" s="82"/>
    </row>
    <row r="153" spans="1:2" ht="15" customHeight="1">
      <c r="A153" s="81"/>
      <c r="B153" s="82"/>
    </row>
    <row r="154" spans="1:2" ht="15" customHeight="1">
      <c r="A154" s="81"/>
      <c r="B154" s="82"/>
    </row>
    <row r="155" spans="1:2" ht="15" customHeight="1">
      <c r="A155" s="81"/>
      <c r="B155" s="82"/>
    </row>
    <row r="156" spans="1:2" ht="15" customHeight="1">
      <c r="A156" s="81"/>
      <c r="B156" s="82"/>
    </row>
    <row r="157" spans="1:2" ht="15" customHeight="1">
      <c r="A157" s="81"/>
      <c r="B157" s="82"/>
    </row>
    <row r="158" spans="1:2" ht="15" customHeight="1">
      <c r="A158" s="81"/>
      <c r="B158" s="82"/>
    </row>
    <row r="159" spans="1:2" ht="15" customHeight="1">
      <c r="A159" s="81"/>
      <c r="B159" s="82"/>
    </row>
    <row r="160" spans="1:2" ht="15" customHeight="1">
      <c r="A160" s="81"/>
      <c r="B160" s="82"/>
    </row>
    <row r="161" spans="1:2" ht="15" customHeight="1">
      <c r="A161" s="81"/>
      <c r="B161" s="82"/>
    </row>
    <row r="162" spans="1:2" ht="15" customHeight="1">
      <c r="A162" s="81"/>
      <c r="B162" s="82"/>
    </row>
    <row r="163" spans="1:2" ht="15" customHeight="1">
      <c r="A163" s="81"/>
      <c r="B163" s="82"/>
    </row>
    <row r="164" spans="1:2" ht="15" customHeight="1">
      <c r="A164" s="81"/>
      <c r="B164" s="82"/>
    </row>
    <row r="165" spans="1:2" ht="15" customHeight="1">
      <c r="A165" s="81"/>
      <c r="B165" s="82"/>
    </row>
    <row r="166" spans="1:2" ht="15" customHeight="1">
      <c r="A166" s="81"/>
      <c r="B166" s="82"/>
    </row>
    <row r="167" spans="1:2" ht="15" customHeight="1">
      <c r="A167" s="81"/>
      <c r="B167" s="82"/>
    </row>
    <row r="168" spans="1:2" ht="15" customHeight="1">
      <c r="A168" s="81"/>
      <c r="B168" s="82"/>
    </row>
    <row r="169" spans="1:2" ht="15" customHeight="1">
      <c r="A169" s="81"/>
      <c r="B169" s="82"/>
    </row>
    <row r="170" spans="1:2" ht="15" customHeight="1">
      <c r="A170" s="81"/>
      <c r="B170" s="82"/>
    </row>
    <row r="171" spans="1:2" ht="15" customHeight="1">
      <c r="A171" s="81"/>
      <c r="B171" s="82"/>
    </row>
    <row r="172" spans="1:2" ht="15" customHeight="1">
      <c r="A172" s="81"/>
      <c r="B172" s="82"/>
    </row>
    <row r="173" spans="1:2" ht="15" customHeight="1">
      <c r="A173" s="81"/>
      <c r="B173" s="82"/>
    </row>
    <row r="174" spans="1:2" ht="15" customHeight="1">
      <c r="A174" s="81"/>
      <c r="B174" s="82"/>
    </row>
    <row r="175" spans="1:2" ht="15" customHeight="1">
      <c r="A175" s="81"/>
      <c r="B175" s="82"/>
    </row>
    <row r="176" spans="1:2" ht="15" customHeight="1">
      <c r="A176" s="81"/>
      <c r="B176" s="82"/>
    </row>
    <row r="177" spans="1:2" ht="15" customHeight="1">
      <c r="A177" s="81"/>
      <c r="B177" s="82"/>
    </row>
    <row r="178" spans="1:2" ht="15" customHeight="1">
      <c r="A178" s="81"/>
      <c r="B178" s="82"/>
    </row>
    <row r="179" spans="1:2" ht="15" customHeight="1">
      <c r="A179" s="81"/>
      <c r="B179" s="82"/>
    </row>
    <row r="180" spans="1:2" ht="15" customHeight="1">
      <c r="A180" s="81"/>
      <c r="B180" s="82"/>
    </row>
    <row r="181" spans="1:2" ht="15" customHeight="1">
      <c r="A181" s="81"/>
      <c r="B181" s="82"/>
    </row>
    <row r="182" spans="1:2" ht="15" customHeight="1">
      <c r="A182" s="81"/>
      <c r="B182" s="82"/>
    </row>
    <row r="183" spans="1:2" ht="15" customHeight="1">
      <c r="B183" s="82"/>
    </row>
    <row r="184" spans="1:2" ht="15" customHeight="1">
      <c r="B184" s="82"/>
    </row>
    <row r="185" spans="1:2" ht="15" customHeight="1">
      <c r="B185" s="82"/>
    </row>
    <row r="186" spans="1:2" ht="15" customHeight="1">
      <c r="B186" s="82"/>
    </row>
    <row r="187" spans="1:2" ht="15" customHeight="1">
      <c r="B187" s="82"/>
    </row>
    <row r="188" spans="1:2" ht="15" customHeight="1">
      <c r="B188" s="82"/>
    </row>
    <row r="189" spans="1:2" ht="15" customHeight="1">
      <c r="B189" s="82"/>
    </row>
    <row r="190" spans="1:2" ht="15" customHeight="1">
      <c r="B190" s="82"/>
    </row>
    <row r="191" spans="1:2" ht="15" customHeight="1">
      <c r="B191" s="82"/>
    </row>
    <row r="192" spans="1:2" ht="15" customHeight="1">
      <c r="B192" s="82"/>
    </row>
    <row r="193" spans="2:2" ht="15" customHeight="1">
      <c r="B193" s="82"/>
    </row>
    <row r="194" spans="2:2" ht="15" customHeight="1">
      <c r="B194" s="82"/>
    </row>
    <row r="195" spans="2:2" ht="15" customHeight="1">
      <c r="B195" s="82"/>
    </row>
    <row r="196" spans="2:2" ht="15" customHeight="1">
      <c r="B196" s="82"/>
    </row>
    <row r="197" spans="2:2" ht="15" customHeight="1">
      <c r="B197" s="82"/>
    </row>
    <row r="198" spans="2:2" ht="15" customHeight="1">
      <c r="B198" s="82"/>
    </row>
    <row r="199" spans="2:2" ht="15" customHeight="1">
      <c r="B199" s="82"/>
    </row>
    <row r="200" spans="2:2" ht="15" customHeight="1">
      <c r="B200" s="82"/>
    </row>
    <row r="201" spans="2:2" ht="15" customHeight="1">
      <c r="B201" s="82"/>
    </row>
    <row r="202" spans="2:2" ht="15" customHeight="1">
      <c r="B202" s="82"/>
    </row>
    <row r="203" spans="2:2" ht="15" customHeight="1">
      <c r="B203" s="82"/>
    </row>
    <row r="204" spans="2:2" ht="15" customHeight="1">
      <c r="B204" s="82"/>
    </row>
    <row r="205" spans="2:2" ht="15" customHeight="1">
      <c r="B205" s="82"/>
    </row>
    <row r="206" spans="2:2" ht="15" customHeight="1">
      <c r="B206" s="82"/>
    </row>
    <row r="207" spans="2:2" ht="15" customHeight="1">
      <c r="B207" s="82"/>
    </row>
    <row r="208" spans="2:2" ht="15" customHeight="1">
      <c r="B208" s="82"/>
    </row>
    <row r="209" spans="2:2" ht="15" customHeight="1">
      <c r="B209" s="82"/>
    </row>
    <row r="210" spans="2:2" ht="15" customHeight="1"/>
    <row r="211" spans="2:2" ht="15" customHeight="1"/>
    <row r="212" spans="2:2" ht="15" customHeight="1"/>
    <row r="213" spans="2:2" ht="15" customHeight="1"/>
    <row r="214" spans="2:2" ht="15" customHeight="1"/>
    <row r="215" spans="2:2" ht="15" customHeight="1"/>
    <row r="216" spans="2:2" ht="15" customHeight="1"/>
    <row r="217" spans="2:2" ht="15" customHeight="1"/>
    <row r="218" spans="2:2" ht="15" customHeight="1"/>
    <row r="219" spans="2:2" ht="15" customHeight="1"/>
    <row r="220" spans="2:2" ht="15" customHeight="1"/>
    <row r="221" spans="2:2" ht="15" customHeight="1"/>
    <row r="222" spans="2:2" ht="15" customHeight="1"/>
    <row r="223" spans="2:2" ht="15" customHeight="1"/>
    <row r="224" spans="2: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59" fitToWidth="2" orientation="portrait" verticalDpi="300" r:id="rId1"/>
  <headerFooter alignWithMargins="0">
    <oddFooter>&amp;L&amp;"MetaNormalLF-Roman,Standard"Statistisches Bundesamt, Energiegesamtrechnung, 2022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Z1667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50.7109375" style="19" customWidth="1"/>
    <col min="3" max="3" width="11.7109375" style="19" customWidth="1"/>
    <col min="4" max="7" width="11.7109375" style="19" hidden="1" customWidth="1" outlineLevel="1"/>
    <col min="8" max="8" width="11.7109375" style="19" customWidth="1" collapsed="1"/>
    <col min="9" max="12" width="11.7109375" style="19" hidden="1" customWidth="1" outlineLevel="1"/>
    <col min="13" max="13" width="11.7109375" style="19" customWidth="1" collapsed="1"/>
    <col min="14" max="17" width="11.7109375" style="19" hidden="1" customWidth="1" outlineLevel="1"/>
    <col min="18" max="18" width="11.7109375" style="19" customWidth="1" collapsed="1"/>
    <col min="19" max="21" width="11.7109375" style="19" hidden="1" customWidth="1" outlineLevel="1"/>
    <col min="22" max="22" width="11.7109375" style="19" customWidth="1" collapsed="1"/>
    <col min="23" max="23" width="11.7109375" style="19" customWidth="1"/>
    <col min="24" max="16384" width="11.42578125" style="19"/>
  </cols>
  <sheetData>
    <row r="1" spans="1:24" s="28" customFormat="1" ht="20.100000000000001" customHeight="1">
      <c r="A1" s="610" t="s">
        <v>627</v>
      </c>
      <c r="B1" s="202"/>
      <c r="D1" s="202"/>
      <c r="F1" s="203"/>
      <c r="G1" s="203"/>
    </row>
    <row r="2" spans="1:24" s="20" customFormat="1" ht="20.100000000000001" customHeight="1">
      <c r="A2" s="441" t="s">
        <v>130</v>
      </c>
      <c r="B2" s="21"/>
      <c r="D2" s="21"/>
      <c r="F2" s="21"/>
      <c r="G2" s="21"/>
      <c r="L2" s="78"/>
    </row>
    <row r="3" spans="1:24" ht="15" customHeight="1">
      <c r="B3" s="22"/>
    </row>
    <row r="4" spans="1:24" s="23" customFormat="1" ht="24.95" customHeight="1">
      <c r="A4" s="435" t="s">
        <v>310</v>
      </c>
      <c r="B4" s="583" t="s">
        <v>308</v>
      </c>
      <c r="C4" s="38">
        <v>2000</v>
      </c>
      <c r="D4" s="36">
        <v>2001</v>
      </c>
      <c r="E4" s="37">
        <v>2002</v>
      </c>
      <c r="F4" s="36">
        <v>2003</v>
      </c>
      <c r="G4" s="36">
        <v>2004</v>
      </c>
      <c r="H4" s="37">
        <v>2005</v>
      </c>
      <c r="I4" s="36">
        <v>2006</v>
      </c>
      <c r="J4" s="37">
        <v>2007</v>
      </c>
      <c r="K4" s="36">
        <v>2008</v>
      </c>
      <c r="L4" s="37">
        <v>2009</v>
      </c>
      <c r="M4" s="36">
        <v>2010</v>
      </c>
      <c r="N4" s="37">
        <v>2011</v>
      </c>
      <c r="O4" s="216">
        <v>2012</v>
      </c>
      <c r="P4" s="218">
        <v>2013</v>
      </c>
      <c r="Q4" s="230">
        <v>2014</v>
      </c>
      <c r="R4" s="235">
        <v>2015</v>
      </c>
      <c r="S4" s="244">
        <v>2016</v>
      </c>
      <c r="T4" s="286">
        <v>2017</v>
      </c>
      <c r="U4" s="300">
        <v>2018</v>
      </c>
      <c r="V4" s="406">
        <v>2019</v>
      </c>
      <c r="W4" s="37">
        <v>2020</v>
      </c>
      <c r="X4" s="608"/>
    </row>
    <row r="5" spans="1:24" s="42" customFormat="1" ht="15" customHeight="1">
      <c r="A5" s="63" t="s">
        <v>155</v>
      </c>
      <c r="B5" s="336" t="s">
        <v>204</v>
      </c>
      <c r="C5" s="259">
        <v>161907.74986364986</v>
      </c>
      <c r="D5" s="259">
        <v>166473.08617704557</v>
      </c>
      <c r="E5" s="259">
        <v>168607.99692537804</v>
      </c>
      <c r="F5" s="259">
        <v>160912.26210959864</v>
      </c>
      <c r="G5" s="259">
        <v>158018.61133554793</v>
      </c>
      <c r="H5" s="259">
        <v>116288.87769109993</v>
      </c>
      <c r="I5" s="259">
        <v>118965.78896211338</v>
      </c>
      <c r="J5" s="259">
        <v>111562.65491246372</v>
      </c>
      <c r="K5" s="259">
        <v>121659.87173715334</v>
      </c>
      <c r="L5" s="259">
        <v>122096.28506051785</v>
      </c>
      <c r="M5" s="259">
        <v>134156.1028774594</v>
      </c>
      <c r="N5" s="259">
        <v>134615.98092316423</v>
      </c>
      <c r="O5" s="259">
        <v>171466.06087630583</v>
      </c>
      <c r="P5" s="259">
        <v>163654.57198083031</v>
      </c>
      <c r="Q5" s="259">
        <v>155296.30318229643</v>
      </c>
      <c r="R5" s="259">
        <v>172048.47011780509</v>
      </c>
      <c r="S5" s="259">
        <v>168836.97715171229</v>
      </c>
      <c r="T5" s="259">
        <v>173419.28039638686</v>
      </c>
      <c r="U5" s="259">
        <v>154843.78802193294</v>
      </c>
      <c r="V5" s="259">
        <v>155260.68403003749</v>
      </c>
      <c r="W5" s="259">
        <v>152916.96957778037</v>
      </c>
    </row>
    <row r="6" spans="1:24" s="42" customFormat="1" ht="12.75" customHeight="1">
      <c r="A6" s="125" t="s">
        <v>105</v>
      </c>
      <c r="B6" s="337" t="s">
        <v>258</v>
      </c>
      <c r="C6" s="259">
        <v>152327.03846599106</v>
      </c>
      <c r="D6" s="259">
        <v>158151.26200002339</v>
      </c>
      <c r="E6" s="259">
        <v>160301.70516453759</v>
      </c>
      <c r="F6" s="259">
        <v>151978.73326369119</v>
      </c>
      <c r="G6" s="259">
        <v>148911.4452926188</v>
      </c>
      <c r="H6" s="259">
        <v>107964.10725382574</v>
      </c>
      <c r="I6" s="259">
        <v>110284.32293118435</v>
      </c>
      <c r="J6" s="259">
        <v>101812.6862659679</v>
      </c>
      <c r="K6" s="259">
        <v>113556.97301210195</v>
      </c>
      <c r="L6" s="259">
        <v>115440.59654490421</v>
      </c>
      <c r="M6" s="259">
        <v>127055.19296606166</v>
      </c>
      <c r="N6" s="259">
        <v>127572.29252102194</v>
      </c>
      <c r="O6" s="259">
        <v>166804.16780261009</v>
      </c>
      <c r="P6" s="259">
        <v>157800.62957418873</v>
      </c>
      <c r="Q6" s="259">
        <v>149596.3656107506</v>
      </c>
      <c r="R6" s="259">
        <v>164758.4543154792</v>
      </c>
      <c r="S6" s="259">
        <v>161419.48548136311</v>
      </c>
      <c r="T6" s="259">
        <v>165749.97503588468</v>
      </c>
      <c r="U6" s="259">
        <v>146665.16565135319</v>
      </c>
      <c r="V6" s="259">
        <v>147146.62133274227</v>
      </c>
      <c r="W6" s="259">
        <v>143212.06216384459</v>
      </c>
    </row>
    <row r="7" spans="1:24" s="42" customFormat="1" ht="12.75" customHeight="1">
      <c r="A7" s="125" t="s">
        <v>106</v>
      </c>
      <c r="B7" s="337" t="s">
        <v>205</v>
      </c>
      <c r="C7" s="259">
        <v>7562.3477146116857</v>
      </c>
      <c r="D7" s="259">
        <v>6342.1062934409147</v>
      </c>
      <c r="E7" s="259">
        <v>6344.199968986808</v>
      </c>
      <c r="F7" s="259">
        <v>6985.3345222061253</v>
      </c>
      <c r="G7" s="259">
        <v>7177.844986455395</v>
      </c>
      <c r="H7" s="259">
        <v>6583.4575835499036</v>
      </c>
      <c r="I7" s="259">
        <v>6961.4460321297493</v>
      </c>
      <c r="J7" s="259">
        <v>8130.0853797310065</v>
      </c>
      <c r="K7" s="259">
        <v>6492.713185481537</v>
      </c>
      <c r="L7" s="259">
        <v>5033.6856957117579</v>
      </c>
      <c r="M7" s="259">
        <v>5489.5006751383335</v>
      </c>
      <c r="N7" s="259">
        <v>5549.4128462300732</v>
      </c>
      <c r="O7" s="259">
        <v>3691.605045326356</v>
      </c>
      <c r="P7" s="259">
        <v>4336.1838458752636</v>
      </c>
      <c r="Q7" s="259">
        <v>4381.3397182076251</v>
      </c>
      <c r="R7" s="259">
        <v>5964.7539209788847</v>
      </c>
      <c r="S7" s="259">
        <v>5960.2481822388318</v>
      </c>
      <c r="T7" s="259">
        <v>6642.9037601213386</v>
      </c>
      <c r="U7" s="259">
        <v>7181.8276830708683</v>
      </c>
      <c r="V7" s="259">
        <v>7151.6942387123854</v>
      </c>
      <c r="W7" s="259">
        <v>8757.248507338405</v>
      </c>
    </row>
    <row r="8" spans="1:24" s="42" customFormat="1" ht="12.75" customHeight="1">
      <c r="A8" s="125" t="s">
        <v>156</v>
      </c>
      <c r="B8" s="337" t="s">
        <v>157</v>
      </c>
      <c r="C8" s="259">
        <v>2018.363683047136</v>
      </c>
      <c r="D8" s="259">
        <v>1979.7178835812786</v>
      </c>
      <c r="E8" s="259">
        <v>1962.0917918536506</v>
      </c>
      <c r="F8" s="259">
        <v>1948.1943237013061</v>
      </c>
      <c r="G8" s="259">
        <v>1929.3210564737492</v>
      </c>
      <c r="H8" s="259">
        <v>1741.3128537242951</v>
      </c>
      <c r="I8" s="259">
        <v>1720.0199987992783</v>
      </c>
      <c r="J8" s="259">
        <v>1619.8832667648107</v>
      </c>
      <c r="K8" s="259">
        <v>1610.1855395698544</v>
      </c>
      <c r="L8" s="259">
        <v>1622.0028199018909</v>
      </c>
      <c r="M8" s="259">
        <v>1611.4092362594074</v>
      </c>
      <c r="N8" s="259">
        <v>1494.2755559122152</v>
      </c>
      <c r="O8" s="259">
        <v>970.28802836940804</v>
      </c>
      <c r="P8" s="259">
        <v>1517.7585607663077</v>
      </c>
      <c r="Q8" s="259">
        <v>1318.5978533381997</v>
      </c>
      <c r="R8" s="259">
        <v>1325.2618813469944</v>
      </c>
      <c r="S8" s="259">
        <v>1457.2434881103522</v>
      </c>
      <c r="T8" s="259">
        <v>1026.401600380844</v>
      </c>
      <c r="U8" s="259">
        <v>996.79468750886554</v>
      </c>
      <c r="V8" s="259">
        <v>962.36845858285562</v>
      </c>
      <c r="W8" s="259">
        <v>947.65890659736863</v>
      </c>
    </row>
    <row r="9" spans="1:24" s="42" customFormat="1" ht="12.75" customHeight="1">
      <c r="A9" s="63" t="s">
        <v>158</v>
      </c>
      <c r="B9" s="336" t="s">
        <v>201</v>
      </c>
      <c r="C9" s="259">
        <v>83023.914045096753</v>
      </c>
      <c r="D9" s="259">
        <v>80903.256900089706</v>
      </c>
      <c r="E9" s="259">
        <v>76397.31502196996</v>
      </c>
      <c r="F9" s="259">
        <v>67349.255917002651</v>
      </c>
      <c r="G9" s="259">
        <v>82788.698579237098</v>
      </c>
      <c r="H9" s="259">
        <v>72642.073855646449</v>
      </c>
      <c r="I9" s="259">
        <v>73170.90934925621</v>
      </c>
      <c r="J9" s="259">
        <v>61232.209996845508</v>
      </c>
      <c r="K9" s="259">
        <v>72109.222595859785</v>
      </c>
      <c r="L9" s="259">
        <v>67190.003988315002</v>
      </c>
      <c r="M9" s="259">
        <v>66748.120146573361</v>
      </c>
      <c r="N9" s="259">
        <v>68641.495367402764</v>
      </c>
      <c r="O9" s="259">
        <v>58281.505823408712</v>
      </c>
      <c r="P9" s="259">
        <v>59151.99960104638</v>
      </c>
      <c r="Q9" s="259">
        <v>56647.417097829712</v>
      </c>
      <c r="R9" s="259">
        <v>60905.196096927932</v>
      </c>
      <c r="S9" s="259">
        <v>60213.883068402705</v>
      </c>
      <c r="T9" s="259">
        <v>59113.234460237181</v>
      </c>
      <c r="U9" s="259">
        <v>58067.257447556331</v>
      </c>
      <c r="V9" s="259">
        <v>51889.379125701817</v>
      </c>
      <c r="W9" s="259">
        <v>46868.683962104529</v>
      </c>
    </row>
    <row r="10" spans="1:24" s="42" customFormat="1" ht="12.75" customHeight="1">
      <c r="A10" s="125" t="s">
        <v>107</v>
      </c>
      <c r="B10" s="337" t="s">
        <v>206</v>
      </c>
      <c r="C10" s="259">
        <v>36337.22779877235</v>
      </c>
      <c r="D10" s="259">
        <v>34736.297063859427</v>
      </c>
      <c r="E10" s="259">
        <v>33933.667374304438</v>
      </c>
      <c r="F10" s="259">
        <v>35823.023585145551</v>
      </c>
      <c r="G10" s="259">
        <v>42513.804539759047</v>
      </c>
      <c r="H10" s="259">
        <v>34174.552711303164</v>
      </c>
      <c r="I10" s="259">
        <v>41507.144323798471</v>
      </c>
      <c r="J10" s="259">
        <v>30602.57860016324</v>
      </c>
      <c r="K10" s="259">
        <v>36203.858699591474</v>
      </c>
      <c r="L10" s="259">
        <v>36078.85462795163</v>
      </c>
      <c r="M10" s="259">
        <v>35063.547756687934</v>
      </c>
      <c r="N10" s="259">
        <v>39280.287335448018</v>
      </c>
      <c r="O10" s="259">
        <v>30781.87831393602</v>
      </c>
      <c r="P10" s="259">
        <v>29409.088181359912</v>
      </c>
      <c r="Q10" s="259">
        <v>28940.781497175336</v>
      </c>
      <c r="R10" s="259">
        <v>32346.385351263576</v>
      </c>
      <c r="S10" s="259">
        <v>32187.164169919612</v>
      </c>
      <c r="T10" s="259">
        <v>31677.950996412688</v>
      </c>
      <c r="U10" s="259">
        <v>31809.194449823724</v>
      </c>
      <c r="V10" s="259">
        <v>25558.19166947592</v>
      </c>
      <c r="W10" s="259">
        <v>22690.217646989891</v>
      </c>
    </row>
    <row r="11" spans="1:24" s="42" customFormat="1" ht="12.75" customHeight="1">
      <c r="A11" s="125" t="s">
        <v>159</v>
      </c>
      <c r="B11" s="337" t="s">
        <v>259</v>
      </c>
      <c r="C11" s="259">
        <v>23672.298700871364</v>
      </c>
      <c r="D11" s="259">
        <v>22582.489150562775</v>
      </c>
      <c r="E11" s="259">
        <v>20300.317365684499</v>
      </c>
      <c r="F11" s="259">
        <v>10232.027463548167</v>
      </c>
      <c r="G11" s="259">
        <v>11518.561221494881</v>
      </c>
      <c r="H11" s="259">
        <v>17123.854079880253</v>
      </c>
      <c r="I11" s="259">
        <v>11298.094947086118</v>
      </c>
      <c r="J11" s="259">
        <v>10469.426532370089</v>
      </c>
      <c r="K11" s="259">
        <v>10514.268088145633</v>
      </c>
      <c r="L11" s="259">
        <v>10917.908059042265</v>
      </c>
      <c r="M11" s="259">
        <v>11338.772143134513</v>
      </c>
      <c r="N11" s="259">
        <v>11554.688568436837</v>
      </c>
      <c r="O11" s="259">
        <v>11226.017402450017</v>
      </c>
      <c r="P11" s="259">
        <v>11835.913509336784</v>
      </c>
      <c r="Q11" s="259">
        <v>11333.392196586592</v>
      </c>
      <c r="R11" s="259">
        <v>11327.102625068335</v>
      </c>
      <c r="S11" s="259">
        <v>10133.510129582752</v>
      </c>
      <c r="T11" s="259">
        <v>10904.758165164072</v>
      </c>
      <c r="U11" s="259">
        <v>9436.4878188678249</v>
      </c>
      <c r="V11" s="259">
        <v>9608.4207649785913</v>
      </c>
      <c r="W11" s="259">
        <v>8751.6945345458626</v>
      </c>
    </row>
    <row r="12" spans="1:24" s="42" customFormat="1" ht="12.75" customHeight="1">
      <c r="A12" s="125" t="s">
        <v>160</v>
      </c>
      <c r="B12" s="337" t="s">
        <v>260</v>
      </c>
      <c r="C12" s="259">
        <v>23014.387545453028</v>
      </c>
      <c r="D12" s="259">
        <v>23584.4706856675</v>
      </c>
      <c r="E12" s="259">
        <v>22163.330281981012</v>
      </c>
      <c r="F12" s="259">
        <v>21294.204868308931</v>
      </c>
      <c r="G12" s="259">
        <v>28756.332817983173</v>
      </c>
      <c r="H12" s="259">
        <v>21343.667064463039</v>
      </c>
      <c r="I12" s="259">
        <v>20365.670078371619</v>
      </c>
      <c r="J12" s="259">
        <v>20160.204864312174</v>
      </c>
      <c r="K12" s="259">
        <v>25391.095808122674</v>
      </c>
      <c r="L12" s="259">
        <v>20193.241301321112</v>
      </c>
      <c r="M12" s="259">
        <v>20345.800246750914</v>
      </c>
      <c r="N12" s="259">
        <v>17806.5194635179</v>
      </c>
      <c r="O12" s="259">
        <v>16273.61010702267</v>
      </c>
      <c r="P12" s="259">
        <v>17906.997910349684</v>
      </c>
      <c r="Q12" s="259">
        <v>16373.243404067785</v>
      </c>
      <c r="R12" s="259">
        <v>17231.70812059602</v>
      </c>
      <c r="S12" s="259">
        <v>17893.208768900338</v>
      </c>
      <c r="T12" s="259">
        <v>16530.525298660425</v>
      </c>
      <c r="U12" s="259">
        <v>16821.575178864779</v>
      </c>
      <c r="V12" s="259">
        <v>16722.766691247311</v>
      </c>
      <c r="W12" s="259">
        <v>15426.771780568773</v>
      </c>
    </row>
    <row r="13" spans="1:24" s="42" customFormat="1" ht="12.75" customHeight="1">
      <c r="A13" s="63" t="s">
        <v>161</v>
      </c>
      <c r="B13" s="336" t="s">
        <v>102</v>
      </c>
      <c r="C13" s="259">
        <v>3816363.9190956755</v>
      </c>
      <c r="D13" s="259">
        <v>3715979.7471427848</v>
      </c>
      <c r="E13" s="259">
        <v>3687125.618414891</v>
      </c>
      <c r="F13" s="259">
        <v>3868954.5429531592</v>
      </c>
      <c r="G13" s="259">
        <v>3974238.234799922</v>
      </c>
      <c r="H13" s="259">
        <v>4014227.2483839048</v>
      </c>
      <c r="I13" s="259">
        <v>3963014.7603057646</v>
      </c>
      <c r="J13" s="259">
        <v>3996031.9470497896</v>
      </c>
      <c r="K13" s="259">
        <v>3927198.4776965557</v>
      </c>
      <c r="L13" s="259">
        <v>3534935.6139732697</v>
      </c>
      <c r="M13" s="259">
        <v>3907718.4979442754</v>
      </c>
      <c r="N13" s="259">
        <v>3948668.7638799031</v>
      </c>
      <c r="O13" s="259">
        <v>3870824.8114838428</v>
      </c>
      <c r="P13" s="259">
        <v>3899299.8634717851</v>
      </c>
      <c r="Q13" s="259">
        <v>3857009.9713357063</v>
      </c>
      <c r="R13" s="259">
        <v>3906942.8058345192</v>
      </c>
      <c r="S13" s="259">
        <v>3885647.5663615414</v>
      </c>
      <c r="T13" s="259">
        <v>4066685.7207372743</v>
      </c>
      <c r="U13" s="259">
        <v>3982898.9264018298</v>
      </c>
      <c r="V13" s="259">
        <v>3874132.4099787544</v>
      </c>
      <c r="W13" s="259">
        <v>3749670.7857207335</v>
      </c>
    </row>
    <row r="14" spans="1:24" s="42" customFormat="1" ht="12.75" customHeight="1">
      <c r="A14" s="125" t="s">
        <v>162</v>
      </c>
      <c r="B14" s="337" t="s">
        <v>261</v>
      </c>
      <c r="C14" s="259">
        <v>222160.70598578217</v>
      </c>
      <c r="D14" s="259">
        <v>226687.28713244121</v>
      </c>
      <c r="E14" s="259">
        <v>223104.83180209406</v>
      </c>
      <c r="F14" s="259">
        <v>227524.47373651175</v>
      </c>
      <c r="G14" s="259">
        <v>224811.68706559273</v>
      </c>
      <c r="H14" s="259">
        <v>224376.8903399478</v>
      </c>
      <c r="I14" s="259">
        <v>224642.13289200308</v>
      </c>
      <c r="J14" s="259">
        <v>223980.41956260544</v>
      </c>
      <c r="K14" s="259">
        <v>220409.28741870332</v>
      </c>
      <c r="L14" s="259">
        <v>218114.89751317893</v>
      </c>
      <c r="M14" s="259">
        <v>228235.50666530294</v>
      </c>
      <c r="N14" s="259">
        <v>223370.57883776131</v>
      </c>
      <c r="O14" s="259">
        <v>227004.93501964153</v>
      </c>
      <c r="P14" s="259">
        <v>225996.86702089509</v>
      </c>
      <c r="Q14" s="259">
        <v>228928.08647078139</v>
      </c>
      <c r="R14" s="259">
        <v>222291.83753024958</v>
      </c>
      <c r="S14" s="259">
        <v>228827.52869151739</v>
      </c>
      <c r="T14" s="259">
        <v>229551.53531014652</v>
      </c>
      <c r="U14" s="259">
        <v>228696.16495112411</v>
      </c>
      <c r="V14" s="259">
        <v>225070.29399686656</v>
      </c>
      <c r="W14" s="259">
        <v>226437.29795677419</v>
      </c>
    </row>
    <row r="15" spans="1:24" s="42" customFormat="1" ht="12.75" customHeight="1">
      <c r="A15" s="63" t="s">
        <v>163</v>
      </c>
      <c r="B15" s="337" t="s">
        <v>262</v>
      </c>
      <c r="C15" s="259">
        <v>50508.726316626409</v>
      </c>
      <c r="D15" s="259">
        <v>51173.266816552285</v>
      </c>
      <c r="E15" s="259">
        <v>41769.880929840823</v>
      </c>
      <c r="F15" s="259">
        <v>40273.046049761506</v>
      </c>
      <c r="G15" s="259">
        <v>35905.058920837349</v>
      </c>
      <c r="H15" s="259">
        <v>33637.161707402127</v>
      </c>
      <c r="I15" s="259">
        <v>30354.778048366778</v>
      </c>
      <c r="J15" s="259">
        <v>30301.647056607701</v>
      </c>
      <c r="K15" s="259">
        <v>26190.803172392109</v>
      </c>
      <c r="L15" s="259">
        <v>22676.4174306772</v>
      </c>
      <c r="M15" s="259">
        <v>26181.562000407459</v>
      </c>
      <c r="N15" s="259">
        <v>25504.453133068775</v>
      </c>
      <c r="O15" s="259">
        <v>25719.320141843858</v>
      </c>
      <c r="P15" s="259">
        <v>22511.729595956458</v>
      </c>
      <c r="Q15" s="259">
        <v>23397.876801656581</v>
      </c>
      <c r="R15" s="259">
        <v>21867.921584017051</v>
      </c>
      <c r="S15" s="259">
        <v>22911.355055231539</v>
      </c>
      <c r="T15" s="259">
        <v>22823.307518699581</v>
      </c>
      <c r="U15" s="259">
        <v>23463.612602587767</v>
      </c>
      <c r="V15" s="259">
        <v>21734.353338824632</v>
      </c>
      <c r="W15" s="259">
        <v>18260.001844476796</v>
      </c>
    </row>
    <row r="16" spans="1:24" s="42" customFormat="1" ht="12.75" customHeight="1">
      <c r="A16" s="63">
        <v>16</v>
      </c>
      <c r="B16" s="337" t="s">
        <v>207</v>
      </c>
      <c r="C16" s="259">
        <v>43850.749090288227</v>
      </c>
      <c r="D16" s="259">
        <v>43296.362766241298</v>
      </c>
      <c r="E16" s="259">
        <v>39054.753884698141</v>
      </c>
      <c r="F16" s="259">
        <v>48337.517763775555</v>
      </c>
      <c r="G16" s="259">
        <v>58314.303765106088</v>
      </c>
      <c r="H16" s="259">
        <v>60969.759952357424</v>
      </c>
      <c r="I16" s="259">
        <v>59449.327684775679</v>
      </c>
      <c r="J16" s="259">
        <v>58600.999848364736</v>
      </c>
      <c r="K16" s="259">
        <v>58607.281266895501</v>
      </c>
      <c r="L16" s="259">
        <v>64761.337645071064</v>
      </c>
      <c r="M16" s="259">
        <v>78225.740282200117</v>
      </c>
      <c r="N16" s="259">
        <v>86373.12376738587</v>
      </c>
      <c r="O16" s="259">
        <v>61536.248085585699</v>
      </c>
      <c r="P16" s="259">
        <v>79279.271996874013</v>
      </c>
      <c r="Q16" s="259">
        <v>88481.397370970022</v>
      </c>
      <c r="R16" s="259">
        <v>89893.930573246107</v>
      </c>
      <c r="S16" s="259">
        <v>94653.628144142014</v>
      </c>
      <c r="T16" s="259">
        <v>96148.0545559397</v>
      </c>
      <c r="U16" s="259">
        <v>91940.217040766831</v>
      </c>
      <c r="V16" s="259">
        <v>89094.952513199154</v>
      </c>
      <c r="W16" s="259">
        <v>93306.18910823873</v>
      </c>
    </row>
    <row r="17" spans="1:23" s="42" customFormat="1" ht="12.75" customHeight="1">
      <c r="A17" s="63">
        <v>17</v>
      </c>
      <c r="B17" s="337" t="s">
        <v>208</v>
      </c>
      <c r="C17" s="259">
        <v>180823.49208262807</v>
      </c>
      <c r="D17" s="259">
        <v>177080.28753453097</v>
      </c>
      <c r="E17" s="259">
        <v>170613.84228613216</v>
      </c>
      <c r="F17" s="259">
        <v>198172.07879892437</v>
      </c>
      <c r="G17" s="259">
        <v>199244.3453175335</v>
      </c>
      <c r="H17" s="259">
        <v>303912.96330308868</v>
      </c>
      <c r="I17" s="259">
        <v>225443.19420111371</v>
      </c>
      <c r="J17" s="259">
        <v>244280.25720664402</v>
      </c>
      <c r="K17" s="259">
        <v>235395.93361870729</v>
      </c>
      <c r="L17" s="259">
        <v>226988.03543825555</v>
      </c>
      <c r="M17" s="259">
        <v>246144.57611533333</v>
      </c>
      <c r="N17" s="259">
        <v>236607.01410806552</v>
      </c>
      <c r="O17" s="259">
        <v>227841.62275279115</v>
      </c>
      <c r="P17" s="259">
        <v>241090.60302447461</v>
      </c>
      <c r="Q17" s="259">
        <v>234390.43495736187</v>
      </c>
      <c r="R17" s="259">
        <v>232738.15460775181</v>
      </c>
      <c r="S17" s="259">
        <v>225546.11337287945</v>
      </c>
      <c r="T17" s="259">
        <v>237907.77091562029</v>
      </c>
      <c r="U17" s="259">
        <v>225038.71659525871</v>
      </c>
      <c r="V17" s="259">
        <v>221847.10946271083</v>
      </c>
      <c r="W17" s="259">
        <v>221316.41993859451</v>
      </c>
    </row>
    <row r="18" spans="1:23" s="42" customFormat="1" ht="12.75" customHeight="1">
      <c r="A18" s="63">
        <v>18</v>
      </c>
      <c r="B18" s="337" t="s">
        <v>263</v>
      </c>
      <c r="C18" s="259">
        <v>28077.56924042225</v>
      </c>
      <c r="D18" s="259">
        <v>28917.213333883326</v>
      </c>
      <c r="E18" s="259">
        <v>28417.122100426703</v>
      </c>
      <c r="F18" s="259">
        <v>25295.323044218869</v>
      </c>
      <c r="G18" s="259">
        <v>34276.996641109494</v>
      </c>
      <c r="H18" s="259">
        <v>33443.475460069189</v>
      </c>
      <c r="I18" s="259">
        <v>32544.605986855524</v>
      </c>
      <c r="J18" s="259">
        <v>27768.103042793809</v>
      </c>
      <c r="K18" s="259">
        <v>23863.569267405783</v>
      </c>
      <c r="L18" s="259">
        <v>22398.317036803215</v>
      </c>
      <c r="M18" s="259">
        <v>23336.861907591021</v>
      </c>
      <c r="N18" s="259">
        <v>19332.428891505584</v>
      </c>
      <c r="O18" s="259">
        <v>23135.633556853245</v>
      </c>
      <c r="P18" s="259">
        <v>19582.644735017177</v>
      </c>
      <c r="Q18" s="259">
        <v>19443.58026401086</v>
      </c>
      <c r="R18" s="259">
        <v>18418.70809322819</v>
      </c>
      <c r="S18" s="259">
        <v>19910.740726390948</v>
      </c>
      <c r="T18" s="259">
        <v>19881.738588492764</v>
      </c>
      <c r="U18" s="259">
        <v>18696.807355452045</v>
      </c>
      <c r="V18" s="259">
        <v>16712.696450098589</v>
      </c>
      <c r="W18" s="259">
        <v>15451.170800985683</v>
      </c>
    </row>
    <row r="19" spans="1:23" s="42" customFormat="1" ht="12.75" customHeight="1">
      <c r="A19" s="63">
        <v>19</v>
      </c>
      <c r="B19" s="337" t="s">
        <v>264</v>
      </c>
      <c r="C19" s="259">
        <v>375247.06204609206</v>
      </c>
      <c r="D19" s="259">
        <v>351433.04015530791</v>
      </c>
      <c r="E19" s="259">
        <v>365585.45079581148</v>
      </c>
      <c r="F19" s="259">
        <v>365029.46113560261</v>
      </c>
      <c r="G19" s="259">
        <v>422314.99999775062</v>
      </c>
      <c r="H19" s="259">
        <v>445853.11117377994</v>
      </c>
      <c r="I19" s="259">
        <v>433796.70538230636</v>
      </c>
      <c r="J19" s="259">
        <v>403949.72712992295</v>
      </c>
      <c r="K19" s="259">
        <v>398988.02196670347</v>
      </c>
      <c r="L19" s="259">
        <v>346467.03605780593</v>
      </c>
      <c r="M19" s="259">
        <v>357756.03683274001</v>
      </c>
      <c r="N19" s="259">
        <v>348413.04347752867</v>
      </c>
      <c r="O19" s="259">
        <v>336725.70382486517</v>
      </c>
      <c r="P19" s="259">
        <v>377161.65046157618</v>
      </c>
      <c r="Q19" s="259">
        <v>357575.37542173779</v>
      </c>
      <c r="R19" s="259">
        <v>428842.91780658835</v>
      </c>
      <c r="S19" s="259">
        <v>409954.23335011461</v>
      </c>
      <c r="T19" s="259">
        <v>427969.13847726875</v>
      </c>
      <c r="U19" s="259">
        <v>558802.30593385804</v>
      </c>
      <c r="V19" s="259">
        <v>556056.92249154591</v>
      </c>
      <c r="W19" s="259">
        <v>545266.17690662993</v>
      </c>
    </row>
    <row r="20" spans="1:23" s="42" customFormat="1" ht="12.75" customHeight="1">
      <c r="A20" s="125" t="s">
        <v>164</v>
      </c>
      <c r="B20" s="338" t="s">
        <v>209</v>
      </c>
      <c r="C20" s="259">
        <v>53650.835262260916</v>
      </c>
      <c r="D20" s="259">
        <v>47401.809576328342</v>
      </c>
      <c r="E20" s="259">
        <v>47910.420838036196</v>
      </c>
      <c r="F20" s="259">
        <v>37135.793114691289</v>
      </c>
      <c r="G20" s="259">
        <v>51399.871446581143</v>
      </c>
      <c r="H20" s="259">
        <v>50253.608337424121</v>
      </c>
      <c r="I20" s="259">
        <v>55815.711154207813</v>
      </c>
      <c r="J20" s="259">
        <v>39794.951168486907</v>
      </c>
      <c r="K20" s="259">
        <v>44654.86467315552</v>
      </c>
      <c r="L20" s="259">
        <v>39052.817919070323</v>
      </c>
      <c r="M20" s="259">
        <v>69734.744406359488</v>
      </c>
      <c r="N20" s="259">
        <v>42890.344510416828</v>
      </c>
      <c r="O20" s="259">
        <v>33124.378893827015</v>
      </c>
      <c r="P20" s="259">
        <v>62272.025154957279</v>
      </c>
      <c r="Q20" s="259">
        <v>59431.051324258035</v>
      </c>
      <c r="R20" s="259">
        <v>55608.396357720943</v>
      </c>
      <c r="S20" s="259">
        <v>59587.696311606829</v>
      </c>
      <c r="T20" s="259">
        <v>68223.245319034337</v>
      </c>
      <c r="U20" s="259">
        <v>74110.793674144355</v>
      </c>
      <c r="V20" s="259">
        <v>69487.327320531724</v>
      </c>
      <c r="W20" s="259">
        <v>49486.488813782977</v>
      </c>
    </row>
    <row r="21" spans="1:23" s="42" customFormat="1" ht="12.75" customHeight="1">
      <c r="A21" s="125" t="s">
        <v>165</v>
      </c>
      <c r="B21" s="338" t="s">
        <v>210</v>
      </c>
      <c r="C21" s="259">
        <v>321596.22678383114</v>
      </c>
      <c r="D21" s="259">
        <v>304031.23057897959</v>
      </c>
      <c r="E21" s="259">
        <v>317675.02995777532</v>
      </c>
      <c r="F21" s="259">
        <v>327893.66802091134</v>
      </c>
      <c r="G21" s="259">
        <v>370915.12855116947</v>
      </c>
      <c r="H21" s="259">
        <v>395599.50283635582</v>
      </c>
      <c r="I21" s="259">
        <v>377980.99422809854</v>
      </c>
      <c r="J21" s="259">
        <v>364154.77596143604</v>
      </c>
      <c r="K21" s="259">
        <v>354333.15729354793</v>
      </c>
      <c r="L21" s="259">
        <v>307414.21813873562</v>
      </c>
      <c r="M21" s="259">
        <v>288021.2924263805</v>
      </c>
      <c r="N21" s="259">
        <v>305522.69896711182</v>
      </c>
      <c r="O21" s="259">
        <v>303601.32493103814</v>
      </c>
      <c r="P21" s="259">
        <v>314889.62530661892</v>
      </c>
      <c r="Q21" s="259">
        <v>298144.32409747975</v>
      </c>
      <c r="R21" s="259">
        <v>373234.5214488674</v>
      </c>
      <c r="S21" s="259">
        <v>350366.53703850775</v>
      </c>
      <c r="T21" s="259">
        <v>359745.89315823442</v>
      </c>
      <c r="U21" s="259">
        <v>484691.51225971372</v>
      </c>
      <c r="V21" s="259">
        <v>486569.5951710142</v>
      </c>
      <c r="W21" s="259">
        <v>495779.68809284701</v>
      </c>
    </row>
    <row r="22" spans="1:23" s="42" customFormat="1" ht="12.75" customHeight="1">
      <c r="A22" s="63">
        <v>20</v>
      </c>
      <c r="B22" s="337" t="s">
        <v>265</v>
      </c>
      <c r="C22" s="259">
        <v>1313167.8421587604</v>
      </c>
      <c r="D22" s="259">
        <v>1279706.2940506698</v>
      </c>
      <c r="E22" s="259">
        <v>1321233.2578723086</v>
      </c>
      <c r="F22" s="259">
        <v>1279414.8661446399</v>
      </c>
      <c r="G22" s="259">
        <v>1330955.8665102585</v>
      </c>
      <c r="H22" s="259">
        <v>1360404.9208400061</v>
      </c>
      <c r="I22" s="259">
        <v>1317148.0150494527</v>
      </c>
      <c r="J22" s="259">
        <v>1356280.7008524516</v>
      </c>
      <c r="K22" s="259">
        <v>1335919.6384866443</v>
      </c>
      <c r="L22" s="259">
        <v>1246272.5121673991</v>
      </c>
      <c r="M22" s="259">
        <v>1392297.4943186664</v>
      </c>
      <c r="N22" s="259">
        <v>1403157.9525193227</v>
      </c>
      <c r="O22" s="259">
        <v>1372037.8435282947</v>
      </c>
      <c r="P22" s="259">
        <v>1352740.5954363968</v>
      </c>
      <c r="Q22" s="259">
        <v>1376028.3295569182</v>
      </c>
      <c r="R22" s="259">
        <v>1350362.8425861131</v>
      </c>
      <c r="S22" s="259">
        <v>1314765.1840081231</v>
      </c>
      <c r="T22" s="259">
        <v>1468645.9949952341</v>
      </c>
      <c r="U22" s="259">
        <v>1282783.8640082935</v>
      </c>
      <c r="V22" s="259">
        <v>1241489.253412032</v>
      </c>
      <c r="W22" s="259">
        <v>1268783.61343484</v>
      </c>
    </row>
    <row r="23" spans="1:23" s="42" customFormat="1" ht="12.75" customHeight="1">
      <c r="A23" s="63">
        <v>21</v>
      </c>
      <c r="B23" s="337" t="s">
        <v>266</v>
      </c>
      <c r="C23" s="259">
        <v>55645.33688817051</v>
      </c>
      <c r="D23" s="259">
        <v>56650.048371896301</v>
      </c>
      <c r="E23" s="259">
        <v>37106.175289399609</v>
      </c>
      <c r="F23" s="259">
        <v>67327.813948538824</v>
      </c>
      <c r="G23" s="259">
        <v>62638.611339840165</v>
      </c>
      <c r="H23" s="259">
        <v>70927.101394594371</v>
      </c>
      <c r="I23" s="259">
        <v>78828.735510945728</v>
      </c>
      <c r="J23" s="259">
        <v>70601.413589762757</v>
      </c>
      <c r="K23" s="259">
        <v>73823.392747944396</v>
      </c>
      <c r="L23" s="259">
        <v>79258.766460598592</v>
      </c>
      <c r="M23" s="259">
        <v>73944.850729531056</v>
      </c>
      <c r="N23" s="259">
        <v>75037.633953113807</v>
      </c>
      <c r="O23" s="259">
        <v>71872.655750451508</v>
      </c>
      <c r="P23" s="259">
        <v>76142.556828312707</v>
      </c>
      <c r="Q23" s="259">
        <v>65196.652647950315</v>
      </c>
      <c r="R23" s="259">
        <v>64907.787125935058</v>
      </c>
      <c r="S23" s="259">
        <v>78603.604733287968</v>
      </c>
      <c r="T23" s="259">
        <v>63237.269319367551</v>
      </c>
      <c r="U23" s="259">
        <v>59080.591281701825</v>
      </c>
      <c r="V23" s="259">
        <v>55503.32940047259</v>
      </c>
      <c r="W23" s="259">
        <v>53987.310323793819</v>
      </c>
    </row>
    <row r="24" spans="1:23" s="42" customFormat="1" ht="12.75" customHeight="1">
      <c r="A24" s="63">
        <v>22</v>
      </c>
      <c r="B24" s="337" t="s">
        <v>211</v>
      </c>
      <c r="C24" s="259">
        <v>82152.296719921229</v>
      </c>
      <c r="D24" s="259">
        <v>80651.938829204722</v>
      </c>
      <c r="E24" s="259">
        <v>78009.130075519395</v>
      </c>
      <c r="F24" s="259">
        <v>87250.02977486467</v>
      </c>
      <c r="G24" s="259">
        <v>90493.873081843136</v>
      </c>
      <c r="H24" s="259">
        <v>88572.888664246202</v>
      </c>
      <c r="I24" s="259">
        <v>91636.058766446527</v>
      </c>
      <c r="J24" s="259">
        <v>90760.083901376624</v>
      </c>
      <c r="K24" s="259">
        <v>93967.616647339775</v>
      </c>
      <c r="L24" s="259">
        <v>86579.00414695029</v>
      </c>
      <c r="M24" s="259">
        <v>98386.26550534158</v>
      </c>
      <c r="N24" s="259">
        <v>92000.250468746497</v>
      </c>
      <c r="O24" s="259">
        <v>91631.961397902371</v>
      </c>
      <c r="P24" s="259">
        <v>92128.755835337026</v>
      </c>
      <c r="Q24" s="259">
        <v>91581.705559128022</v>
      </c>
      <c r="R24" s="259">
        <v>93392.516157840102</v>
      </c>
      <c r="S24" s="259">
        <v>94975.302129737174</v>
      </c>
      <c r="T24" s="259">
        <v>94707.07508718918</v>
      </c>
      <c r="U24" s="259">
        <v>91938.015811013887</v>
      </c>
      <c r="V24" s="259">
        <v>89668.086822188532</v>
      </c>
      <c r="W24" s="259">
        <v>83530.372017540372</v>
      </c>
    </row>
    <row r="25" spans="1:23" s="42" customFormat="1" ht="12.75" customHeight="1">
      <c r="A25" s="63">
        <v>23</v>
      </c>
      <c r="B25" s="337" t="s">
        <v>267</v>
      </c>
      <c r="C25" s="259">
        <v>311257.3553395457</v>
      </c>
      <c r="D25" s="259">
        <v>281835.39128386101</v>
      </c>
      <c r="E25" s="259">
        <v>265470.19606394309</v>
      </c>
      <c r="F25" s="259">
        <v>290123.11761911522</v>
      </c>
      <c r="G25" s="259">
        <v>293892.96641557169</v>
      </c>
      <c r="H25" s="259">
        <v>254600.87028409605</v>
      </c>
      <c r="I25" s="259">
        <v>273460.4468762335</v>
      </c>
      <c r="J25" s="259">
        <v>310651.79405472521</v>
      </c>
      <c r="K25" s="259">
        <v>296378.82538256119</v>
      </c>
      <c r="L25" s="259">
        <v>272274.77507097856</v>
      </c>
      <c r="M25" s="259">
        <v>279845.06431196316</v>
      </c>
      <c r="N25" s="259">
        <v>292254.56357637473</v>
      </c>
      <c r="O25" s="259">
        <v>280078.98340208922</v>
      </c>
      <c r="P25" s="259">
        <v>277732.62441136979</v>
      </c>
      <c r="Q25" s="259">
        <v>280186.46815538313</v>
      </c>
      <c r="R25" s="259">
        <v>278793.38677389431</v>
      </c>
      <c r="S25" s="259">
        <v>277389.31722540496</v>
      </c>
      <c r="T25" s="259">
        <v>288331.25663596828</v>
      </c>
      <c r="U25" s="259">
        <v>291787.86069123511</v>
      </c>
      <c r="V25" s="259">
        <v>285184.54044739821</v>
      </c>
      <c r="W25" s="259">
        <v>305045.72387508414</v>
      </c>
    </row>
    <row r="26" spans="1:23" s="42" customFormat="1" ht="12.75" customHeight="1">
      <c r="A26" s="63">
        <v>23.1</v>
      </c>
      <c r="B26" s="338" t="s">
        <v>212</v>
      </c>
      <c r="C26" s="259">
        <v>100005.52480071726</v>
      </c>
      <c r="D26" s="259">
        <v>97710.322523145674</v>
      </c>
      <c r="E26" s="259">
        <v>96706.674647138396</v>
      </c>
      <c r="F26" s="259">
        <v>97773.253616651928</v>
      </c>
      <c r="G26" s="259">
        <v>94520.273920010746</v>
      </c>
      <c r="H26" s="259">
        <v>88039.010625646493</v>
      </c>
      <c r="I26" s="259">
        <v>83401.836852475783</v>
      </c>
      <c r="J26" s="259">
        <v>86602.967731059965</v>
      </c>
      <c r="K26" s="259">
        <v>91265.643650646089</v>
      </c>
      <c r="L26" s="259">
        <v>83691.28683176593</v>
      </c>
      <c r="M26" s="259">
        <v>87759.455195303235</v>
      </c>
      <c r="N26" s="259">
        <v>89943.457160368562</v>
      </c>
      <c r="O26" s="259">
        <v>83126.828149222158</v>
      </c>
      <c r="P26" s="259">
        <v>84044.445992763707</v>
      </c>
      <c r="Q26" s="259">
        <v>86059.338153048942</v>
      </c>
      <c r="R26" s="259">
        <v>85984.037890289503</v>
      </c>
      <c r="S26" s="259">
        <v>86592.958649793916</v>
      </c>
      <c r="T26" s="259">
        <v>86388.912192268224</v>
      </c>
      <c r="U26" s="259">
        <v>86144.424040786063</v>
      </c>
      <c r="V26" s="259">
        <v>67342.903497719191</v>
      </c>
      <c r="W26" s="259">
        <v>65153.473029262808</v>
      </c>
    </row>
    <row r="27" spans="1:23" s="42" customFormat="1" ht="12.75" customHeight="1">
      <c r="A27" s="125" t="s">
        <v>166</v>
      </c>
      <c r="B27" s="338" t="s">
        <v>268</v>
      </c>
      <c r="C27" s="259">
        <v>211251.83053882845</v>
      </c>
      <c r="D27" s="259">
        <v>184125.06876071537</v>
      </c>
      <c r="E27" s="259">
        <v>168763.52141680472</v>
      </c>
      <c r="F27" s="259">
        <v>192349.86400246329</v>
      </c>
      <c r="G27" s="259">
        <v>199372.69249556094</v>
      </c>
      <c r="H27" s="259">
        <v>166561.85965844954</v>
      </c>
      <c r="I27" s="259">
        <v>190058.61002375773</v>
      </c>
      <c r="J27" s="259">
        <v>224048.82632366527</v>
      </c>
      <c r="K27" s="259">
        <v>205113.18173191513</v>
      </c>
      <c r="L27" s="259">
        <v>188583.4882392126</v>
      </c>
      <c r="M27" s="259">
        <v>192085.60911665994</v>
      </c>
      <c r="N27" s="259">
        <v>202311.10641600617</v>
      </c>
      <c r="O27" s="259">
        <v>196952.15525286709</v>
      </c>
      <c r="P27" s="259">
        <v>193688.17841860608</v>
      </c>
      <c r="Q27" s="259">
        <v>194127.13000233416</v>
      </c>
      <c r="R27" s="259">
        <v>192809.34888360481</v>
      </c>
      <c r="S27" s="259">
        <v>190796.35857561106</v>
      </c>
      <c r="T27" s="259">
        <v>201942.34444370007</v>
      </c>
      <c r="U27" s="259">
        <v>205643.43665044903</v>
      </c>
      <c r="V27" s="259">
        <v>217841.636949679</v>
      </c>
      <c r="W27" s="259">
        <v>239892.25084582131</v>
      </c>
    </row>
    <row r="28" spans="1:23" s="42" customFormat="1" ht="12.75" customHeight="1">
      <c r="A28" s="63">
        <v>24</v>
      </c>
      <c r="B28" s="337" t="s">
        <v>213</v>
      </c>
      <c r="C28" s="259">
        <v>749189.73002252157</v>
      </c>
      <c r="D28" s="259">
        <v>719222.85827181011</v>
      </c>
      <c r="E28" s="259">
        <v>711728.61616609141</v>
      </c>
      <c r="F28" s="259">
        <v>770673.17123357439</v>
      </c>
      <c r="G28" s="259">
        <v>762431.98925350409</v>
      </c>
      <c r="H28" s="259">
        <v>682586.52586445701</v>
      </c>
      <c r="I28" s="259">
        <v>733488.5615350341</v>
      </c>
      <c r="J28" s="259">
        <v>709192.4706839401</v>
      </c>
      <c r="K28" s="259">
        <v>695881.19115198718</v>
      </c>
      <c r="L28" s="259">
        <v>537361.50828352838</v>
      </c>
      <c r="M28" s="259">
        <v>655055.75639715244</v>
      </c>
      <c r="N28" s="259">
        <v>691042.93908047373</v>
      </c>
      <c r="O28" s="259">
        <v>691273.66759101977</v>
      </c>
      <c r="P28" s="259">
        <v>661515.05200952978</v>
      </c>
      <c r="Q28" s="259">
        <v>649543.92891422438</v>
      </c>
      <c r="R28" s="259">
        <v>682586.05683897773</v>
      </c>
      <c r="S28" s="259">
        <v>688106.12202201725</v>
      </c>
      <c r="T28" s="259">
        <v>680956.31448380917</v>
      </c>
      <c r="U28" s="259">
        <v>691204.38671627047</v>
      </c>
      <c r="V28" s="259">
        <v>655397.06540801085</v>
      </c>
      <c r="W28" s="259">
        <v>534928.44431340671</v>
      </c>
    </row>
    <row r="29" spans="1:23" s="42" customFormat="1" ht="12.75" customHeight="1">
      <c r="A29" s="125" t="s">
        <v>167</v>
      </c>
      <c r="B29" s="338" t="s">
        <v>269</v>
      </c>
      <c r="C29" s="259">
        <v>612254.28734124242</v>
      </c>
      <c r="D29" s="259">
        <v>579902.1647430521</v>
      </c>
      <c r="E29" s="259">
        <v>573488.46572781622</v>
      </c>
      <c r="F29" s="259">
        <v>634974.18360130489</v>
      </c>
      <c r="G29" s="259">
        <v>622331.93312222464</v>
      </c>
      <c r="H29" s="259">
        <v>543422.83720364876</v>
      </c>
      <c r="I29" s="259">
        <v>597692.70403264381</v>
      </c>
      <c r="J29" s="259">
        <v>573046.67588350794</v>
      </c>
      <c r="K29" s="259">
        <v>555368.12055818294</v>
      </c>
      <c r="L29" s="259">
        <v>432863.25887676456</v>
      </c>
      <c r="M29" s="259">
        <v>530051.49365660513</v>
      </c>
      <c r="N29" s="259">
        <v>567023.03748950199</v>
      </c>
      <c r="O29" s="259">
        <v>571808.62764986733</v>
      </c>
      <c r="P29" s="259">
        <v>547436.9047474385</v>
      </c>
      <c r="Q29" s="259">
        <v>534543.73733567004</v>
      </c>
      <c r="R29" s="259">
        <v>553579.84338726976</v>
      </c>
      <c r="S29" s="259">
        <v>557440.15921404283</v>
      </c>
      <c r="T29" s="259">
        <v>549378.26904244896</v>
      </c>
      <c r="U29" s="259">
        <v>560794.41663875</v>
      </c>
      <c r="V29" s="259">
        <v>530358.82549084479</v>
      </c>
      <c r="W29" s="259">
        <v>419269.15238884679</v>
      </c>
    </row>
    <row r="30" spans="1:23" s="42" customFormat="1" ht="12.75" customHeight="1">
      <c r="A30" s="125" t="s">
        <v>114</v>
      </c>
      <c r="B30" s="338" t="s">
        <v>270</v>
      </c>
      <c r="C30" s="259">
        <v>99167.996857116043</v>
      </c>
      <c r="D30" s="259">
        <v>101352.75689349113</v>
      </c>
      <c r="E30" s="259">
        <v>100706.5748380734</v>
      </c>
      <c r="F30" s="259">
        <v>106785.39769390543</v>
      </c>
      <c r="G30" s="259">
        <v>108848.24381113962</v>
      </c>
      <c r="H30" s="259">
        <v>93920.114063241956</v>
      </c>
      <c r="I30" s="259">
        <v>86929.298555575297</v>
      </c>
      <c r="J30" s="259">
        <v>88963.555739694915</v>
      </c>
      <c r="K30" s="259">
        <v>93918.821695791034</v>
      </c>
      <c r="L30" s="259">
        <v>67720.06749944578</v>
      </c>
      <c r="M30" s="259">
        <v>79154.708801457615</v>
      </c>
      <c r="N30" s="259">
        <v>75256.941423956305</v>
      </c>
      <c r="O30" s="259">
        <v>72125.130506012618</v>
      </c>
      <c r="P30" s="259">
        <v>72808.34422524691</v>
      </c>
      <c r="Q30" s="259">
        <v>84929.253447467228</v>
      </c>
      <c r="R30" s="259">
        <v>84791.000948904635</v>
      </c>
      <c r="S30" s="259">
        <v>85854.555396085168</v>
      </c>
      <c r="T30" s="259">
        <v>84660.683997419925</v>
      </c>
      <c r="U30" s="259">
        <v>83186.899528664915</v>
      </c>
      <c r="V30" s="259">
        <v>79992.112170406617</v>
      </c>
      <c r="W30" s="259">
        <v>78131.320902964944</v>
      </c>
    </row>
    <row r="31" spans="1:23" s="42" customFormat="1" ht="12.75" customHeight="1">
      <c r="A31" s="125" t="s">
        <v>168</v>
      </c>
      <c r="B31" s="338" t="s">
        <v>214</v>
      </c>
      <c r="C31" s="259">
        <v>37767.445824163195</v>
      </c>
      <c r="D31" s="259">
        <v>37967.936635266844</v>
      </c>
      <c r="E31" s="259">
        <v>37533.57560020189</v>
      </c>
      <c r="F31" s="259">
        <v>28913.58993836409</v>
      </c>
      <c r="G31" s="259">
        <v>31251.812320139787</v>
      </c>
      <c r="H31" s="259">
        <v>45243.574597566236</v>
      </c>
      <c r="I31" s="259">
        <v>48866.558946814992</v>
      </c>
      <c r="J31" s="259">
        <v>47182.239060737338</v>
      </c>
      <c r="K31" s="259">
        <v>46594.248898013197</v>
      </c>
      <c r="L31" s="259">
        <v>36778.181907318089</v>
      </c>
      <c r="M31" s="259">
        <v>45849.553939089608</v>
      </c>
      <c r="N31" s="259">
        <v>48762.960167015422</v>
      </c>
      <c r="O31" s="259">
        <v>47339.909435139823</v>
      </c>
      <c r="P31" s="259">
        <v>41269.803036844387</v>
      </c>
      <c r="Q31" s="259">
        <v>30070.938131087089</v>
      </c>
      <c r="R31" s="259">
        <v>44215.212502803253</v>
      </c>
      <c r="S31" s="259">
        <v>44811.407411889239</v>
      </c>
      <c r="T31" s="259">
        <v>46917.361443940354</v>
      </c>
      <c r="U31" s="259">
        <v>47223.070548855612</v>
      </c>
      <c r="V31" s="259">
        <v>45046.127746759492</v>
      </c>
      <c r="W31" s="259">
        <v>37527.971021594887</v>
      </c>
    </row>
    <row r="32" spans="1:23" s="42" customFormat="1" ht="12.75" customHeight="1">
      <c r="A32" s="63">
        <v>25</v>
      </c>
      <c r="B32" s="337" t="s">
        <v>215</v>
      </c>
      <c r="C32" s="259">
        <v>93806.84330847887</v>
      </c>
      <c r="D32" s="259">
        <v>96073.083535691316</v>
      </c>
      <c r="E32" s="259">
        <v>90010.48638058448</v>
      </c>
      <c r="F32" s="259">
        <v>112803.60591392973</v>
      </c>
      <c r="G32" s="259">
        <v>110016.32512580234</v>
      </c>
      <c r="H32" s="259">
        <v>106268.17151049737</v>
      </c>
      <c r="I32" s="259">
        <v>108441.82836409731</v>
      </c>
      <c r="J32" s="259">
        <v>104473.36462258089</v>
      </c>
      <c r="K32" s="259">
        <v>108413.70471598335</v>
      </c>
      <c r="L32" s="259">
        <v>102661.59019400134</v>
      </c>
      <c r="M32" s="259">
        <v>106269.98333255132</v>
      </c>
      <c r="N32" s="259">
        <v>111689.03891453106</v>
      </c>
      <c r="O32" s="259">
        <v>108638.23568943558</v>
      </c>
      <c r="P32" s="259">
        <v>114743.21371737134</v>
      </c>
      <c r="Q32" s="259">
        <v>113715.78505920805</v>
      </c>
      <c r="R32" s="259">
        <v>99925.878628253064</v>
      </c>
      <c r="S32" s="259">
        <v>106752.61042281735</v>
      </c>
      <c r="T32" s="259">
        <v>106169.322952906</v>
      </c>
      <c r="U32" s="259">
        <v>99878.563616636384</v>
      </c>
      <c r="V32" s="259">
        <v>96328.771969048394</v>
      </c>
      <c r="W32" s="259">
        <v>88490.388411999214</v>
      </c>
    </row>
    <row r="33" spans="1:26" s="42" customFormat="1" ht="12.75" customHeight="1">
      <c r="A33" s="63">
        <v>26</v>
      </c>
      <c r="B33" s="337" t="s">
        <v>271</v>
      </c>
      <c r="C33" s="259">
        <v>33955.582665761627</v>
      </c>
      <c r="D33" s="259">
        <v>37282.795129349091</v>
      </c>
      <c r="E33" s="259">
        <v>33923.713436946877</v>
      </c>
      <c r="F33" s="259">
        <v>32093.967241824055</v>
      </c>
      <c r="G33" s="259">
        <v>30806.24810429776</v>
      </c>
      <c r="H33" s="259">
        <v>28959.583311309278</v>
      </c>
      <c r="I33" s="259">
        <v>29787.497211069749</v>
      </c>
      <c r="J33" s="259">
        <v>39488.983640481187</v>
      </c>
      <c r="K33" s="259">
        <v>37752.724873050312</v>
      </c>
      <c r="L33" s="259">
        <v>25703.291970609607</v>
      </c>
      <c r="M33" s="259">
        <v>27017.334535164191</v>
      </c>
      <c r="N33" s="259">
        <v>31915.191989870938</v>
      </c>
      <c r="O33" s="259">
        <v>32098.964472980588</v>
      </c>
      <c r="P33" s="259">
        <v>31727.579648103034</v>
      </c>
      <c r="Q33" s="259">
        <v>29270.709784982238</v>
      </c>
      <c r="R33" s="259">
        <v>30197.449581120345</v>
      </c>
      <c r="S33" s="259">
        <v>31074.242929730826</v>
      </c>
      <c r="T33" s="259">
        <v>31703.221291549282</v>
      </c>
      <c r="U33" s="259">
        <v>30939.158321626186</v>
      </c>
      <c r="V33" s="259">
        <v>28989.10257319859</v>
      </c>
      <c r="W33" s="259">
        <v>30802.570902136187</v>
      </c>
    </row>
    <row r="34" spans="1:26" s="42" customFormat="1" ht="12.75" customHeight="1">
      <c r="A34" s="63">
        <v>27</v>
      </c>
      <c r="B34" s="337" t="s">
        <v>216</v>
      </c>
      <c r="C34" s="259">
        <v>34699.249705210408</v>
      </c>
      <c r="D34" s="259">
        <v>34177.915300649314</v>
      </c>
      <c r="E34" s="259">
        <v>35708.378756761216</v>
      </c>
      <c r="F34" s="259">
        <v>49174.166119459667</v>
      </c>
      <c r="G34" s="259">
        <v>42661.52770925052</v>
      </c>
      <c r="H34" s="259">
        <v>41316.882247077119</v>
      </c>
      <c r="I34" s="259">
        <v>43283.288574243306</v>
      </c>
      <c r="J34" s="259">
        <v>43381.342512388466</v>
      </c>
      <c r="K34" s="259">
        <v>38642.497210354311</v>
      </c>
      <c r="L34" s="259">
        <v>34669.363318766802</v>
      </c>
      <c r="M34" s="259">
        <v>39665.549264755929</v>
      </c>
      <c r="N34" s="259">
        <v>40802.003476361177</v>
      </c>
      <c r="O34" s="259">
        <v>40294.459809506232</v>
      </c>
      <c r="P34" s="259">
        <v>40165.224963820867</v>
      </c>
      <c r="Q34" s="259">
        <v>43735.590591403146</v>
      </c>
      <c r="R34" s="259">
        <v>31075.99784399003</v>
      </c>
      <c r="S34" s="259">
        <v>32575.518864106758</v>
      </c>
      <c r="T34" s="259">
        <v>32209.045644055168</v>
      </c>
      <c r="U34" s="259">
        <v>31526.930809478199</v>
      </c>
      <c r="V34" s="259">
        <v>30629.385044518745</v>
      </c>
      <c r="W34" s="259">
        <v>28438.837387705404</v>
      </c>
    </row>
    <row r="35" spans="1:26" s="42" customFormat="1" ht="12.75" customHeight="1">
      <c r="A35" s="63">
        <v>28</v>
      </c>
      <c r="B35" s="337" t="s">
        <v>217</v>
      </c>
      <c r="C35" s="259">
        <v>85012.479736856345</v>
      </c>
      <c r="D35" s="259">
        <v>86839.243483667364</v>
      </c>
      <c r="E35" s="259">
        <v>82188.693412922948</v>
      </c>
      <c r="F35" s="259">
        <v>90559.140956274365</v>
      </c>
      <c r="G35" s="259">
        <v>88770.182627285467</v>
      </c>
      <c r="H35" s="259">
        <v>90085.555451338165</v>
      </c>
      <c r="I35" s="259">
        <v>93032.211813276139</v>
      </c>
      <c r="J35" s="259">
        <v>95409.064242751672</v>
      </c>
      <c r="K35" s="259">
        <v>98007.358334299031</v>
      </c>
      <c r="L35" s="259">
        <v>83763.190382578861</v>
      </c>
      <c r="M35" s="259">
        <v>91535.647077855101</v>
      </c>
      <c r="N35" s="259">
        <v>88928.399953975895</v>
      </c>
      <c r="O35" s="259">
        <v>91508.708006514673</v>
      </c>
      <c r="P35" s="259">
        <v>89059.335560757914</v>
      </c>
      <c r="Q35" s="259">
        <v>81212.907171844825</v>
      </c>
      <c r="R35" s="259">
        <v>78833.116579364665</v>
      </c>
      <c r="S35" s="259">
        <v>79104.008644840127</v>
      </c>
      <c r="T35" s="259">
        <v>82667.273672362353</v>
      </c>
      <c r="U35" s="259">
        <v>80897.175429562849</v>
      </c>
      <c r="V35" s="259">
        <v>79403.081598653531</v>
      </c>
      <c r="W35" s="259">
        <v>73421.484230633941</v>
      </c>
    </row>
    <row r="36" spans="1:26" s="42" customFormat="1" ht="12.75" customHeight="1">
      <c r="A36" s="63">
        <v>29</v>
      </c>
      <c r="B36" s="337" t="s">
        <v>218</v>
      </c>
      <c r="C36" s="259">
        <v>112201.12779075338</v>
      </c>
      <c r="D36" s="259">
        <v>116335.86296820789</v>
      </c>
      <c r="E36" s="259">
        <v>115982.57274328047</v>
      </c>
      <c r="F36" s="259">
        <v>128916.21472927621</v>
      </c>
      <c r="G36" s="259">
        <v>133457.55940379328</v>
      </c>
      <c r="H36" s="259">
        <v>130771.00327580687</v>
      </c>
      <c r="I36" s="259">
        <v>128691.76699350386</v>
      </c>
      <c r="J36" s="259">
        <v>130025.54982657931</v>
      </c>
      <c r="K36" s="259">
        <v>124436.29004575568</v>
      </c>
      <c r="L36" s="259">
        <v>108490.71972746357</v>
      </c>
      <c r="M36" s="259">
        <v>123736.07022433035</v>
      </c>
      <c r="N36" s="259">
        <v>123007.77508162412</v>
      </c>
      <c r="O36" s="259">
        <v>128142.31734374228</v>
      </c>
      <c r="P36" s="259">
        <v>132021.23031809001</v>
      </c>
      <c r="Q36" s="259">
        <v>119982.67352140919</v>
      </c>
      <c r="R36" s="259">
        <v>119737.23190482619</v>
      </c>
      <c r="S36" s="259">
        <v>125897.09091140277</v>
      </c>
      <c r="T36" s="259">
        <v>125341.50014752068</v>
      </c>
      <c r="U36" s="259">
        <v>121241.42748228472</v>
      </c>
      <c r="V36" s="259">
        <v>120703.39234791633</v>
      </c>
      <c r="W36" s="259">
        <v>108427.21320179774</v>
      </c>
    </row>
    <row r="37" spans="1:26" s="42" customFormat="1" ht="12.75" customHeight="1">
      <c r="A37" s="63">
        <v>30</v>
      </c>
      <c r="B37" s="337" t="s">
        <v>272</v>
      </c>
      <c r="C37" s="259">
        <v>16410.017849826894</v>
      </c>
      <c r="D37" s="259">
        <v>16806.151785928058</v>
      </c>
      <c r="E37" s="259">
        <v>16770.26076987233</v>
      </c>
      <c r="F37" s="259">
        <v>20609.528406102345</v>
      </c>
      <c r="G37" s="259">
        <v>20328.642364002946</v>
      </c>
      <c r="H37" s="259">
        <v>20292.046922036039</v>
      </c>
      <c r="I37" s="259">
        <v>16644.437452626622</v>
      </c>
      <c r="J37" s="259">
        <v>13832.72994501955</v>
      </c>
      <c r="K37" s="259">
        <v>11857.442465749476</v>
      </c>
      <c r="L37" s="259">
        <v>12849.152022437149</v>
      </c>
      <c r="M37" s="259">
        <v>15481.414652346844</v>
      </c>
      <c r="N37" s="259">
        <v>13753.803908970311</v>
      </c>
      <c r="O37" s="259">
        <v>14318.778354626958</v>
      </c>
      <c r="P37" s="259">
        <v>14867.146666586015</v>
      </c>
      <c r="Q37" s="259">
        <v>11670.00956468036</v>
      </c>
      <c r="R37" s="259">
        <v>11736.582078830448</v>
      </c>
      <c r="S37" s="259">
        <v>10689.722793439503</v>
      </c>
      <c r="T37" s="259">
        <v>11507.843043387951</v>
      </c>
      <c r="U37" s="259">
        <v>12753.856417318357</v>
      </c>
      <c r="V37" s="259">
        <v>12663.198954946785</v>
      </c>
      <c r="W37" s="259">
        <v>12453.781704481728</v>
      </c>
      <c r="Y37" s="169"/>
      <c r="Z37" s="169"/>
    </row>
    <row r="38" spans="1:26" s="40" customFormat="1" ht="12.75" customHeight="1">
      <c r="A38" s="63" t="s">
        <v>169</v>
      </c>
      <c r="B38" s="337" t="s">
        <v>273</v>
      </c>
      <c r="C38" s="259">
        <v>17037.641121835135</v>
      </c>
      <c r="D38" s="259">
        <v>20839.851883088704</v>
      </c>
      <c r="E38" s="259">
        <v>18314.898008656928</v>
      </c>
      <c r="F38" s="259">
        <v>25002.163805344153</v>
      </c>
      <c r="G38" s="259">
        <v>22163.430414380691</v>
      </c>
      <c r="H38" s="259">
        <v>26027.052598611415</v>
      </c>
      <c r="I38" s="259">
        <v>29851.640922883311</v>
      </c>
      <c r="J38" s="259">
        <v>31921.401192483354</v>
      </c>
      <c r="K38" s="259">
        <v>33930.317216771524</v>
      </c>
      <c r="L38" s="259">
        <v>29958.110779301449</v>
      </c>
      <c r="M38" s="259">
        <v>29015.485158587904</v>
      </c>
      <c r="N38" s="259">
        <v>29494.686897351785</v>
      </c>
      <c r="O38" s="259">
        <v>29773.324702552185</v>
      </c>
      <c r="P38" s="259">
        <v>33704.725299166763</v>
      </c>
      <c r="Q38" s="259">
        <v>26722.585909858</v>
      </c>
      <c r="R38" s="259">
        <v>32673.113907839106</v>
      </c>
      <c r="S38" s="259">
        <v>28064.490872894527</v>
      </c>
      <c r="T38" s="259">
        <v>31273.376448153031</v>
      </c>
      <c r="U38" s="259">
        <v>28625.525603135422</v>
      </c>
      <c r="V38" s="259">
        <v>32732.54755479718</v>
      </c>
      <c r="W38" s="259">
        <v>25487.7986540409</v>
      </c>
    </row>
    <row r="39" spans="1:26" s="40" customFormat="1" ht="12.75" customHeight="1">
      <c r="A39" s="63">
        <v>33</v>
      </c>
      <c r="B39" s="337" t="s">
        <v>170</v>
      </c>
      <c r="C39" s="259">
        <v>11160.111026195522</v>
      </c>
      <c r="D39" s="259">
        <v>10970.854509805185</v>
      </c>
      <c r="E39" s="259">
        <v>12133.357639600679</v>
      </c>
      <c r="F39" s="259">
        <v>10374.856531421879</v>
      </c>
      <c r="G39" s="259">
        <v>10753.620742162904</v>
      </c>
      <c r="H39" s="259">
        <v>11221.284083183824</v>
      </c>
      <c r="I39" s="259">
        <v>12489.527040530056</v>
      </c>
      <c r="J39" s="259">
        <v>11131.894138310716</v>
      </c>
      <c r="K39" s="259">
        <v>14732.5817073079</v>
      </c>
      <c r="L39" s="259">
        <v>13687.588326864248</v>
      </c>
      <c r="M39" s="259">
        <v>15587.298632454307</v>
      </c>
      <c r="N39" s="259">
        <v>15983.881843871575</v>
      </c>
      <c r="O39" s="259">
        <v>17191.448053145956</v>
      </c>
      <c r="P39" s="259">
        <v>17129.055942149073</v>
      </c>
      <c r="Q39" s="259">
        <v>15945.873612198131</v>
      </c>
      <c r="R39" s="259">
        <v>18667.375632455231</v>
      </c>
      <c r="S39" s="259">
        <v>15846.751463462741</v>
      </c>
      <c r="T39" s="259">
        <v>15654.681649603976</v>
      </c>
      <c r="U39" s="259">
        <v>13603.745734225609</v>
      </c>
      <c r="V39" s="259">
        <v>14924.326192326755</v>
      </c>
      <c r="W39" s="259">
        <v>15835.990707574112</v>
      </c>
    </row>
    <row r="40" spans="1:26" s="40" customFormat="1" ht="12.75" customHeight="1">
      <c r="A40" s="63" t="s">
        <v>171</v>
      </c>
      <c r="B40" s="336" t="s">
        <v>172</v>
      </c>
      <c r="C40" s="259">
        <v>3469841.3567999112</v>
      </c>
      <c r="D40" s="259">
        <v>3526968.5080284169</v>
      </c>
      <c r="E40" s="259">
        <v>3485111.690343312</v>
      </c>
      <c r="F40" s="259">
        <v>3499759.4406926194</v>
      </c>
      <c r="G40" s="259">
        <v>3490346.3938728613</v>
      </c>
      <c r="H40" s="259">
        <v>3517365.5658562034</v>
      </c>
      <c r="I40" s="259">
        <v>3649253.8276924766</v>
      </c>
      <c r="J40" s="259">
        <v>3624609.3066283604</v>
      </c>
      <c r="K40" s="259">
        <v>3546326.04555998</v>
      </c>
      <c r="L40" s="259">
        <v>3314014.4868523935</v>
      </c>
      <c r="M40" s="259">
        <v>3466436.7337429691</v>
      </c>
      <c r="N40" s="259">
        <v>3233222.2185711353</v>
      </c>
      <c r="O40" s="259">
        <v>3021929.225207353</v>
      </c>
      <c r="P40" s="259">
        <v>3043062.9525053259</v>
      </c>
      <c r="Q40" s="259">
        <v>2978282.106365425</v>
      </c>
      <c r="R40" s="259">
        <v>2861717.5934438426</v>
      </c>
      <c r="S40" s="259">
        <v>2817647.8306572423</v>
      </c>
      <c r="T40" s="259">
        <v>2637548.334974186</v>
      </c>
      <c r="U40" s="259">
        <v>2526162.178829283</v>
      </c>
      <c r="V40" s="259">
        <v>2229268.2494964604</v>
      </c>
      <c r="W40" s="259">
        <v>1952398.8604934723</v>
      </c>
    </row>
    <row r="41" spans="1:26" s="40" customFormat="1" ht="12.75" customHeight="1">
      <c r="A41" s="63" t="s">
        <v>90</v>
      </c>
      <c r="B41" s="338" t="s">
        <v>274</v>
      </c>
      <c r="C41" s="259">
        <v>3443758.3046553885</v>
      </c>
      <c r="D41" s="259">
        <v>3504279.1402652985</v>
      </c>
      <c r="E41" s="259">
        <v>3461455.3986395909</v>
      </c>
      <c r="F41" s="259">
        <v>3479336.8904855005</v>
      </c>
      <c r="G41" s="259">
        <v>3471579.2438484426</v>
      </c>
      <c r="H41" s="259">
        <v>3490498.0894442382</v>
      </c>
      <c r="I41" s="259">
        <v>3623450.2660776651</v>
      </c>
      <c r="J41" s="259">
        <v>3597728.4368664101</v>
      </c>
      <c r="K41" s="259">
        <v>3519063.5391975567</v>
      </c>
      <c r="L41" s="259">
        <v>3286757.5120926183</v>
      </c>
      <c r="M41" s="259">
        <v>3438367.2682369668</v>
      </c>
      <c r="N41" s="259">
        <v>3205758.1998311258</v>
      </c>
      <c r="O41" s="259">
        <v>2991955.6495691794</v>
      </c>
      <c r="P41" s="259">
        <v>3016189.6902920357</v>
      </c>
      <c r="Q41" s="259">
        <v>2949503.8666253006</v>
      </c>
      <c r="R41" s="259">
        <v>2831620.086639991</v>
      </c>
      <c r="S41" s="259">
        <v>2786666.7929936233</v>
      </c>
      <c r="T41" s="259">
        <v>2605975.3149350854</v>
      </c>
      <c r="U41" s="259">
        <v>2495973.3288256461</v>
      </c>
      <c r="V41" s="259">
        <v>2199824.8507650765</v>
      </c>
      <c r="W41" s="259">
        <v>1922630.0854411433</v>
      </c>
    </row>
    <row r="42" spans="1:26" s="40" customFormat="1" ht="12.75" customHeight="1">
      <c r="A42" s="63" t="s">
        <v>174</v>
      </c>
      <c r="B42" s="338" t="s">
        <v>175</v>
      </c>
      <c r="C42" s="259">
        <v>26083.052144522571</v>
      </c>
      <c r="D42" s="259">
        <v>22689.367763118265</v>
      </c>
      <c r="E42" s="259">
        <v>23656.291703720868</v>
      </c>
      <c r="F42" s="259">
        <v>20422.550207119068</v>
      </c>
      <c r="G42" s="259">
        <v>18767.15002441893</v>
      </c>
      <c r="H42" s="259">
        <v>26867.476411965305</v>
      </c>
      <c r="I42" s="259">
        <v>25803.561614811559</v>
      </c>
      <c r="J42" s="259">
        <v>26880.869761950282</v>
      </c>
      <c r="K42" s="259">
        <v>27262.506362423162</v>
      </c>
      <c r="L42" s="259">
        <v>27256.974759775603</v>
      </c>
      <c r="M42" s="259">
        <v>28069.465506002409</v>
      </c>
      <c r="N42" s="259">
        <v>27464.018740009502</v>
      </c>
      <c r="O42" s="259">
        <v>29973.575638173621</v>
      </c>
      <c r="P42" s="259">
        <v>26873.262213290058</v>
      </c>
      <c r="Q42" s="259">
        <v>28778.23974012426</v>
      </c>
      <c r="R42" s="259">
        <v>30097.506803851531</v>
      </c>
      <c r="S42" s="259">
        <v>30981.037663619234</v>
      </c>
      <c r="T42" s="259">
        <v>31573.020039100891</v>
      </c>
      <c r="U42" s="259">
        <v>30188.850003636766</v>
      </c>
      <c r="V42" s="259">
        <v>29443.398731383892</v>
      </c>
      <c r="W42" s="259">
        <v>29768.775052329151</v>
      </c>
    </row>
    <row r="43" spans="1:26" s="41" customFormat="1" ht="12.75" customHeight="1">
      <c r="A43" s="63" t="s">
        <v>176</v>
      </c>
      <c r="B43" s="336" t="s">
        <v>275</v>
      </c>
      <c r="C43" s="259">
        <v>121932.85730174281</v>
      </c>
      <c r="D43" s="259">
        <v>124820.72012811934</v>
      </c>
      <c r="E43" s="259">
        <v>116414.27406620668</v>
      </c>
      <c r="F43" s="259">
        <v>106822.83854319762</v>
      </c>
      <c r="G43" s="259">
        <v>108607.20265495632</v>
      </c>
      <c r="H43" s="259">
        <v>121762.17884024164</v>
      </c>
      <c r="I43" s="259">
        <v>136381.86158421307</v>
      </c>
      <c r="J43" s="259">
        <v>136003.64141022638</v>
      </c>
      <c r="K43" s="259">
        <v>134463.50093875758</v>
      </c>
      <c r="L43" s="259">
        <v>143551.00665708608</v>
      </c>
      <c r="M43" s="259">
        <v>132818.62412579544</v>
      </c>
      <c r="N43" s="259">
        <v>131356.81542566424</v>
      </c>
      <c r="O43" s="259">
        <v>127133.30810617845</v>
      </c>
      <c r="P43" s="259">
        <v>147133.02999610305</v>
      </c>
      <c r="Q43" s="259">
        <v>98838.281903209674</v>
      </c>
      <c r="R43" s="259">
        <v>100056.17091031052</v>
      </c>
      <c r="S43" s="259">
        <v>97125.965892328531</v>
      </c>
      <c r="T43" s="259">
        <v>104929.69781420703</v>
      </c>
      <c r="U43" s="259">
        <v>102424.60307126411</v>
      </c>
      <c r="V43" s="259">
        <v>102036.96983797295</v>
      </c>
      <c r="W43" s="259">
        <v>103208.02276364536</v>
      </c>
    </row>
    <row r="44" spans="1:26" s="40" customFormat="1" ht="12.75" customHeight="1">
      <c r="A44" s="63">
        <v>36</v>
      </c>
      <c r="B44" s="337" t="s">
        <v>178</v>
      </c>
      <c r="C44" s="259">
        <v>28814.167840263366</v>
      </c>
      <c r="D44" s="259">
        <v>27953.618774492461</v>
      </c>
      <c r="E44" s="259">
        <v>28978.476938961878</v>
      </c>
      <c r="F44" s="259">
        <v>28066.755848033616</v>
      </c>
      <c r="G44" s="259">
        <v>28281.636305201289</v>
      </c>
      <c r="H44" s="259">
        <v>27888.549312677642</v>
      </c>
      <c r="I44" s="259">
        <v>29303.073345683933</v>
      </c>
      <c r="J44" s="259">
        <v>28443.475607190678</v>
      </c>
      <c r="K44" s="259">
        <v>29101.187242256703</v>
      </c>
      <c r="L44" s="259">
        <v>31162.793630447624</v>
      </c>
      <c r="M44" s="259">
        <v>33575.895260732548</v>
      </c>
      <c r="N44" s="259">
        <v>32617.897010480126</v>
      </c>
      <c r="O44" s="259">
        <v>32752.905289807823</v>
      </c>
      <c r="P44" s="259">
        <v>35319.879867568969</v>
      </c>
      <c r="Q44" s="259">
        <v>32522.960889350696</v>
      </c>
      <c r="R44" s="259">
        <v>33468.573735512771</v>
      </c>
      <c r="S44" s="259">
        <v>34468.498968962514</v>
      </c>
      <c r="T44" s="259">
        <v>33355.414223825195</v>
      </c>
      <c r="U44" s="259">
        <v>32900.648955740115</v>
      </c>
      <c r="V44" s="259">
        <v>31743.66231372835</v>
      </c>
      <c r="W44" s="259">
        <v>30066.45669297102</v>
      </c>
    </row>
    <row r="45" spans="1:26" s="42" customFormat="1" ht="12.75" customHeight="1">
      <c r="A45" s="63" t="s">
        <v>179</v>
      </c>
      <c r="B45" s="337" t="s">
        <v>276</v>
      </c>
      <c r="C45" s="259">
        <v>93118.689461479444</v>
      </c>
      <c r="D45" s="259">
        <v>96867.101353626873</v>
      </c>
      <c r="E45" s="259">
        <v>87435.797127244805</v>
      </c>
      <c r="F45" s="259">
        <v>78756.082695164005</v>
      </c>
      <c r="G45" s="259">
        <v>80325.566349755027</v>
      </c>
      <c r="H45" s="259">
        <v>93873.629527564</v>
      </c>
      <c r="I45" s="259">
        <v>107078.78823852913</v>
      </c>
      <c r="J45" s="259">
        <v>107560.16580303572</v>
      </c>
      <c r="K45" s="259">
        <v>105362.31369650089</v>
      </c>
      <c r="L45" s="259">
        <v>112388.21302663846</v>
      </c>
      <c r="M45" s="259">
        <v>99242.728865062891</v>
      </c>
      <c r="N45" s="259">
        <v>98738.918415184147</v>
      </c>
      <c r="O45" s="259">
        <v>94380.402816370624</v>
      </c>
      <c r="P45" s="259">
        <v>111813.15012853408</v>
      </c>
      <c r="Q45" s="259">
        <v>66315.321013858978</v>
      </c>
      <c r="R45" s="259">
        <v>66587.59717479776</v>
      </c>
      <c r="S45" s="259">
        <v>62657.46692336601</v>
      </c>
      <c r="T45" s="259">
        <v>71574.283590381834</v>
      </c>
      <c r="U45" s="259">
        <v>69523.954115523986</v>
      </c>
      <c r="V45" s="259">
        <v>70293.307524244607</v>
      </c>
      <c r="W45" s="259">
        <v>73141.566070674351</v>
      </c>
    </row>
    <row r="46" spans="1:26" s="42" customFormat="1" ht="12.75" customHeight="1">
      <c r="A46" s="63">
        <v>37</v>
      </c>
      <c r="B46" s="338" t="s">
        <v>180</v>
      </c>
      <c r="C46" s="259">
        <v>23889.163623899396</v>
      </c>
      <c r="D46" s="259">
        <v>25715.995779342513</v>
      </c>
      <c r="E46" s="259">
        <v>21515.40746105486</v>
      </c>
      <c r="F46" s="259">
        <v>20518.078791760861</v>
      </c>
      <c r="G46" s="259">
        <v>20672.465203239197</v>
      </c>
      <c r="H46" s="259">
        <v>20524.315061208836</v>
      </c>
      <c r="I46" s="259">
        <v>22136.463465863031</v>
      </c>
      <c r="J46" s="259">
        <v>21775.392206656456</v>
      </c>
      <c r="K46" s="259">
        <v>22307.625631798044</v>
      </c>
      <c r="L46" s="259">
        <v>22196.696738131803</v>
      </c>
      <c r="M46" s="259">
        <v>23283.323131766087</v>
      </c>
      <c r="N46" s="259">
        <v>22887.763173973144</v>
      </c>
      <c r="O46" s="259">
        <v>23429.164304132646</v>
      </c>
      <c r="P46" s="259">
        <v>24121.966393304654</v>
      </c>
      <c r="Q46" s="259">
        <v>18852.963137029597</v>
      </c>
      <c r="R46" s="259">
        <v>19476.469498079092</v>
      </c>
      <c r="S46" s="259">
        <v>19313.191210341174</v>
      </c>
      <c r="T46" s="259">
        <v>19260.116406089066</v>
      </c>
      <c r="U46" s="259">
        <v>18993.632084287678</v>
      </c>
      <c r="V46" s="259">
        <v>18400.617962860608</v>
      </c>
      <c r="W46" s="259">
        <v>17483.347757817315</v>
      </c>
    </row>
    <row r="47" spans="1:26" s="42" customFormat="1" ht="12.75" customHeight="1">
      <c r="A47" s="63" t="s">
        <v>181</v>
      </c>
      <c r="B47" s="339" t="s">
        <v>277</v>
      </c>
      <c r="C47" s="259">
        <v>69229.525837580048</v>
      </c>
      <c r="D47" s="259">
        <v>71151.10557428436</v>
      </c>
      <c r="E47" s="259">
        <v>65920.389666189949</v>
      </c>
      <c r="F47" s="259">
        <v>58238.003903403143</v>
      </c>
      <c r="G47" s="259">
        <v>59653.10114651583</v>
      </c>
      <c r="H47" s="259">
        <v>73349.31446635515</v>
      </c>
      <c r="I47" s="259">
        <v>84942.324772666107</v>
      </c>
      <c r="J47" s="259">
        <v>85784.773596379266</v>
      </c>
      <c r="K47" s="259">
        <v>83054.688064702845</v>
      </c>
      <c r="L47" s="259">
        <v>90191.516288506653</v>
      </c>
      <c r="M47" s="259">
        <v>75959.405733296808</v>
      </c>
      <c r="N47" s="259">
        <v>75851.155241210989</v>
      </c>
      <c r="O47" s="259">
        <v>70951.238512237978</v>
      </c>
      <c r="P47" s="259">
        <v>87691.183735229424</v>
      </c>
      <c r="Q47" s="259">
        <v>47462.357876829388</v>
      </c>
      <c r="R47" s="259">
        <v>47111.127676718657</v>
      </c>
      <c r="S47" s="259">
        <v>43344.275713024836</v>
      </c>
      <c r="T47" s="259">
        <v>52314.167184292775</v>
      </c>
      <c r="U47" s="259">
        <v>50530.322031236319</v>
      </c>
      <c r="V47" s="259">
        <v>51892.689561383988</v>
      </c>
      <c r="W47" s="259">
        <v>55658.21831285704</v>
      </c>
    </row>
    <row r="48" spans="1:26" s="42" customFormat="1" ht="12.75" customHeight="1">
      <c r="A48" s="63" t="s">
        <v>182</v>
      </c>
      <c r="B48" s="336" t="s">
        <v>219</v>
      </c>
      <c r="C48" s="259">
        <v>303773.01328814524</v>
      </c>
      <c r="D48" s="259">
        <v>293176.62841141364</v>
      </c>
      <c r="E48" s="259">
        <v>280335.47264956718</v>
      </c>
      <c r="F48" s="259">
        <v>263858.3886967203</v>
      </c>
      <c r="G48" s="259">
        <v>242659.07118246291</v>
      </c>
      <c r="H48" s="259">
        <v>250047.4030453781</v>
      </c>
      <c r="I48" s="259">
        <v>258841.83274778849</v>
      </c>
      <c r="J48" s="259">
        <v>232245.63254280202</v>
      </c>
      <c r="K48" s="259">
        <v>236279.23862883536</v>
      </c>
      <c r="L48" s="259">
        <v>237033.7413312791</v>
      </c>
      <c r="M48" s="259">
        <v>240969.09201858621</v>
      </c>
      <c r="N48" s="259">
        <v>254806.30203649227</v>
      </c>
      <c r="O48" s="259">
        <v>227886.06007328903</v>
      </c>
      <c r="P48" s="259">
        <v>228602.5906458064</v>
      </c>
      <c r="Q48" s="259">
        <v>224628.75955898728</v>
      </c>
      <c r="R48" s="259">
        <v>240504.5189211368</v>
      </c>
      <c r="S48" s="259">
        <v>299420.7866972707</v>
      </c>
      <c r="T48" s="259">
        <v>240649.98169282827</v>
      </c>
      <c r="U48" s="259">
        <v>207107.24392338056</v>
      </c>
      <c r="V48" s="259">
        <v>208649.78811509343</v>
      </c>
      <c r="W48" s="259">
        <v>209792.80820900886</v>
      </c>
    </row>
    <row r="49" spans="1:24" s="42" customFormat="1" ht="12.75" customHeight="1">
      <c r="A49" s="63" t="s">
        <v>183</v>
      </c>
      <c r="B49" s="337" t="s">
        <v>184</v>
      </c>
      <c r="C49" s="259">
        <v>215106.3797428617</v>
      </c>
      <c r="D49" s="259">
        <v>203908.76872062005</v>
      </c>
      <c r="E49" s="259">
        <v>194874.65243814603</v>
      </c>
      <c r="F49" s="259">
        <v>183915.98950584701</v>
      </c>
      <c r="G49" s="259">
        <v>164785.60084201759</v>
      </c>
      <c r="H49" s="259">
        <v>173297.52179366542</v>
      </c>
      <c r="I49" s="259">
        <v>178444.92572165624</v>
      </c>
      <c r="J49" s="259">
        <v>160765.37538784536</v>
      </c>
      <c r="K49" s="259">
        <v>162721.27354066243</v>
      </c>
      <c r="L49" s="259">
        <v>153114.51390556004</v>
      </c>
      <c r="M49" s="259">
        <v>153056.40161103831</v>
      </c>
      <c r="N49" s="259">
        <v>164204.51307139877</v>
      </c>
      <c r="O49" s="259">
        <v>137764.47106248495</v>
      </c>
      <c r="P49" s="259">
        <v>133314.92864485577</v>
      </c>
      <c r="Q49" s="259">
        <v>134993.54269870251</v>
      </c>
      <c r="R49" s="259">
        <v>144485.18775145747</v>
      </c>
      <c r="S49" s="259">
        <v>201434.66299137566</v>
      </c>
      <c r="T49" s="259">
        <v>141092.35465142957</v>
      </c>
      <c r="U49" s="259">
        <v>111941.56524503948</v>
      </c>
      <c r="V49" s="259">
        <v>112435.23056896239</v>
      </c>
      <c r="W49" s="259">
        <v>112599.55545541995</v>
      </c>
    </row>
    <row r="50" spans="1:24" s="42" customFormat="1" ht="12.75" customHeight="1">
      <c r="A50" s="63">
        <v>43</v>
      </c>
      <c r="B50" s="337" t="s">
        <v>278</v>
      </c>
      <c r="C50" s="259">
        <v>88666.633545283548</v>
      </c>
      <c r="D50" s="259">
        <v>89267.859690793572</v>
      </c>
      <c r="E50" s="259">
        <v>85460.82021142116</v>
      </c>
      <c r="F50" s="259">
        <v>79942.399190873271</v>
      </c>
      <c r="G50" s="259">
        <v>77873.470340445332</v>
      </c>
      <c r="H50" s="259">
        <v>76749.881251712664</v>
      </c>
      <c r="I50" s="259">
        <v>80396.907026132249</v>
      </c>
      <c r="J50" s="259">
        <v>71480.257154956664</v>
      </c>
      <c r="K50" s="259">
        <v>73557.965088172932</v>
      </c>
      <c r="L50" s="259">
        <v>83919.227425719044</v>
      </c>
      <c r="M50" s="259">
        <v>87912.690407547896</v>
      </c>
      <c r="N50" s="259">
        <v>90601.788965093496</v>
      </c>
      <c r="O50" s="259">
        <v>90121.589010804077</v>
      </c>
      <c r="P50" s="259">
        <v>95287.662000950615</v>
      </c>
      <c r="Q50" s="259">
        <v>89635.216860284752</v>
      </c>
      <c r="R50" s="259">
        <v>96019.331169679339</v>
      </c>
      <c r="S50" s="259">
        <v>97986.12370589505</v>
      </c>
      <c r="T50" s="259">
        <v>99557.627041398693</v>
      </c>
      <c r="U50" s="259">
        <v>95165.678678341093</v>
      </c>
      <c r="V50" s="259">
        <v>96214.557546131051</v>
      </c>
      <c r="W50" s="259">
        <v>97193.252753588909</v>
      </c>
    </row>
    <row r="51" spans="1:24" s="42" customFormat="1" ht="12.75" customHeight="1">
      <c r="A51" s="63" t="s">
        <v>185</v>
      </c>
      <c r="B51" s="336" t="s">
        <v>279</v>
      </c>
      <c r="C51" s="259">
        <v>479341.93817821692</v>
      </c>
      <c r="D51" s="259">
        <v>499478.35331845551</v>
      </c>
      <c r="E51" s="259">
        <v>482924.74731864792</v>
      </c>
      <c r="F51" s="259">
        <v>460224.42089283827</v>
      </c>
      <c r="G51" s="259">
        <v>451612.0250408178</v>
      </c>
      <c r="H51" s="259">
        <v>438567.73459331325</v>
      </c>
      <c r="I51" s="259">
        <v>452547.66875532491</v>
      </c>
      <c r="J51" s="259">
        <v>407161.58210019983</v>
      </c>
      <c r="K51" s="259">
        <v>422788.43871272478</v>
      </c>
      <c r="L51" s="259">
        <v>390789.57779376896</v>
      </c>
      <c r="M51" s="259">
        <v>422574.65493053966</v>
      </c>
      <c r="N51" s="259">
        <v>397753.15828137251</v>
      </c>
      <c r="O51" s="259">
        <v>398962.19547227933</v>
      </c>
      <c r="P51" s="259">
        <v>416413.42589968385</v>
      </c>
      <c r="Q51" s="259">
        <v>381835.04293508106</v>
      </c>
      <c r="R51" s="259">
        <v>383892.53143101808</v>
      </c>
      <c r="S51" s="259">
        <v>382249.59012491093</v>
      </c>
      <c r="T51" s="259">
        <v>381887.72837585805</v>
      </c>
      <c r="U51" s="259">
        <v>356467.23149070347</v>
      </c>
      <c r="V51" s="259">
        <v>351576.35855542659</v>
      </c>
      <c r="W51" s="259">
        <v>341328.28604511084</v>
      </c>
    </row>
    <row r="52" spans="1:24" s="42" customFormat="1" ht="12.75" customHeight="1">
      <c r="A52" s="63">
        <v>45</v>
      </c>
      <c r="B52" s="337" t="s">
        <v>280</v>
      </c>
      <c r="C52" s="259">
        <v>82180.796544333891</v>
      </c>
      <c r="D52" s="259">
        <v>86016.664451592282</v>
      </c>
      <c r="E52" s="259">
        <v>76148.387132514748</v>
      </c>
      <c r="F52" s="259">
        <v>68714.177793134091</v>
      </c>
      <c r="G52" s="259">
        <v>65814.002795832057</v>
      </c>
      <c r="H52" s="259">
        <v>61288.232215301505</v>
      </c>
      <c r="I52" s="259">
        <v>69711.177738832019</v>
      </c>
      <c r="J52" s="259">
        <v>67406.764093851089</v>
      </c>
      <c r="K52" s="259">
        <v>69966.422942355523</v>
      </c>
      <c r="L52" s="259">
        <v>65126.233576420331</v>
      </c>
      <c r="M52" s="259">
        <v>69842.775301245856</v>
      </c>
      <c r="N52" s="259">
        <v>62151.173758580924</v>
      </c>
      <c r="O52" s="259">
        <v>64256.021438113159</v>
      </c>
      <c r="P52" s="259">
        <v>67781.293576852215</v>
      </c>
      <c r="Q52" s="259">
        <v>64626.33547789968</v>
      </c>
      <c r="R52" s="259">
        <v>63821.389425633002</v>
      </c>
      <c r="S52" s="259">
        <v>62567.522828048561</v>
      </c>
      <c r="T52" s="259">
        <v>61809.372909377387</v>
      </c>
      <c r="U52" s="259">
        <v>50679.246380731653</v>
      </c>
      <c r="V52" s="259">
        <v>49411.057108747882</v>
      </c>
      <c r="W52" s="259">
        <v>47226.218566994321</v>
      </c>
    </row>
    <row r="53" spans="1:24" s="42" customFormat="1" ht="12.75" customHeight="1">
      <c r="A53" s="63">
        <v>46</v>
      </c>
      <c r="B53" s="337" t="s">
        <v>220</v>
      </c>
      <c r="C53" s="259">
        <v>143435.43864281144</v>
      </c>
      <c r="D53" s="259">
        <v>149313.60476551441</v>
      </c>
      <c r="E53" s="259">
        <v>138244.25397318564</v>
      </c>
      <c r="F53" s="259">
        <v>128023.76417919406</v>
      </c>
      <c r="G53" s="259">
        <v>130811.62304427565</v>
      </c>
      <c r="H53" s="259">
        <v>142781.55772369329</v>
      </c>
      <c r="I53" s="259">
        <v>150056.03283435127</v>
      </c>
      <c r="J53" s="259">
        <v>128185.23685277408</v>
      </c>
      <c r="K53" s="259">
        <v>129422.54857366144</v>
      </c>
      <c r="L53" s="259">
        <v>120370.74420778545</v>
      </c>
      <c r="M53" s="259">
        <v>125669.75421177052</v>
      </c>
      <c r="N53" s="259">
        <v>124400.94549287086</v>
      </c>
      <c r="O53" s="259">
        <v>125190.63653088111</v>
      </c>
      <c r="P53" s="259">
        <v>130027.12270176866</v>
      </c>
      <c r="Q53" s="259">
        <v>120488.89752372957</v>
      </c>
      <c r="R53" s="259">
        <v>121542.74751731085</v>
      </c>
      <c r="S53" s="259">
        <v>124011.0377437969</v>
      </c>
      <c r="T53" s="259">
        <v>125833.0127036812</v>
      </c>
      <c r="U53" s="259">
        <v>122674.80179949889</v>
      </c>
      <c r="V53" s="259">
        <v>121242.00346267151</v>
      </c>
      <c r="W53" s="259">
        <v>117150.33089723985</v>
      </c>
    </row>
    <row r="54" spans="1:24" s="42" customFormat="1" ht="12.75" customHeight="1">
      <c r="A54" s="63">
        <v>47</v>
      </c>
      <c r="B54" s="337" t="s">
        <v>221</v>
      </c>
      <c r="C54" s="259">
        <v>253725.70299107156</v>
      </c>
      <c r="D54" s="259">
        <v>264148.08410134882</v>
      </c>
      <c r="E54" s="259">
        <v>268532.10621294752</v>
      </c>
      <c r="F54" s="259">
        <v>263486.47892051016</v>
      </c>
      <c r="G54" s="259">
        <v>254986.39920071009</v>
      </c>
      <c r="H54" s="259">
        <v>234497.94465431845</v>
      </c>
      <c r="I54" s="259">
        <v>232780.45818214162</v>
      </c>
      <c r="J54" s="259">
        <v>211569.58115357466</v>
      </c>
      <c r="K54" s="259">
        <v>223399.46719670782</v>
      </c>
      <c r="L54" s="259">
        <v>205292.60000956318</v>
      </c>
      <c r="M54" s="259">
        <v>227062.12541752332</v>
      </c>
      <c r="N54" s="259">
        <v>211201.03902992076</v>
      </c>
      <c r="O54" s="259">
        <v>209515.53750328507</v>
      </c>
      <c r="P54" s="259">
        <v>218605.00962106299</v>
      </c>
      <c r="Q54" s="259">
        <v>196719.80993345179</v>
      </c>
      <c r="R54" s="259">
        <v>198528.39448807423</v>
      </c>
      <c r="S54" s="259">
        <v>195671.02955306548</v>
      </c>
      <c r="T54" s="259">
        <v>194245.34276279944</v>
      </c>
      <c r="U54" s="259">
        <v>183113.18331047293</v>
      </c>
      <c r="V54" s="259">
        <v>180923.29798400716</v>
      </c>
      <c r="W54" s="259">
        <v>176951.73658087666</v>
      </c>
    </row>
    <row r="55" spans="1:24" s="42" customFormat="1" ht="12.75" customHeight="1">
      <c r="A55" s="63" t="s">
        <v>186</v>
      </c>
      <c r="B55" s="336" t="s">
        <v>222</v>
      </c>
      <c r="C55" s="259">
        <v>878357.70231110416</v>
      </c>
      <c r="D55" s="259">
        <v>876519.98458434618</v>
      </c>
      <c r="E55" s="259">
        <v>873517.85999448213</v>
      </c>
      <c r="F55" s="259">
        <v>887208.51792202739</v>
      </c>
      <c r="G55" s="259">
        <v>896406.77083395596</v>
      </c>
      <c r="H55" s="259">
        <v>1124765.2099163171</v>
      </c>
      <c r="I55" s="259">
        <v>1164879.7575864852</v>
      </c>
      <c r="J55" s="259">
        <v>1267268.2337013378</v>
      </c>
      <c r="K55" s="259">
        <v>1292524.9799290863</v>
      </c>
      <c r="L55" s="259">
        <v>1174160.3525047763</v>
      </c>
      <c r="M55" s="259">
        <v>1212026.8695464716</v>
      </c>
      <c r="N55" s="259">
        <v>1144032.1009249722</v>
      </c>
      <c r="O55" s="259">
        <v>1206367.0817255895</v>
      </c>
      <c r="P55" s="259">
        <v>1215018.1209805554</v>
      </c>
      <c r="Q55" s="259">
        <v>1157164.3449894476</v>
      </c>
      <c r="R55" s="259">
        <v>1316067.642171836</v>
      </c>
      <c r="S55" s="259">
        <v>1263595.0439054384</v>
      </c>
      <c r="T55" s="259">
        <v>1342964.6476799159</v>
      </c>
      <c r="U55" s="259">
        <v>1429325.7971036327</v>
      </c>
      <c r="V55" s="259">
        <v>1343901.3424824888</v>
      </c>
      <c r="W55" s="259">
        <v>960855.51428352878</v>
      </c>
    </row>
    <row r="56" spans="1:24" s="42" customFormat="1" ht="12.75" customHeight="1">
      <c r="A56" s="63" t="s">
        <v>188</v>
      </c>
      <c r="B56" s="337" t="s">
        <v>281</v>
      </c>
      <c r="C56" s="259">
        <v>77529.190554082161</v>
      </c>
      <c r="D56" s="259">
        <v>74997.35762053181</v>
      </c>
      <c r="E56" s="259">
        <v>72268.330337839609</v>
      </c>
      <c r="F56" s="259">
        <v>72148.222609670469</v>
      </c>
      <c r="G56" s="259">
        <v>71735.771609721574</v>
      </c>
      <c r="H56" s="259">
        <v>67969.546941399618</v>
      </c>
      <c r="I56" s="259">
        <v>66200.280670522712</v>
      </c>
      <c r="J56" s="259">
        <v>65599.382038137905</v>
      </c>
      <c r="K56" s="259">
        <v>35978.014660559391</v>
      </c>
      <c r="L56" s="259">
        <v>30479.614756215149</v>
      </c>
      <c r="M56" s="259">
        <v>31923.924551479366</v>
      </c>
      <c r="N56" s="259">
        <v>32718.235315995586</v>
      </c>
      <c r="O56" s="259">
        <v>32119.107507567889</v>
      </c>
      <c r="P56" s="259">
        <v>32021.330434105264</v>
      </c>
      <c r="Q56" s="259">
        <v>30830.13383132048</v>
      </c>
      <c r="R56" s="259">
        <v>30597.830341797453</v>
      </c>
      <c r="S56" s="259">
        <v>32751.678103668633</v>
      </c>
      <c r="T56" s="259">
        <v>33592.92349808861</v>
      </c>
      <c r="U56" s="259">
        <v>31708.650232476266</v>
      </c>
      <c r="V56" s="259">
        <v>31667.738682563184</v>
      </c>
      <c r="W56" s="259">
        <v>29222.306688590921</v>
      </c>
    </row>
    <row r="57" spans="1:24" s="42" customFormat="1" ht="12.75" customHeight="1">
      <c r="A57" s="63" t="s">
        <v>189</v>
      </c>
      <c r="B57" s="337" t="s">
        <v>282</v>
      </c>
      <c r="C57" s="259">
        <v>160102.52493597267</v>
      </c>
      <c r="D57" s="259">
        <v>166615.58665569633</v>
      </c>
      <c r="E57" s="259">
        <v>183816.53890948388</v>
      </c>
      <c r="F57" s="259">
        <v>185772.44164081503</v>
      </c>
      <c r="G57" s="259">
        <v>187903.311434139</v>
      </c>
      <c r="H57" s="259">
        <v>201979.4598961517</v>
      </c>
      <c r="I57" s="259">
        <v>197401.49689580689</v>
      </c>
      <c r="J57" s="259">
        <v>200709.79985128541</v>
      </c>
      <c r="K57" s="259">
        <v>212922.54391538541</v>
      </c>
      <c r="L57" s="259">
        <v>201260.54434617964</v>
      </c>
      <c r="M57" s="259">
        <v>217402.83622488004</v>
      </c>
      <c r="N57" s="259">
        <v>212001.18732439753</v>
      </c>
      <c r="O57" s="259">
        <v>215548.3611741185</v>
      </c>
      <c r="P57" s="259">
        <v>218244.73641109682</v>
      </c>
      <c r="Q57" s="259">
        <v>234291.64847731832</v>
      </c>
      <c r="R57" s="259">
        <v>228049.82294747522</v>
      </c>
      <c r="S57" s="259">
        <v>225373.09734210084</v>
      </c>
      <c r="T57" s="259">
        <v>217511.94251749164</v>
      </c>
      <c r="U57" s="259">
        <v>253973.79200232009</v>
      </c>
      <c r="V57" s="259">
        <v>255877.16168887491</v>
      </c>
      <c r="W57" s="259">
        <v>198786.95941506923</v>
      </c>
    </row>
    <row r="58" spans="1:24" s="42" customFormat="1" ht="12.75" customHeight="1">
      <c r="A58" s="63">
        <v>50</v>
      </c>
      <c r="B58" s="337" t="s">
        <v>283</v>
      </c>
      <c r="C58" s="259">
        <v>61234.431507514113</v>
      </c>
      <c r="D58" s="259">
        <v>57894.194408298696</v>
      </c>
      <c r="E58" s="259">
        <v>56196.434147811487</v>
      </c>
      <c r="F58" s="259">
        <v>56608.271270431149</v>
      </c>
      <c r="G58" s="259">
        <v>47863.881607379153</v>
      </c>
      <c r="H58" s="259">
        <v>245850.96722957207</v>
      </c>
      <c r="I58" s="259">
        <v>257868.73670668335</v>
      </c>
      <c r="J58" s="259">
        <v>334535.92739855516</v>
      </c>
      <c r="K58" s="259">
        <v>374986.61679118732</v>
      </c>
      <c r="L58" s="259">
        <v>314065.83515838336</v>
      </c>
      <c r="M58" s="259">
        <v>339912.99416808615</v>
      </c>
      <c r="N58" s="259">
        <v>293304.00587614113</v>
      </c>
      <c r="O58" s="259">
        <v>334603.6650946858</v>
      </c>
      <c r="P58" s="259">
        <v>331274.52820329438</v>
      </c>
      <c r="Q58" s="259">
        <v>316333.85393445549</v>
      </c>
      <c r="R58" s="259">
        <v>476154.51047346619</v>
      </c>
      <c r="S58" s="259">
        <v>397908.34786069766</v>
      </c>
      <c r="T58" s="259">
        <v>458859.11484318849</v>
      </c>
      <c r="U58" s="259">
        <v>509604.53691826243</v>
      </c>
      <c r="V58" s="259">
        <v>442124.88417384616</v>
      </c>
      <c r="W58" s="259">
        <v>353863.40111410734</v>
      </c>
      <c r="X58" s="169"/>
    </row>
    <row r="59" spans="1:24" s="42" customFormat="1" ht="12.75" customHeight="1">
      <c r="A59" s="63">
        <v>51</v>
      </c>
      <c r="B59" s="337" t="s">
        <v>284</v>
      </c>
      <c r="C59" s="259">
        <v>379081.73624964181</v>
      </c>
      <c r="D59" s="259">
        <v>369552.08939318941</v>
      </c>
      <c r="E59" s="259">
        <v>365957.32746947883</v>
      </c>
      <c r="F59" s="259">
        <v>376551.30164016335</v>
      </c>
      <c r="G59" s="259">
        <v>383608.86287050013</v>
      </c>
      <c r="H59" s="259">
        <v>378626.00218502694</v>
      </c>
      <c r="I59" s="259">
        <v>392195.62550371885</v>
      </c>
      <c r="J59" s="259">
        <v>409574.44105988758</v>
      </c>
      <c r="K59" s="259">
        <v>410966.67119387619</v>
      </c>
      <c r="L59" s="259">
        <v>390105.25649753714</v>
      </c>
      <c r="M59" s="259">
        <v>375710.08857384411</v>
      </c>
      <c r="N59" s="259">
        <v>361048.46268937469</v>
      </c>
      <c r="O59" s="259">
        <v>394605.11470099038</v>
      </c>
      <c r="P59" s="259">
        <v>394516.03331938689</v>
      </c>
      <c r="Q59" s="259">
        <v>379332.81658256386</v>
      </c>
      <c r="R59" s="259">
        <v>371382.78646509297</v>
      </c>
      <c r="S59" s="259">
        <v>394540.26127775374</v>
      </c>
      <c r="T59" s="259">
        <v>414588.18020520918</v>
      </c>
      <c r="U59" s="259">
        <v>415134.18067637109</v>
      </c>
      <c r="V59" s="259">
        <v>397484.88680778508</v>
      </c>
      <c r="W59" s="259">
        <v>170155.66187260483</v>
      </c>
    </row>
    <row r="60" spans="1:24" s="42" customFormat="1" ht="12.75" customHeight="1">
      <c r="A60" s="63">
        <v>52</v>
      </c>
      <c r="B60" s="337" t="s">
        <v>223</v>
      </c>
      <c r="C60" s="259">
        <v>150210.36549070917</v>
      </c>
      <c r="D60" s="259">
        <v>156886.46733607602</v>
      </c>
      <c r="E60" s="259">
        <v>145356.67364220135</v>
      </c>
      <c r="F60" s="259">
        <v>146978.36639685454</v>
      </c>
      <c r="G60" s="259">
        <v>154715.70736260171</v>
      </c>
      <c r="H60" s="259">
        <v>187481.48307391015</v>
      </c>
      <c r="I60" s="259">
        <v>205030.03651482955</v>
      </c>
      <c r="J60" s="259">
        <v>211174.38111051879</v>
      </c>
      <c r="K60" s="259">
        <v>211597.68728095133</v>
      </c>
      <c r="L60" s="259">
        <v>204648.70472032874</v>
      </c>
      <c r="M60" s="259">
        <v>211771.3207053509</v>
      </c>
      <c r="N60" s="259">
        <v>215660.39837673175</v>
      </c>
      <c r="O60" s="259">
        <v>197247.83736808875</v>
      </c>
      <c r="P60" s="259">
        <v>201166.35372761657</v>
      </c>
      <c r="Q60" s="259">
        <v>147551.10287013848</v>
      </c>
      <c r="R60" s="259">
        <v>154786.92632202059</v>
      </c>
      <c r="S60" s="259">
        <v>154487.33672192393</v>
      </c>
      <c r="T60" s="259">
        <v>155750.85919284128</v>
      </c>
      <c r="U60" s="259">
        <v>153398.62729848482</v>
      </c>
      <c r="V60" s="259">
        <v>150126.92651899764</v>
      </c>
      <c r="W60" s="259">
        <v>144099.98736202056</v>
      </c>
    </row>
    <row r="61" spans="1:24" s="42" customFormat="1" ht="12.75" customHeight="1">
      <c r="A61" s="63">
        <v>53</v>
      </c>
      <c r="B61" s="337" t="s">
        <v>190</v>
      </c>
      <c r="C61" s="259">
        <v>50199.453573184255</v>
      </c>
      <c r="D61" s="259">
        <v>50574.289170553893</v>
      </c>
      <c r="E61" s="259">
        <v>49922.555487666934</v>
      </c>
      <c r="F61" s="259">
        <v>49149.91436409286</v>
      </c>
      <c r="G61" s="259">
        <v>50579.235949614435</v>
      </c>
      <c r="H61" s="259">
        <v>42857.750590256663</v>
      </c>
      <c r="I61" s="259">
        <v>46183.581294923715</v>
      </c>
      <c r="J61" s="259">
        <v>45674.302242953148</v>
      </c>
      <c r="K61" s="259">
        <v>46073.446087126518</v>
      </c>
      <c r="L61" s="259">
        <v>33600.397026132276</v>
      </c>
      <c r="M61" s="259">
        <v>35305.705322830843</v>
      </c>
      <c r="N61" s="259">
        <v>29299.81134233157</v>
      </c>
      <c r="O61" s="259">
        <v>32242.995880138234</v>
      </c>
      <c r="P61" s="259">
        <v>37795.138885055501</v>
      </c>
      <c r="Q61" s="259">
        <v>48824.789293651127</v>
      </c>
      <c r="R61" s="259">
        <v>55095.765621983533</v>
      </c>
      <c r="S61" s="259">
        <v>58534.322599293468</v>
      </c>
      <c r="T61" s="259">
        <v>62661.627423096572</v>
      </c>
      <c r="U61" s="259">
        <v>65506.009975717992</v>
      </c>
      <c r="V61" s="259">
        <v>66619.744610421825</v>
      </c>
      <c r="W61" s="259">
        <v>64727.197831135825</v>
      </c>
    </row>
    <row r="62" spans="1:24" s="42" customFormat="1" ht="12.75" customHeight="1">
      <c r="A62" s="63" t="s">
        <v>191</v>
      </c>
      <c r="B62" s="336" t="s">
        <v>192</v>
      </c>
      <c r="C62" s="259">
        <v>109591.59007765357</v>
      </c>
      <c r="D62" s="259">
        <v>118212.72063017914</v>
      </c>
      <c r="E62" s="259">
        <v>123536.61642252546</v>
      </c>
      <c r="F62" s="259">
        <v>121842.59309536316</v>
      </c>
      <c r="G62" s="259">
        <v>121074.72518936734</v>
      </c>
      <c r="H62" s="259">
        <v>120733.51516517953</v>
      </c>
      <c r="I62" s="259">
        <v>127063.57220829885</v>
      </c>
      <c r="J62" s="259">
        <v>102222.74947830191</v>
      </c>
      <c r="K62" s="259">
        <v>105257.0344878958</v>
      </c>
      <c r="L62" s="259">
        <v>106810.20274078776</v>
      </c>
      <c r="M62" s="259">
        <v>111902.25663978551</v>
      </c>
      <c r="N62" s="259">
        <v>104103.26132374613</v>
      </c>
      <c r="O62" s="259">
        <v>102264.23540052718</v>
      </c>
      <c r="P62" s="259">
        <v>105183.46622037861</v>
      </c>
      <c r="Q62" s="259">
        <v>95878.185006111817</v>
      </c>
      <c r="R62" s="259">
        <v>97174.253645139805</v>
      </c>
      <c r="S62" s="259">
        <v>104740.56462493764</v>
      </c>
      <c r="T62" s="259">
        <v>99962.847748978835</v>
      </c>
      <c r="U62" s="259">
        <v>92839.673060777568</v>
      </c>
      <c r="V62" s="259">
        <v>91601.270831772839</v>
      </c>
      <c r="W62" s="259">
        <v>86315.510798364223</v>
      </c>
    </row>
    <row r="63" spans="1:24" s="42" customFormat="1" ht="12.75" customHeight="1">
      <c r="A63" s="63" t="s">
        <v>72</v>
      </c>
      <c r="B63" s="336" t="s">
        <v>224</v>
      </c>
      <c r="C63" s="259">
        <v>97219.747064382347</v>
      </c>
      <c r="D63" s="259">
        <v>104532.15882639823</v>
      </c>
      <c r="E63" s="259">
        <v>90201.409104293736</v>
      </c>
      <c r="F63" s="259">
        <v>87218.474261778669</v>
      </c>
      <c r="G63" s="259">
        <v>98066.785218120232</v>
      </c>
      <c r="H63" s="259">
        <v>101530.40945608489</v>
      </c>
      <c r="I63" s="259">
        <v>110440.71487457353</v>
      </c>
      <c r="J63" s="259">
        <v>101544.73257530158</v>
      </c>
      <c r="K63" s="259">
        <v>106018.32643011535</v>
      </c>
      <c r="L63" s="259">
        <v>89742.801607616304</v>
      </c>
      <c r="M63" s="259">
        <v>93278.736615352274</v>
      </c>
      <c r="N63" s="259">
        <v>92428.446820190482</v>
      </c>
      <c r="O63" s="259">
        <v>93570.193595324614</v>
      </c>
      <c r="P63" s="259">
        <v>94433.889472320909</v>
      </c>
      <c r="Q63" s="259">
        <v>61128.759106089681</v>
      </c>
      <c r="R63" s="259">
        <v>61694.453354763042</v>
      </c>
      <c r="S63" s="259">
        <v>61912.353898808447</v>
      </c>
      <c r="T63" s="259">
        <v>62131.738280288904</v>
      </c>
      <c r="U63" s="259">
        <v>58635.805505842465</v>
      </c>
      <c r="V63" s="259">
        <v>58948.466278063373</v>
      </c>
      <c r="W63" s="259">
        <v>56868.406598174697</v>
      </c>
    </row>
    <row r="64" spans="1:24" s="42" customFormat="1" ht="12.75" customHeight="1">
      <c r="A64" s="63" t="s">
        <v>73</v>
      </c>
      <c r="B64" s="336" t="s">
        <v>132</v>
      </c>
      <c r="C64" s="259">
        <v>49724.472550443119</v>
      </c>
      <c r="D64" s="259">
        <v>52649.181833726565</v>
      </c>
      <c r="E64" s="259">
        <v>53939.060020571211</v>
      </c>
      <c r="F64" s="259">
        <v>52453.427995937527</v>
      </c>
      <c r="G64" s="259">
        <v>49732.690739477548</v>
      </c>
      <c r="H64" s="259">
        <v>48719.828680994848</v>
      </c>
      <c r="I64" s="259">
        <v>50660.040741665915</v>
      </c>
      <c r="J64" s="259">
        <v>41970.137611330378</v>
      </c>
      <c r="K64" s="259">
        <v>46953.296029444129</v>
      </c>
      <c r="L64" s="259">
        <v>42756.928027233975</v>
      </c>
      <c r="M64" s="259">
        <v>45551.951411456655</v>
      </c>
      <c r="N64" s="259">
        <v>40275.770183720873</v>
      </c>
      <c r="O64" s="259">
        <v>40842.553147626786</v>
      </c>
      <c r="P64" s="259">
        <v>44166.615479314547</v>
      </c>
      <c r="Q64" s="259">
        <v>38729.292387749752</v>
      </c>
      <c r="R64" s="259">
        <v>37635.950413876701</v>
      </c>
      <c r="S64" s="259">
        <v>37253.828292453996</v>
      </c>
      <c r="T64" s="259">
        <v>36624.724423361891</v>
      </c>
      <c r="U64" s="259">
        <v>32565.761777695581</v>
      </c>
      <c r="V64" s="259">
        <v>33022.583376482769</v>
      </c>
      <c r="W64" s="259">
        <v>32269.455462020684</v>
      </c>
    </row>
    <row r="65" spans="1:23" s="42" customFormat="1" ht="12.75" customHeight="1">
      <c r="A65" s="63" t="s">
        <v>74</v>
      </c>
      <c r="B65" s="336" t="s">
        <v>285</v>
      </c>
      <c r="C65" s="259">
        <v>32150.76684486572</v>
      </c>
      <c r="D65" s="259">
        <v>32549.966809769412</v>
      </c>
      <c r="E65" s="259">
        <v>32924.414941879135</v>
      </c>
      <c r="F65" s="259">
        <v>34408.925464663349</v>
      </c>
      <c r="G65" s="259">
        <v>34388.337754579152</v>
      </c>
      <c r="H65" s="259">
        <v>34987.463077599219</v>
      </c>
      <c r="I65" s="259">
        <v>39430.425402144298</v>
      </c>
      <c r="J65" s="259">
        <v>36304.383222903758</v>
      </c>
      <c r="K65" s="259">
        <v>38145.48380996364</v>
      </c>
      <c r="L65" s="259">
        <v>35756.099397148348</v>
      </c>
      <c r="M65" s="259">
        <v>37242.481002109249</v>
      </c>
      <c r="N65" s="259">
        <v>35716.412171786862</v>
      </c>
      <c r="O65" s="259">
        <v>37785.821129702512</v>
      </c>
      <c r="P65" s="259">
        <v>37899.041847289103</v>
      </c>
      <c r="Q65" s="259">
        <v>26531.893393053659</v>
      </c>
      <c r="R65" s="259">
        <v>29421.778294180964</v>
      </c>
      <c r="S65" s="259">
        <v>29450.244312889652</v>
      </c>
      <c r="T65" s="259">
        <v>29209.784773543615</v>
      </c>
      <c r="U65" s="259">
        <v>28921.380808874186</v>
      </c>
      <c r="V65" s="259">
        <v>28812.024664236193</v>
      </c>
      <c r="W65" s="259">
        <v>27426.844284405397</v>
      </c>
    </row>
    <row r="66" spans="1:23" s="42" customFormat="1" ht="12.75" customHeight="1">
      <c r="A66" s="63" t="s">
        <v>75</v>
      </c>
      <c r="B66" s="336" t="s">
        <v>286</v>
      </c>
      <c r="C66" s="259">
        <v>150979.44051320458</v>
      </c>
      <c r="D66" s="259">
        <v>162511.06487868956</v>
      </c>
      <c r="E66" s="259">
        <v>162827.1071955912</v>
      </c>
      <c r="F66" s="259">
        <v>158357.38807689297</v>
      </c>
      <c r="G66" s="259">
        <v>156315.52111458528</v>
      </c>
      <c r="H66" s="259">
        <v>164739.60177156527</v>
      </c>
      <c r="I66" s="259">
        <v>176772.80132907743</v>
      </c>
      <c r="J66" s="259">
        <v>168166.06452867234</v>
      </c>
      <c r="K66" s="259">
        <v>183206.01770598436</v>
      </c>
      <c r="L66" s="259">
        <v>179054.3666843875</v>
      </c>
      <c r="M66" s="259">
        <v>184021.06622804172</v>
      </c>
      <c r="N66" s="259">
        <v>173175.31683882326</v>
      </c>
      <c r="O66" s="259">
        <v>174306.98175262782</v>
      </c>
      <c r="P66" s="259">
        <v>182937.72723150399</v>
      </c>
      <c r="Q66" s="259">
        <v>112025.23597069895</v>
      </c>
      <c r="R66" s="259">
        <v>118037.84934284927</v>
      </c>
      <c r="S66" s="259">
        <v>121408.29706700156</v>
      </c>
      <c r="T66" s="259">
        <v>119865.11438708499</v>
      </c>
      <c r="U66" s="259">
        <v>115520.35760891772</v>
      </c>
      <c r="V66" s="259">
        <v>118160.78139928542</v>
      </c>
      <c r="W66" s="259">
        <v>114216.7553895992</v>
      </c>
    </row>
    <row r="67" spans="1:23" s="42" customFormat="1" ht="12.75" customHeight="1">
      <c r="A67" s="63" t="s">
        <v>76</v>
      </c>
      <c r="B67" s="336" t="s">
        <v>287</v>
      </c>
      <c r="C67" s="259">
        <v>18587.217374855143</v>
      </c>
      <c r="D67" s="259">
        <v>20466.342432042176</v>
      </c>
      <c r="E67" s="259">
        <v>21141.645013755311</v>
      </c>
      <c r="F67" s="259">
        <v>21093.954631706307</v>
      </c>
      <c r="G67" s="259">
        <v>20809.111063063359</v>
      </c>
      <c r="H67" s="259">
        <v>22575.264193887084</v>
      </c>
      <c r="I67" s="259">
        <v>21098.409446606027</v>
      </c>
      <c r="J67" s="259">
        <v>21817.519323585861</v>
      </c>
      <c r="K67" s="259">
        <v>24365.170502914934</v>
      </c>
      <c r="L67" s="259">
        <v>22790.023642788638</v>
      </c>
      <c r="M67" s="259">
        <v>24162.279245803828</v>
      </c>
      <c r="N67" s="259">
        <v>23574.773077482045</v>
      </c>
      <c r="O67" s="259">
        <v>21194.032093275429</v>
      </c>
      <c r="P67" s="259">
        <v>22621.304834935388</v>
      </c>
      <c r="Q67" s="259">
        <v>25237.439945013073</v>
      </c>
      <c r="R67" s="259">
        <v>28373.714069250233</v>
      </c>
      <c r="S67" s="259">
        <v>25422.653036520893</v>
      </c>
      <c r="T67" s="259">
        <v>26682.307031037526</v>
      </c>
      <c r="U67" s="259">
        <v>25081.366156082117</v>
      </c>
      <c r="V67" s="259">
        <v>25754.648187745577</v>
      </c>
      <c r="W67" s="259">
        <v>24500.686184531405</v>
      </c>
    </row>
    <row r="68" spans="1:23" s="42" customFormat="1" ht="12.75" customHeight="1">
      <c r="A68" s="63" t="s">
        <v>77</v>
      </c>
      <c r="B68" s="336" t="s">
        <v>288</v>
      </c>
      <c r="C68" s="259">
        <v>167316.16569903772</v>
      </c>
      <c r="D68" s="259">
        <v>166035.58293962671</v>
      </c>
      <c r="E68" s="259">
        <v>164088.52164302731</v>
      </c>
      <c r="F68" s="259">
        <v>160498.13873767122</v>
      </c>
      <c r="G68" s="259">
        <v>153334.74538341566</v>
      </c>
      <c r="H68" s="259">
        <v>169840.12363678313</v>
      </c>
      <c r="I68" s="259">
        <v>187617.60602218399</v>
      </c>
      <c r="J68" s="259">
        <v>161263.83416646559</v>
      </c>
      <c r="K68" s="259">
        <v>179307.92298949198</v>
      </c>
      <c r="L68" s="259">
        <v>165314.49660639928</v>
      </c>
      <c r="M68" s="259">
        <v>172835.16958014347</v>
      </c>
      <c r="N68" s="259">
        <v>154784.77252922158</v>
      </c>
      <c r="O68" s="259">
        <v>141647.46099615589</v>
      </c>
      <c r="P68" s="259">
        <v>155666.05159806146</v>
      </c>
      <c r="Q68" s="259">
        <v>131369.89889415176</v>
      </c>
      <c r="R68" s="259">
        <v>135455.93760259289</v>
      </c>
      <c r="S68" s="259">
        <v>131592.98179936677</v>
      </c>
      <c r="T68" s="259">
        <v>130139.23454448138</v>
      </c>
      <c r="U68" s="259">
        <v>121763.94005921751</v>
      </c>
      <c r="V68" s="259">
        <v>125361.28890353507</v>
      </c>
      <c r="W68" s="259">
        <v>123555.91539602148</v>
      </c>
    </row>
    <row r="69" spans="1:23" s="42" customFormat="1" ht="12.75" customHeight="1">
      <c r="A69" s="63" t="s">
        <v>193</v>
      </c>
      <c r="B69" s="336" t="s">
        <v>226</v>
      </c>
      <c r="C69" s="259">
        <v>110264.32113082842</v>
      </c>
      <c r="D69" s="259">
        <v>123127.59930149166</v>
      </c>
      <c r="E69" s="259">
        <v>117244.30676468136</v>
      </c>
      <c r="F69" s="259">
        <v>120513.56961591379</v>
      </c>
      <c r="G69" s="259">
        <v>120864.06630210935</v>
      </c>
      <c r="H69" s="259">
        <v>129808.14355341572</v>
      </c>
      <c r="I69" s="259">
        <v>134080.89228814613</v>
      </c>
      <c r="J69" s="259">
        <v>106452.23480722934</v>
      </c>
      <c r="K69" s="259">
        <v>122856.07596664596</v>
      </c>
      <c r="L69" s="259">
        <v>104894.65032013525</v>
      </c>
      <c r="M69" s="259">
        <v>120777.13202704635</v>
      </c>
      <c r="N69" s="259">
        <v>100832.09770470754</v>
      </c>
      <c r="O69" s="259">
        <v>86783.976055818857</v>
      </c>
      <c r="P69" s="259">
        <v>96306.456163430616</v>
      </c>
      <c r="Q69" s="259">
        <v>82892.220117812583</v>
      </c>
      <c r="R69" s="259">
        <v>87366.784177045192</v>
      </c>
      <c r="S69" s="259">
        <v>82270.983241500886</v>
      </c>
      <c r="T69" s="259">
        <v>84131.903376379894</v>
      </c>
      <c r="U69" s="259">
        <v>74913.833645777471</v>
      </c>
      <c r="V69" s="259">
        <v>78850.692231990106</v>
      </c>
      <c r="W69" s="259">
        <v>79047.073275314309</v>
      </c>
    </row>
    <row r="70" spans="1:23" s="42" customFormat="1" ht="12.75" customHeight="1">
      <c r="A70" s="63" t="s">
        <v>194</v>
      </c>
      <c r="B70" s="336" t="s">
        <v>289</v>
      </c>
      <c r="C70" s="259">
        <v>146810.6227031688</v>
      </c>
      <c r="D70" s="259">
        <v>162375.34620386682</v>
      </c>
      <c r="E70" s="259">
        <v>168180.13352707966</v>
      </c>
      <c r="F70" s="259">
        <v>168263.37486056608</v>
      </c>
      <c r="G70" s="259">
        <v>164979.61982410905</v>
      </c>
      <c r="H70" s="259">
        <v>176733.05485597666</v>
      </c>
      <c r="I70" s="259">
        <v>194931.22408730816</v>
      </c>
      <c r="J70" s="259">
        <v>157715.84391296879</v>
      </c>
      <c r="K70" s="259">
        <v>178284.53377534816</v>
      </c>
      <c r="L70" s="259">
        <v>167733.55381068925</v>
      </c>
      <c r="M70" s="259">
        <v>182090.95040390856</v>
      </c>
      <c r="N70" s="259">
        <v>162517.00101245908</v>
      </c>
      <c r="O70" s="259">
        <v>154747.00914175302</v>
      </c>
      <c r="P70" s="259">
        <v>167890.82670406174</v>
      </c>
      <c r="Q70" s="259">
        <v>160866.95209276013</v>
      </c>
      <c r="R70" s="259">
        <v>168430.7303059753</v>
      </c>
      <c r="S70" s="259">
        <v>167130.57641886949</v>
      </c>
      <c r="T70" s="259">
        <v>167083.44175327494</v>
      </c>
      <c r="U70" s="259">
        <v>156366.14758043006</v>
      </c>
      <c r="V70" s="259">
        <v>162405.8460954575</v>
      </c>
      <c r="W70" s="259">
        <v>163344.98180534568</v>
      </c>
    </row>
    <row r="71" spans="1:23" s="42" customFormat="1" ht="12.75" customHeight="1">
      <c r="A71" s="63" t="s">
        <v>195</v>
      </c>
      <c r="B71" s="336" t="s">
        <v>227</v>
      </c>
      <c r="C71" s="259">
        <v>189388.44800072184</v>
      </c>
      <c r="D71" s="259">
        <v>203562.76172269846</v>
      </c>
      <c r="E71" s="259">
        <v>177995.33741970867</v>
      </c>
      <c r="F71" s="259">
        <v>164267.36179494078</v>
      </c>
      <c r="G71" s="259">
        <v>161517.87563552937</v>
      </c>
      <c r="H71" s="259">
        <v>165348.91857616627</v>
      </c>
      <c r="I71" s="259">
        <v>163178.85998966568</v>
      </c>
      <c r="J71" s="259">
        <v>138958.38759490327</v>
      </c>
      <c r="K71" s="259">
        <v>153773.89808726191</v>
      </c>
      <c r="L71" s="259">
        <v>135799.43959991695</v>
      </c>
      <c r="M71" s="259">
        <v>146691.41230470187</v>
      </c>
      <c r="N71" s="259">
        <v>126257.32036358779</v>
      </c>
      <c r="O71" s="259">
        <v>119703.3976989455</v>
      </c>
      <c r="P71" s="259">
        <v>124792.38492838974</v>
      </c>
      <c r="Q71" s="259">
        <v>134717.97867517412</v>
      </c>
      <c r="R71" s="259">
        <v>140579.88287866311</v>
      </c>
      <c r="S71" s="259">
        <v>136647.82663265069</v>
      </c>
      <c r="T71" s="259">
        <v>136522.41409806081</v>
      </c>
      <c r="U71" s="259">
        <v>126961.75665366386</v>
      </c>
      <c r="V71" s="259">
        <v>126457.96655114357</v>
      </c>
      <c r="W71" s="259">
        <v>117722.22947753637</v>
      </c>
    </row>
    <row r="72" spans="1:23" s="42" customFormat="1" ht="15" customHeight="1">
      <c r="A72" s="580"/>
      <c r="B72" s="102" t="s">
        <v>91</v>
      </c>
      <c r="C72" s="261">
        <v>10386575.242842702</v>
      </c>
      <c r="D72" s="261">
        <v>10430343.010269159</v>
      </c>
      <c r="E72" s="261">
        <v>10282513.526787566</v>
      </c>
      <c r="F72" s="261">
        <v>10404006.876262598</v>
      </c>
      <c r="G72" s="261">
        <v>10485760.486524118</v>
      </c>
      <c r="H72" s="261">
        <v>10790682.615149757</v>
      </c>
      <c r="I72" s="261">
        <v>11022330.953373093</v>
      </c>
      <c r="J72" s="261">
        <v>10872531.095563687</v>
      </c>
      <c r="K72" s="261">
        <v>10891517.535584018</v>
      </c>
      <c r="L72" s="261">
        <v>10034423.63059851</v>
      </c>
      <c r="M72" s="261">
        <v>10702002.13079102</v>
      </c>
      <c r="N72" s="261">
        <v>10326762.007435832</v>
      </c>
      <c r="O72" s="261">
        <v>10055695.909780003</v>
      </c>
      <c r="P72" s="261">
        <v>10204234.319560822</v>
      </c>
      <c r="Q72" s="261">
        <f t="shared" ref="Q72:W72" si="0">Q5+Q9+Q13+Q40+Q43+Q48+Q51+Q55+SUM(Q62:Q71)</f>
        <v>9779080.0829565972</v>
      </c>
      <c r="R72" s="261">
        <f t="shared" si="0"/>
        <v>9946306.2630117331</v>
      </c>
      <c r="S72" s="261">
        <f t="shared" si="0"/>
        <v>9872567.9531838465</v>
      </c>
      <c r="T72" s="261">
        <f t="shared" si="0"/>
        <v>9899552.1365473866</v>
      </c>
      <c r="U72" s="261">
        <f t="shared" si="0"/>
        <v>9650867.0491468627</v>
      </c>
      <c r="V72" s="261">
        <f t="shared" si="0"/>
        <v>9166090.7501416467</v>
      </c>
      <c r="W72" s="261">
        <f t="shared" si="0"/>
        <v>8342307.7897266969</v>
      </c>
    </row>
    <row r="73" spans="1:23" s="42" customFormat="1" ht="12.75" customHeight="1">
      <c r="A73" s="580"/>
      <c r="B73" s="133" t="s">
        <v>290</v>
      </c>
      <c r="C73" s="259">
        <v>3903781.0607265113</v>
      </c>
      <c r="D73" s="259">
        <v>4159793.6026100144</v>
      </c>
      <c r="E73" s="259">
        <v>4074755.84900743</v>
      </c>
      <c r="F73" s="259">
        <v>4117738.9660723498</v>
      </c>
      <c r="G73" s="259">
        <v>4030198.721098925</v>
      </c>
      <c r="H73" s="259">
        <v>3948145.0150797851</v>
      </c>
      <c r="I73" s="259">
        <v>3946814.7574426075</v>
      </c>
      <c r="J73" s="259">
        <v>3586041.644019241</v>
      </c>
      <c r="K73" s="259">
        <v>3860085.2587950919</v>
      </c>
      <c r="L73" s="259">
        <v>3815600.4027945423</v>
      </c>
      <c r="M73" s="259">
        <v>4015810.920247802</v>
      </c>
      <c r="N73" s="259">
        <v>3699600.5956002735</v>
      </c>
      <c r="O73" s="259">
        <v>3775485.1509273537</v>
      </c>
      <c r="P73" s="259">
        <v>3914682.9039997673</v>
      </c>
      <c r="Q73" s="259">
        <v>3626065.7513643992</v>
      </c>
      <c r="R73" s="259">
        <v>3723521.0925660897</v>
      </c>
      <c r="S73" s="259">
        <v>3806741.271535988</v>
      </c>
      <c r="T73" s="259">
        <v>3778632.7005818016</v>
      </c>
      <c r="U73" s="259">
        <v>3749061.0513010961</v>
      </c>
      <c r="V73" s="259">
        <v>3856043.0923180426</v>
      </c>
      <c r="W73" s="259">
        <v>3635150.0176211684</v>
      </c>
    </row>
    <row r="74" spans="1:23" s="42" customFormat="1" ht="12.75" customHeight="1">
      <c r="A74" s="580"/>
      <c r="B74" s="102" t="s">
        <v>382</v>
      </c>
      <c r="C74" s="261">
        <v>14290356.303569213</v>
      </c>
      <c r="D74" s="261">
        <v>14590136.612879174</v>
      </c>
      <c r="E74" s="261">
        <v>14357269.375794996</v>
      </c>
      <c r="F74" s="261">
        <v>14521745.842334948</v>
      </c>
      <c r="G74" s="261">
        <v>14515959.207623042</v>
      </c>
      <c r="H74" s="261">
        <v>14738827.630229542</v>
      </c>
      <c r="I74" s="261">
        <v>14969145.710815702</v>
      </c>
      <c r="J74" s="261">
        <v>14458572.739582928</v>
      </c>
      <c r="K74" s="261">
        <v>14751602.79437911</v>
      </c>
      <c r="L74" s="261">
        <v>13850024.033393051</v>
      </c>
      <c r="M74" s="261">
        <v>14717813.051038822</v>
      </c>
      <c r="N74" s="261">
        <v>14026362.603036106</v>
      </c>
      <c r="O74" s="261">
        <v>13831181.060707357</v>
      </c>
      <c r="P74" s="261">
        <v>14118917.22356059</v>
      </c>
      <c r="Q74" s="261">
        <f t="shared" ref="Q74:T74" si="1">SUM(Q72:Q73)</f>
        <v>13405145.834320996</v>
      </c>
      <c r="R74" s="261">
        <f t="shared" si="1"/>
        <v>13669827.355577823</v>
      </c>
      <c r="S74" s="261">
        <f t="shared" si="1"/>
        <v>13679309.224719834</v>
      </c>
      <c r="T74" s="261">
        <f t="shared" si="1"/>
        <v>13678184.837129189</v>
      </c>
      <c r="U74" s="261">
        <f t="shared" ref="U74" si="2">SUM(U72:U73)</f>
        <v>13399928.100447958</v>
      </c>
      <c r="V74" s="261">
        <f t="shared" ref="V74:W74" si="3">SUM(V72:V73)</f>
        <v>13022133.84245969</v>
      </c>
      <c r="W74" s="261">
        <f t="shared" si="3"/>
        <v>11977457.807347866</v>
      </c>
    </row>
    <row r="75" spans="1:23" s="42" customFormat="1" ht="12.75" customHeight="1">
      <c r="A75" s="606" t="s">
        <v>80</v>
      </c>
      <c r="B75" s="575" t="s">
        <v>456</v>
      </c>
      <c r="C75" s="259">
        <v>358503.6731419157</v>
      </c>
      <c r="D75" s="259">
        <v>388524.75993045222</v>
      </c>
      <c r="E75" s="259">
        <v>401553.25635050132</v>
      </c>
      <c r="F75" s="259">
        <v>442114.97682551981</v>
      </c>
      <c r="G75" s="259">
        <v>451371.46298874158</v>
      </c>
      <c r="H75" s="259">
        <v>728243.45903003763</v>
      </c>
      <c r="I75" s="259">
        <v>750069.54810197104</v>
      </c>
      <c r="J75" s="259">
        <v>859319.98033727671</v>
      </c>
      <c r="K75" s="259">
        <v>902453.73423910257</v>
      </c>
      <c r="L75" s="259">
        <v>823975.31644001068</v>
      </c>
      <c r="M75" s="259">
        <v>835894.44415832346</v>
      </c>
      <c r="N75" s="259">
        <v>784789.78775833908</v>
      </c>
      <c r="O75" s="259">
        <v>860234.87588316971</v>
      </c>
      <c r="P75" s="259">
        <v>852087.76477166056</v>
      </c>
      <c r="Q75" s="259">
        <v>714299.92006355978</v>
      </c>
      <c r="R75" s="259">
        <v>849584.6607065578</v>
      </c>
      <c r="S75" s="259">
        <v>783573.49990626005</v>
      </c>
      <c r="T75" s="259">
        <v>864278.32052561315</v>
      </c>
      <c r="U75" s="259">
        <v>929448.99305706867</v>
      </c>
      <c r="V75" s="259">
        <v>840507.27734691417</v>
      </c>
      <c r="W75" s="259">
        <v>592292.46580625605</v>
      </c>
    </row>
    <row r="76" spans="1:23" s="42" customFormat="1" ht="12.75" customHeight="1">
      <c r="A76" s="606" t="s">
        <v>78</v>
      </c>
      <c r="B76" s="270" t="s">
        <v>457</v>
      </c>
      <c r="C76" s="259">
        <v>338454.58419319632</v>
      </c>
      <c r="D76" s="259">
        <v>288279.92841549846</v>
      </c>
      <c r="E76" s="259">
        <v>298645.43979383225</v>
      </c>
      <c r="F76" s="259">
        <v>300568.34334218909</v>
      </c>
      <c r="G76" s="259">
        <v>295763.05804327718</v>
      </c>
      <c r="H76" s="259">
        <v>221356.14091718383</v>
      </c>
      <c r="I76" s="259">
        <v>237109.62444346948</v>
      </c>
      <c r="J76" s="259">
        <v>243886.40150853217</v>
      </c>
      <c r="K76" s="259">
        <v>240755.18824912654</v>
      </c>
      <c r="L76" s="259">
        <v>229036.3087723424</v>
      </c>
      <c r="M76" s="259">
        <v>199558.02783221778</v>
      </c>
      <c r="N76" s="259">
        <v>194070.07604443925</v>
      </c>
      <c r="O76" s="259">
        <v>200383.01553159254</v>
      </c>
      <c r="P76" s="259">
        <v>208093.54425431055</v>
      </c>
      <c r="Q76" s="259">
        <v>513589.54734838742</v>
      </c>
      <c r="R76" s="259">
        <v>510901.65876864403</v>
      </c>
      <c r="S76" s="259">
        <v>531202.93875066272</v>
      </c>
      <c r="T76" s="259">
        <v>523808.99417654623</v>
      </c>
      <c r="U76" s="259">
        <v>526706.51362913358</v>
      </c>
      <c r="V76" s="259">
        <v>525944.24235865136</v>
      </c>
      <c r="W76" s="259">
        <v>477651.93835466867</v>
      </c>
    </row>
    <row r="77" spans="1:23" s="42" customFormat="1" ht="12.75" customHeight="1">
      <c r="A77" s="606" t="s">
        <v>80</v>
      </c>
      <c r="B77" s="270" t="s">
        <v>291</v>
      </c>
      <c r="C77" s="259">
        <v>92743</v>
      </c>
      <c r="D77" s="259">
        <v>93278</v>
      </c>
      <c r="E77" s="259">
        <v>100069</v>
      </c>
      <c r="F77" s="259">
        <v>109054</v>
      </c>
      <c r="G77" s="259">
        <v>111363</v>
      </c>
      <c r="H77" s="259">
        <v>104286</v>
      </c>
      <c r="I77" s="259">
        <v>107888</v>
      </c>
      <c r="J77" s="259">
        <v>128554</v>
      </c>
      <c r="K77" s="259">
        <v>124485</v>
      </c>
      <c r="L77" s="259">
        <v>114059</v>
      </c>
      <c r="M77" s="259">
        <v>116156</v>
      </c>
      <c r="N77" s="259">
        <v>113908</v>
      </c>
      <c r="O77" s="259">
        <v>106264</v>
      </c>
      <c r="P77" s="259">
        <v>96140</v>
      </c>
      <c r="Q77" s="259">
        <v>94681</v>
      </c>
      <c r="R77" s="259">
        <v>101307</v>
      </c>
      <c r="S77" s="259">
        <v>117477</v>
      </c>
      <c r="T77" s="259">
        <v>95681</v>
      </c>
      <c r="U77" s="259">
        <v>70976</v>
      </c>
      <c r="V77" s="259">
        <v>57173</v>
      </c>
      <c r="W77" s="259">
        <v>55410.801000000007</v>
      </c>
    </row>
    <row r="78" spans="1:23" s="42" customFormat="1" ht="12.75" customHeight="1">
      <c r="A78" s="606" t="s">
        <v>78</v>
      </c>
      <c r="B78" s="142" t="s">
        <v>67</v>
      </c>
      <c r="C78" s="259">
        <v>52406.447908286413</v>
      </c>
      <c r="D78" s="259">
        <v>87667.903192371479</v>
      </c>
      <c r="E78" s="259">
        <v>102864</v>
      </c>
      <c r="F78" s="259">
        <v>170799.37968442732</v>
      </c>
      <c r="G78" s="259">
        <v>167822.00779265453</v>
      </c>
      <c r="H78" s="259">
        <v>99326.733840819914</v>
      </c>
      <c r="I78" s="259">
        <v>148956.07108663095</v>
      </c>
      <c r="J78" s="259">
        <v>126017.01569804762</v>
      </c>
      <c r="K78" s="259">
        <v>49451.434775080248</v>
      </c>
      <c r="L78" s="259">
        <v>55541.185144786672</v>
      </c>
      <c r="M78" s="259">
        <v>-115310</v>
      </c>
      <c r="N78" s="259">
        <v>-78648</v>
      </c>
      <c r="O78" s="259">
        <v>22517.952502856017</v>
      </c>
      <c r="P78" s="259">
        <v>75772.861546835833</v>
      </c>
      <c r="Q78" s="259">
        <v>-26520.389800239813</v>
      </c>
      <c r="R78" s="259">
        <v>-71911</v>
      </c>
      <c r="S78" s="259">
        <v>40627</v>
      </c>
      <c r="T78" s="259">
        <v>83316</v>
      </c>
      <c r="U78" s="259">
        <v>84038</v>
      </c>
      <c r="V78" s="259">
        <v>40597</v>
      </c>
      <c r="W78" s="259">
        <v>48163.654000000337</v>
      </c>
    </row>
    <row r="79" spans="1:23" s="42" customFormat="1" ht="12.75" customHeight="1">
      <c r="A79" s="606" t="s">
        <v>78</v>
      </c>
      <c r="B79" s="270" t="s">
        <v>612</v>
      </c>
      <c r="C79" s="259">
        <v>0</v>
      </c>
      <c r="D79" s="259">
        <v>0</v>
      </c>
      <c r="E79" s="259">
        <v>0</v>
      </c>
      <c r="F79" s="259">
        <v>0</v>
      </c>
      <c r="G79" s="259">
        <v>0</v>
      </c>
      <c r="H79" s="259">
        <v>155602.41516302928</v>
      </c>
      <c r="I79" s="259">
        <v>164633.75171106885</v>
      </c>
      <c r="J79" s="259">
        <v>177680.45020836487</v>
      </c>
      <c r="K79" s="259">
        <v>177884.41314145981</v>
      </c>
      <c r="L79" s="259">
        <v>175318.4516590045</v>
      </c>
      <c r="M79" s="259">
        <v>199380.27437314176</v>
      </c>
      <c r="N79" s="259">
        <v>193280.42746691086</v>
      </c>
      <c r="O79" s="259">
        <v>210309.11403547064</v>
      </c>
      <c r="P79" s="259">
        <v>215719.03985796613</v>
      </c>
      <c r="Q79" s="259">
        <v>-58951.462089479057</v>
      </c>
      <c r="R79" s="259">
        <v>-57138.352922578924</v>
      </c>
      <c r="S79" s="259">
        <v>-23782.663926994865</v>
      </c>
      <c r="T79" s="259">
        <v>24344.488179924636</v>
      </c>
      <c r="U79" s="259">
        <v>-45007.44948288388</v>
      </c>
      <c r="V79" s="259">
        <v>-44868.807936605648</v>
      </c>
      <c r="W79" s="259">
        <v>-104336.41299485028</v>
      </c>
    </row>
    <row r="80" spans="1:23" s="42" customFormat="1" ht="12.75" customHeight="1">
      <c r="A80" s="606" t="s">
        <v>78</v>
      </c>
      <c r="B80" s="142" t="s">
        <v>133</v>
      </c>
      <c r="C80" s="259">
        <v>170832.06400000001</v>
      </c>
      <c r="D80" s="259">
        <v>194347.09399999998</v>
      </c>
      <c r="E80" s="259">
        <v>170204</v>
      </c>
      <c r="F80" s="259">
        <v>158130.49130780427</v>
      </c>
      <c r="G80" s="259">
        <v>174531.39685212547</v>
      </c>
      <c r="H80" s="259">
        <v>175774.45158057308</v>
      </c>
      <c r="I80" s="259">
        <v>174905.77965060755</v>
      </c>
      <c r="J80" s="259">
        <v>178590.46671546239</v>
      </c>
      <c r="K80" s="259">
        <v>173222.23132452936</v>
      </c>
      <c r="L80" s="259">
        <v>145113.19010270332</v>
      </c>
      <c r="M80" s="259">
        <v>151931.23721061982</v>
      </c>
      <c r="N80" s="259">
        <v>148031.01342514431</v>
      </c>
      <c r="O80" s="259">
        <v>149164.829</v>
      </c>
      <c r="P80" s="259">
        <v>151333.6716992</v>
      </c>
      <c r="Q80" s="259">
        <v>155302</v>
      </c>
      <c r="R80" s="259">
        <v>160722</v>
      </c>
      <c r="S80" s="259">
        <v>164313</v>
      </c>
      <c r="T80" s="259">
        <v>173298</v>
      </c>
      <c r="U80" s="259">
        <v>163804</v>
      </c>
      <c r="V80" s="259">
        <v>158414</v>
      </c>
      <c r="W80" s="259">
        <v>143676.68199999997</v>
      </c>
    </row>
    <row r="81" spans="1:23" s="42" customFormat="1" ht="12.75" customHeight="1">
      <c r="A81" s="607" t="s">
        <v>79</v>
      </c>
      <c r="B81" s="609" t="s">
        <v>613</v>
      </c>
      <c r="C81" s="261">
        <v>14400802.726528779</v>
      </c>
      <c r="D81" s="261">
        <v>14678628.778556591</v>
      </c>
      <c r="E81" s="261">
        <v>14427360.559238328</v>
      </c>
      <c r="F81" s="261">
        <v>14600075.079843849</v>
      </c>
      <c r="G81" s="261">
        <v>14591341.207322359</v>
      </c>
      <c r="H81" s="261">
        <v>14558357.912701109</v>
      </c>
      <c r="I81" s="261">
        <v>14836793.389605507</v>
      </c>
      <c r="J81" s="261">
        <v>14196873.093376057</v>
      </c>
      <c r="K81" s="261">
        <v>14365977.327630201</v>
      </c>
      <c r="L81" s="261">
        <v>13516998.852631878</v>
      </c>
      <c r="M81" s="261">
        <v>14201322.146296479</v>
      </c>
      <c r="N81" s="261">
        <v>13584398.332214259</v>
      </c>
      <c r="O81" s="261">
        <v>13447057.095894106</v>
      </c>
      <c r="P81" s="261">
        <v>13821608.576147242</v>
      </c>
      <c r="Q81" s="261">
        <f t="shared" ref="Q81:T81" si="4">Q74-Q75+Q76-Q77+Q78+Q79+Q80</f>
        <v>13179584.609716106</v>
      </c>
      <c r="R81" s="261">
        <f t="shared" si="4"/>
        <v>13261510.000717331</v>
      </c>
      <c r="S81" s="261">
        <f t="shared" si="4"/>
        <v>13490618.999637241</v>
      </c>
      <c r="T81" s="261">
        <f t="shared" si="4"/>
        <v>13522992.998960046</v>
      </c>
      <c r="U81" s="261">
        <f>U74-U75+U76-U77+U78+U79+U80</f>
        <v>13129044.171537139</v>
      </c>
      <c r="V81" s="261">
        <f t="shared" ref="V81:W81" si="5">V74-V75+V76-V77+V78+V79+V80</f>
        <v>12804539.999534821</v>
      </c>
      <c r="W81" s="261">
        <f t="shared" si="5"/>
        <v>11894910.40190143</v>
      </c>
    </row>
    <row r="82" spans="1:23" ht="15" customHeight="1">
      <c r="A82" s="576" t="s">
        <v>557</v>
      </c>
      <c r="B82" s="74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</row>
    <row r="83" spans="1:23" ht="15" customHeight="1">
      <c r="A83" s="24" t="s">
        <v>626</v>
      </c>
      <c r="B83" s="48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</row>
    <row r="84" spans="1:23" ht="12">
      <c r="A84" s="19" t="s">
        <v>559</v>
      </c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</row>
    <row r="85" spans="1:23" ht="12">
      <c r="A85" s="147" t="s">
        <v>611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R85" s="171"/>
    </row>
    <row r="86" spans="1:23" ht="12">
      <c r="A86" s="167"/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</row>
    <row r="87" spans="1:23" ht="11.1" customHeight="1">
      <c r="A87" s="167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</row>
    <row r="88" spans="1:23" ht="11.1" customHeight="1">
      <c r="A88" s="167"/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</row>
    <row r="89" spans="1:23" ht="11.1" customHeight="1">
      <c r="A89" s="167"/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</row>
    <row r="90" spans="1:23" ht="11.1" customHeight="1">
      <c r="A90" s="167"/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</row>
    <row r="91" spans="1:23" ht="15" customHeight="1">
      <c r="A91" s="167"/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</row>
    <row r="92" spans="1:23" ht="15" customHeight="1">
      <c r="A92" s="167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</row>
    <row r="93" spans="1:23" ht="15" customHeight="1">
      <c r="A93" s="167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</row>
    <row r="94" spans="1:23" ht="15" customHeight="1">
      <c r="A94" s="167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</row>
    <row r="95" spans="1:23" ht="15" customHeight="1">
      <c r="A95" s="167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</row>
    <row r="96" spans="1:23" ht="15" customHeight="1">
      <c r="A96" s="167"/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</row>
    <row r="97" spans="1:23" ht="15" customHeight="1">
      <c r="A97" s="167"/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</row>
    <row r="98" spans="1:23" ht="15" customHeight="1">
      <c r="A98" s="167"/>
      <c r="B98" s="167"/>
      <c r="C98" s="167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67"/>
      <c r="O98" s="167"/>
      <c r="P98" s="167"/>
      <c r="Q98" s="167"/>
      <c r="R98" s="167"/>
      <c r="S98" s="167"/>
      <c r="T98" s="167"/>
      <c r="U98" s="167"/>
      <c r="V98" s="167"/>
      <c r="W98" s="167"/>
    </row>
    <row r="99" spans="1:23" ht="15" customHeight="1">
      <c r="A99" s="167"/>
      <c r="B99" s="167"/>
      <c r="C99" s="167"/>
      <c r="D99" s="167"/>
      <c r="E99" s="167"/>
      <c r="F99" s="167"/>
      <c r="G99" s="167"/>
      <c r="H99" s="167"/>
      <c r="I99" s="167"/>
      <c r="J99" s="167"/>
      <c r="K99" s="167"/>
      <c r="L99" s="167"/>
      <c r="M99" s="167"/>
      <c r="N99" s="167"/>
      <c r="O99" s="167"/>
      <c r="P99" s="167"/>
      <c r="Q99" s="167"/>
      <c r="R99" s="167"/>
      <c r="S99" s="167"/>
      <c r="T99" s="167"/>
      <c r="U99" s="167"/>
      <c r="V99" s="167"/>
      <c r="W99" s="167"/>
    </row>
    <row r="100" spans="1:23" ht="15" customHeight="1">
      <c r="A100" s="167"/>
      <c r="B100" s="167"/>
      <c r="C100" s="167"/>
      <c r="D100" s="167"/>
      <c r="E100" s="167"/>
      <c r="F100" s="167"/>
      <c r="G100" s="167"/>
      <c r="H100" s="167"/>
      <c r="I100" s="167"/>
      <c r="J100" s="167"/>
      <c r="K100" s="167"/>
      <c r="L100" s="167"/>
      <c r="M100" s="167"/>
      <c r="N100" s="167"/>
      <c r="O100" s="167"/>
      <c r="P100" s="167"/>
      <c r="Q100" s="167"/>
      <c r="R100" s="167"/>
      <c r="S100" s="167"/>
      <c r="T100" s="167"/>
      <c r="U100" s="167"/>
      <c r="V100" s="167"/>
      <c r="W100" s="167"/>
    </row>
    <row r="101" spans="1:23" ht="15" customHeight="1">
      <c r="A101" s="167"/>
      <c r="B101" s="167"/>
      <c r="C101" s="167"/>
      <c r="D101" s="167"/>
      <c r="E101" s="167"/>
      <c r="F101" s="167"/>
      <c r="G101" s="167"/>
      <c r="H101" s="167"/>
      <c r="I101" s="167"/>
      <c r="J101" s="167"/>
      <c r="K101" s="167"/>
      <c r="L101" s="167"/>
      <c r="M101" s="167"/>
      <c r="N101" s="167"/>
      <c r="O101" s="167"/>
      <c r="P101" s="167"/>
      <c r="Q101" s="167"/>
      <c r="R101" s="167"/>
      <c r="S101" s="167"/>
      <c r="T101" s="167"/>
      <c r="U101" s="167"/>
      <c r="V101" s="167"/>
      <c r="W101" s="167"/>
    </row>
    <row r="102" spans="1:23" ht="15" customHeight="1">
      <c r="A102" s="167"/>
      <c r="B102" s="167"/>
      <c r="C102" s="167"/>
      <c r="D102" s="167"/>
      <c r="E102" s="167"/>
      <c r="F102" s="167"/>
      <c r="G102" s="167"/>
      <c r="H102" s="167"/>
      <c r="I102" s="167"/>
      <c r="J102" s="167"/>
      <c r="K102" s="167"/>
      <c r="L102" s="167"/>
      <c r="M102" s="167"/>
      <c r="N102" s="167"/>
      <c r="O102" s="167"/>
      <c r="P102" s="167"/>
      <c r="Q102" s="167"/>
      <c r="R102" s="167"/>
      <c r="S102" s="167"/>
      <c r="T102" s="167"/>
      <c r="U102" s="167"/>
      <c r="V102" s="167"/>
      <c r="W102" s="167"/>
    </row>
    <row r="103" spans="1:23" ht="15" customHeight="1">
      <c r="A103" s="167"/>
      <c r="B103" s="167"/>
      <c r="C103" s="167"/>
      <c r="D103" s="167"/>
      <c r="E103" s="167"/>
      <c r="F103" s="167"/>
      <c r="G103" s="167"/>
      <c r="H103" s="167"/>
      <c r="I103" s="167"/>
      <c r="J103" s="167"/>
      <c r="K103" s="167"/>
      <c r="L103" s="167"/>
      <c r="M103" s="167"/>
      <c r="N103" s="167"/>
      <c r="O103" s="167"/>
      <c r="P103" s="167"/>
      <c r="Q103" s="167"/>
      <c r="R103" s="167"/>
      <c r="S103" s="167"/>
      <c r="T103" s="167"/>
      <c r="U103" s="167"/>
      <c r="V103" s="167"/>
      <c r="W103" s="167"/>
    </row>
    <row r="104" spans="1:23" ht="15" customHeight="1">
      <c r="A104" s="167"/>
      <c r="B104" s="167"/>
      <c r="C104" s="167"/>
      <c r="D104" s="167"/>
      <c r="E104" s="167"/>
      <c r="F104" s="167"/>
      <c r="G104" s="167"/>
      <c r="H104" s="167"/>
      <c r="I104" s="167"/>
      <c r="J104" s="167"/>
      <c r="K104" s="167"/>
      <c r="L104" s="167"/>
      <c r="M104" s="167"/>
      <c r="N104" s="167"/>
      <c r="O104" s="167"/>
      <c r="P104" s="167"/>
      <c r="Q104" s="167"/>
      <c r="R104" s="167"/>
      <c r="S104" s="167"/>
      <c r="T104" s="167"/>
      <c r="U104" s="167"/>
      <c r="V104" s="167"/>
      <c r="W104" s="167"/>
    </row>
    <row r="105" spans="1:23" ht="15" customHeight="1">
      <c r="A105" s="25"/>
      <c r="B105" s="26"/>
    </row>
    <row r="106" spans="1:23" ht="15" customHeight="1">
      <c r="A106" s="25"/>
      <c r="B106" s="26"/>
    </row>
    <row r="107" spans="1:23" ht="15" customHeight="1">
      <c r="A107" s="25"/>
      <c r="B107" s="26"/>
    </row>
    <row r="108" spans="1:23" ht="15" customHeight="1">
      <c r="A108" s="25"/>
      <c r="B108" s="26"/>
    </row>
    <row r="109" spans="1:23" ht="15" customHeight="1">
      <c r="A109" s="25"/>
      <c r="B109" s="26"/>
    </row>
    <row r="110" spans="1:23" ht="15" customHeight="1">
      <c r="A110" s="25"/>
      <c r="B110" s="26"/>
    </row>
    <row r="111" spans="1:23" ht="15" customHeight="1">
      <c r="A111" s="25"/>
      <c r="B111" s="26"/>
    </row>
    <row r="112" spans="1:23" ht="15" customHeight="1">
      <c r="A112" s="25"/>
      <c r="B112" s="26"/>
    </row>
    <row r="113" spans="1:2" ht="15" customHeight="1">
      <c r="A113" s="25"/>
      <c r="B113" s="26"/>
    </row>
    <row r="114" spans="1:2" ht="15" customHeight="1">
      <c r="A114" s="25"/>
      <c r="B114" s="26"/>
    </row>
    <row r="115" spans="1:2" ht="15" customHeight="1">
      <c r="A115" s="25"/>
      <c r="B115" s="26"/>
    </row>
    <row r="116" spans="1:2" ht="15" customHeight="1">
      <c r="A116" s="25"/>
      <c r="B116" s="26"/>
    </row>
    <row r="117" spans="1:2" ht="15" customHeight="1">
      <c r="A117" s="25"/>
      <c r="B117" s="26"/>
    </row>
    <row r="118" spans="1:2" ht="15" customHeight="1">
      <c r="A118" s="25"/>
      <c r="B118" s="26"/>
    </row>
    <row r="119" spans="1:2" ht="15" customHeight="1">
      <c r="A119" s="25"/>
      <c r="B119" s="26"/>
    </row>
    <row r="120" spans="1:2" ht="15" customHeight="1">
      <c r="A120" s="25"/>
      <c r="B120" s="26"/>
    </row>
    <row r="121" spans="1:2" ht="15" customHeight="1">
      <c r="A121" s="25"/>
      <c r="B121" s="26"/>
    </row>
    <row r="122" spans="1:2" ht="15" customHeight="1">
      <c r="A122" s="25"/>
      <c r="B122" s="26"/>
    </row>
    <row r="123" spans="1:2" ht="15" customHeight="1">
      <c r="A123" s="25"/>
      <c r="B123" s="26"/>
    </row>
    <row r="124" spans="1:2" ht="15" customHeight="1">
      <c r="A124" s="25"/>
      <c r="B124" s="26"/>
    </row>
    <row r="125" spans="1:2" ht="15" customHeight="1">
      <c r="A125" s="25"/>
      <c r="B125" s="26"/>
    </row>
    <row r="126" spans="1:2" ht="15" customHeight="1">
      <c r="A126" s="25"/>
      <c r="B126" s="26"/>
    </row>
    <row r="127" spans="1:2" ht="15" customHeight="1">
      <c r="A127" s="25"/>
      <c r="B127" s="26"/>
    </row>
    <row r="128" spans="1:2" ht="15" customHeight="1">
      <c r="A128" s="25"/>
      <c r="B128" s="26"/>
    </row>
    <row r="129" spans="1:2" ht="15" customHeight="1">
      <c r="A129" s="25"/>
      <c r="B129" s="26"/>
    </row>
    <row r="130" spans="1:2" ht="15" customHeight="1">
      <c r="A130" s="25"/>
      <c r="B130" s="26"/>
    </row>
    <row r="131" spans="1:2" ht="15" customHeight="1">
      <c r="A131" s="25"/>
      <c r="B131" s="26"/>
    </row>
    <row r="132" spans="1:2" ht="15" customHeight="1">
      <c r="A132" s="25"/>
      <c r="B132" s="26"/>
    </row>
    <row r="133" spans="1:2" ht="15" customHeight="1">
      <c r="A133" s="25"/>
      <c r="B133" s="26"/>
    </row>
    <row r="134" spans="1:2" ht="15" customHeight="1">
      <c r="A134" s="25"/>
      <c r="B134" s="26"/>
    </row>
    <row r="135" spans="1:2" ht="15" customHeight="1">
      <c r="A135" s="25"/>
      <c r="B135" s="26"/>
    </row>
    <row r="136" spans="1:2" ht="15" customHeight="1">
      <c r="A136" s="25"/>
      <c r="B136" s="26"/>
    </row>
    <row r="137" spans="1:2" ht="15" customHeight="1">
      <c r="A137" s="25"/>
      <c r="B137" s="26"/>
    </row>
    <row r="138" spans="1:2" ht="15" customHeight="1">
      <c r="A138" s="25"/>
      <c r="B138" s="26"/>
    </row>
    <row r="139" spans="1:2" ht="15" customHeight="1">
      <c r="A139" s="25"/>
      <c r="B139" s="26"/>
    </row>
    <row r="140" spans="1:2" ht="15" customHeight="1">
      <c r="A140" s="25"/>
      <c r="B140" s="26"/>
    </row>
    <row r="141" spans="1:2" ht="15" customHeight="1">
      <c r="A141" s="25"/>
      <c r="B141" s="26"/>
    </row>
    <row r="142" spans="1:2" ht="15" customHeight="1">
      <c r="A142" s="25"/>
      <c r="B142" s="26"/>
    </row>
    <row r="143" spans="1:2" ht="15" customHeight="1">
      <c r="A143" s="25"/>
      <c r="B143" s="26"/>
    </row>
    <row r="144" spans="1:2" ht="15" customHeight="1">
      <c r="A144" s="25"/>
      <c r="B144" s="26"/>
    </row>
    <row r="145" spans="1:2" ht="15" customHeight="1">
      <c r="A145" s="25"/>
      <c r="B145" s="26"/>
    </row>
    <row r="146" spans="1:2" ht="15" customHeight="1">
      <c r="A146" s="25"/>
      <c r="B146" s="26"/>
    </row>
    <row r="147" spans="1:2" ht="15" customHeight="1">
      <c r="A147" s="25"/>
      <c r="B147" s="26"/>
    </row>
    <row r="148" spans="1:2" ht="15" customHeight="1">
      <c r="A148" s="25"/>
      <c r="B148" s="26"/>
    </row>
    <row r="149" spans="1:2" ht="15" customHeight="1">
      <c r="A149" s="25"/>
      <c r="B149" s="26"/>
    </row>
    <row r="150" spans="1:2" ht="15" customHeight="1">
      <c r="A150" s="25"/>
      <c r="B150" s="26"/>
    </row>
    <row r="151" spans="1:2" ht="15" customHeight="1">
      <c r="A151" s="25"/>
      <c r="B151" s="26"/>
    </row>
    <row r="152" spans="1:2" ht="15" customHeight="1">
      <c r="A152" s="25"/>
      <c r="B152" s="26"/>
    </row>
    <row r="153" spans="1:2" ht="15" customHeight="1">
      <c r="A153" s="25"/>
      <c r="B153" s="26"/>
    </row>
    <row r="154" spans="1:2" ht="15" customHeight="1">
      <c r="A154" s="25"/>
      <c r="B154" s="26"/>
    </row>
    <row r="155" spans="1:2" ht="15" customHeight="1">
      <c r="A155" s="25"/>
      <c r="B155" s="26"/>
    </row>
    <row r="156" spans="1:2" ht="15" customHeight="1">
      <c r="A156" s="25"/>
      <c r="B156" s="26"/>
    </row>
    <row r="157" spans="1:2" ht="15" customHeight="1">
      <c r="A157" s="25"/>
      <c r="B157" s="26"/>
    </row>
    <row r="158" spans="1:2" ht="15" customHeight="1">
      <c r="A158" s="25"/>
      <c r="B158" s="26"/>
    </row>
    <row r="159" spans="1:2" ht="15" customHeight="1">
      <c r="A159" s="25"/>
      <c r="B159" s="26"/>
    </row>
    <row r="160" spans="1:2" ht="15" customHeight="1">
      <c r="A160" s="25"/>
      <c r="B160" s="26"/>
    </row>
    <row r="161" spans="1:2" ht="15" customHeight="1">
      <c r="A161" s="25"/>
      <c r="B161" s="26"/>
    </row>
    <row r="162" spans="1:2" ht="15" customHeight="1">
      <c r="A162" s="25"/>
      <c r="B162" s="26"/>
    </row>
    <row r="163" spans="1:2" ht="15" customHeight="1">
      <c r="A163" s="25"/>
      <c r="B163" s="26"/>
    </row>
    <row r="164" spans="1:2" ht="15" customHeight="1">
      <c r="A164" s="25"/>
      <c r="B164" s="26"/>
    </row>
    <row r="165" spans="1:2" ht="15" customHeight="1">
      <c r="A165" s="25"/>
      <c r="B165" s="26"/>
    </row>
    <row r="166" spans="1:2" ht="15" customHeight="1">
      <c r="A166" s="25"/>
      <c r="B166" s="26"/>
    </row>
    <row r="167" spans="1:2" ht="15" customHeight="1">
      <c r="A167" s="25"/>
      <c r="B167" s="26"/>
    </row>
    <row r="168" spans="1:2" ht="15" customHeight="1">
      <c r="A168" s="25"/>
      <c r="B168" s="26"/>
    </row>
    <row r="169" spans="1:2" ht="15" customHeight="1">
      <c r="A169" s="25"/>
      <c r="B169" s="26"/>
    </row>
    <row r="170" spans="1:2" ht="15" customHeight="1">
      <c r="A170" s="25"/>
      <c r="B170" s="26"/>
    </row>
    <row r="171" spans="1:2" ht="15" customHeight="1">
      <c r="A171" s="25"/>
      <c r="B171" s="26"/>
    </row>
    <row r="172" spans="1:2" ht="15" customHeight="1">
      <c r="A172" s="25"/>
      <c r="B172" s="26"/>
    </row>
    <row r="173" spans="1:2" ht="15" customHeight="1">
      <c r="A173" s="25"/>
      <c r="B173" s="26"/>
    </row>
    <row r="174" spans="1:2" ht="15" customHeight="1">
      <c r="A174" s="25"/>
      <c r="B174" s="26"/>
    </row>
    <row r="175" spans="1:2" ht="15" customHeight="1">
      <c r="A175" s="25"/>
      <c r="B175" s="26"/>
    </row>
    <row r="176" spans="1:2" ht="15" customHeight="1">
      <c r="A176" s="25"/>
      <c r="B176" s="26"/>
    </row>
    <row r="177" spans="1:2" ht="15" customHeight="1">
      <c r="A177" s="25"/>
      <c r="B177" s="26"/>
    </row>
    <row r="178" spans="1:2" ht="15" customHeight="1">
      <c r="A178" s="25"/>
      <c r="B178" s="26"/>
    </row>
    <row r="179" spans="1:2" ht="15" customHeight="1">
      <c r="A179" s="25"/>
      <c r="B179" s="26"/>
    </row>
    <row r="180" spans="1:2" ht="15" customHeight="1">
      <c r="A180" s="25"/>
      <c r="B180" s="26"/>
    </row>
    <row r="181" spans="1:2" ht="15" customHeight="1">
      <c r="A181" s="25"/>
      <c r="B181" s="26"/>
    </row>
    <row r="182" spans="1:2" ht="15" customHeight="1">
      <c r="A182" s="25"/>
      <c r="B182" s="26"/>
    </row>
    <row r="183" spans="1:2" ht="15" customHeight="1">
      <c r="A183" s="25"/>
      <c r="B183" s="26"/>
    </row>
    <row r="184" spans="1:2" ht="15" customHeight="1">
      <c r="A184" s="25"/>
      <c r="B184" s="26"/>
    </row>
    <row r="185" spans="1:2" ht="15" customHeight="1">
      <c r="A185" s="25"/>
      <c r="B185" s="26"/>
    </row>
    <row r="186" spans="1:2" ht="15" customHeight="1">
      <c r="A186" s="25"/>
      <c r="B186" s="26"/>
    </row>
    <row r="187" spans="1:2" ht="15" customHeight="1">
      <c r="B187" s="26"/>
    </row>
    <row r="188" spans="1:2" ht="15" customHeight="1">
      <c r="B188" s="26"/>
    </row>
    <row r="189" spans="1:2" ht="15" customHeight="1">
      <c r="B189" s="26"/>
    </row>
    <row r="190" spans="1:2" ht="15" customHeight="1">
      <c r="B190" s="26"/>
    </row>
    <row r="191" spans="1:2" ht="15" customHeight="1">
      <c r="B191" s="26"/>
    </row>
    <row r="192" spans="1:2" ht="15" customHeight="1">
      <c r="B192" s="26"/>
    </row>
    <row r="193" spans="2:2" ht="15" customHeight="1">
      <c r="B193" s="26"/>
    </row>
    <row r="194" spans="2:2" ht="15" customHeight="1">
      <c r="B194" s="26"/>
    </row>
    <row r="195" spans="2:2" ht="15" customHeight="1">
      <c r="B195" s="26"/>
    </row>
    <row r="196" spans="2:2" ht="15" customHeight="1">
      <c r="B196" s="26"/>
    </row>
    <row r="197" spans="2:2" ht="15" customHeight="1">
      <c r="B197" s="26"/>
    </row>
    <row r="198" spans="2:2" ht="15" customHeight="1">
      <c r="B198" s="26"/>
    </row>
    <row r="199" spans="2:2" ht="15" customHeight="1">
      <c r="B199" s="26"/>
    </row>
    <row r="200" spans="2:2" ht="15" customHeight="1">
      <c r="B200" s="26"/>
    </row>
    <row r="201" spans="2:2" ht="15" customHeight="1">
      <c r="B201" s="26"/>
    </row>
    <row r="202" spans="2:2" ht="15" customHeight="1">
      <c r="B202" s="26"/>
    </row>
    <row r="203" spans="2:2" ht="15" customHeight="1">
      <c r="B203" s="26"/>
    </row>
    <row r="204" spans="2:2" ht="15" customHeight="1">
      <c r="B204" s="26"/>
    </row>
    <row r="205" spans="2:2" ht="15" customHeight="1">
      <c r="B205" s="26"/>
    </row>
    <row r="206" spans="2:2" ht="15" customHeight="1">
      <c r="B206" s="26"/>
    </row>
    <row r="207" spans="2:2" ht="15" customHeight="1">
      <c r="B207" s="26"/>
    </row>
    <row r="208" spans="2:2" ht="15" customHeight="1">
      <c r="B208" s="26"/>
    </row>
    <row r="209" spans="2:2" ht="15" customHeight="1">
      <c r="B209" s="26"/>
    </row>
    <row r="210" spans="2:2" ht="15" customHeight="1">
      <c r="B210" s="26"/>
    </row>
    <row r="211" spans="2:2" ht="15" customHeight="1">
      <c r="B211" s="26"/>
    </row>
    <row r="212" spans="2:2" ht="15" customHeight="1">
      <c r="B212" s="26"/>
    </row>
    <row r="213" spans="2:2" ht="15" customHeight="1">
      <c r="B213" s="26"/>
    </row>
    <row r="214" spans="2:2" ht="15" customHeight="1"/>
    <row r="215" spans="2:2" ht="15" customHeight="1"/>
    <row r="216" spans="2:2" ht="15" customHeight="1"/>
    <row r="217" spans="2:2" ht="15" customHeight="1"/>
    <row r="218" spans="2:2" ht="15" customHeight="1"/>
    <row r="219" spans="2:2" ht="15" customHeight="1"/>
    <row r="220" spans="2:2" ht="15" customHeight="1"/>
    <row r="221" spans="2:2" ht="15" customHeight="1"/>
    <row r="222" spans="2:2" ht="15" customHeight="1"/>
    <row r="223" spans="2:2" ht="15" customHeight="1"/>
    <row r="224" spans="2: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60" fitToWidth="2" orientation="portrait" verticalDpi="300" r:id="rId1"/>
  <headerFooter alignWithMargins="0">
    <oddFooter>&amp;L&amp;"MetaNormalLF-Roman,Standard"Statistisches Bundesamt, Energiegesamtrechnung, 2022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X1662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45.7109375" style="19" customWidth="1"/>
    <col min="3" max="3" width="10.7109375" style="19" customWidth="1"/>
    <col min="4" max="5" width="10.7109375" style="19" hidden="1" customWidth="1"/>
    <col min="6" max="7" width="10.7109375" style="23" hidden="1" customWidth="1"/>
    <col min="8" max="8" width="10.7109375" style="23" customWidth="1"/>
    <col min="9" max="12" width="10.7109375" style="23" hidden="1" customWidth="1"/>
    <col min="13" max="13" width="10.7109375" style="23" customWidth="1"/>
    <col min="14" max="14" width="10.7109375" style="23" hidden="1" customWidth="1" outlineLevel="1"/>
    <col min="15" max="16" width="10.7109375" style="19" hidden="1" customWidth="1" outlineLevel="1"/>
    <col min="17" max="17" width="10.7109375" style="19" customWidth="1" collapsed="1"/>
    <col min="18" max="18" width="10.7109375" style="19" customWidth="1"/>
    <col min="19" max="21" width="10.7109375" style="19" hidden="1" customWidth="1" outlineLevel="1"/>
    <col min="22" max="22" width="10.7109375" style="19" customWidth="1" collapsed="1"/>
    <col min="23" max="23" width="10.7109375" style="19" customWidth="1"/>
    <col min="24" max="16384" width="11.42578125" style="19"/>
  </cols>
  <sheetData>
    <row r="1" spans="1:24" s="28" customFormat="1" ht="20.100000000000001" customHeight="1">
      <c r="A1" s="610" t="s">
        <v>628</v>
      </c>
      <c r="B1" s="204"/>
      <c r="D1" s="28" t="s">
        <v>309</v>
      </c>
      <c r="E1" s="204"/>
      <c r="G1" s="203"/>
      <c r="H1" s="203"/>
      <c r="I1" s="131"/>
      <c r="J1" s="131"/>
      <c r="K1" s="131"/>
      <c r="L1" s="131"/>
      <c r="M1" s="131"/>
      <c r="N1" s="131"/>
    </row>
    <row r="2" spans="1:24" s="20" customFormat="1" ht="20.100000000000001" customHeight="1">
      <c r="A2" s="441" t="s">
        <v>237</v>
      </c>
      <c r="B2" s="55"/>
      <c r="D2" s="51" t="s">
        <v>237</v>
      </c>
      <c r="E2" s="55"/>
      <c r="G2" s="21"/>
      <c r="H2" s="21"/>
      <c r="I2" s="29"/>
      <c r="J2" s="29"/>
      <c r="K2" s="29"/>
      <c r="L2" s="29"/>
      <c r="M2" s="29"/>
      <c r="N2" s="29"/>
      <c r="P2" s="234"/>
    </row>
    <row r="3" spans="1:24" ht="15" customHeight="1">
      <c r="B3" s="22"/>
    </row>
    <row r="4" spans="1:24" s="23" customFormat="1" ht="24.95" customHeight="1">
      <c r="A4" s="435" t="s">
        <v>310</v>
      </c>
      <c r="B4" s="583" t="s">
        <v>200</v>
      </c>
      <c r="C4" s="37">
        <v>2000</v>
      </c>
      <c r="D4" s="38">
        <v>2001</v>
      </c>
      <c r="E4" s="37">
        <v>2002</v>
      </c>
      <c r="F4" s="37">
        <v>2003</v>
      </c>
      <c r="G4" s="37">
        <v>2004</v>
      </c>
      <c r="H4" s="37">
        <v>2005</v>
      </c>
      <c r="I4" s="37">
        <v>2006</v>
      </c>
      <c r="J4" s="37">
        <v>2007</v>
      </c>
      <c r="K4" s="37">
        <v>2008</v>
      </c>
      <c r="L4" s="37">
        <v>2009</v>
      </c>
      <c r="M4" s="37">
        <v>2010</v>
      </c>
      <c r="N4" s="216">
        <v>2011</v>
      </c>
      <c r="O4" s="37">
        <v>2012</v>
      </c>
      <c r="P4" s="232">
        <v>2013</v>
      </c>
      <c r="Q4" s="37" t="s">
        <v>616</v>
      </c>
      <c r="R4" s="246">
        <v>2015</v>
      </c>
      <c r="S4" s="287">
        <v>2016</v>
      </c>
      <c r="T4" s="419">
        <v>2017</v>
      </c>
      <c r="U4" s="419">
        <v>2018</v>
      </c>
      <c r="V4" s="432">
        <v>2019</v>
      </c>
      <c r="W4" s="37">
        <v>2020</v>
      </c>
      <c r="X4" s="608"/>
    </row>
    <row r="5" spans="1:24" s="42" customFormat="1" ht="18" customHeight="1">
      <c r="A5" s="39" t="s">
        <v>155</v>
      </c>
      <c r="B5" s="336" t="s">
        <v>204</v>
      </c>
      <c r="C5" s="269">
        <v>76.113732186084093</v>
      </c>
      <c r="D5" s="269">
        <v>70.165078699747895</v>
      </c>
      <c r="E5" s="269">
        <v>86.281559455369759</v>
      </c>
      <c r="F5" s="269">
        <v>90.243700207590066</v>
      </c>
      <c r="G5" s="269">
        <v>75.506037579461434</v>
      </c>
      <c r="H5" s="269">
        <v>72.86334610948758</v>
      </c>
      <c r="I5" s="269">
        <v>70.082070095489385</v>
      </c>
      <c r="J5" s="269">
        <v>59.953281688429485</v>
      </c>
      <c r="K5" s="269">
        <v>59.68367017060924</v>
      </c>
      <c r="L5" s="269">
        <v>77.265117456214938</v>
      </c>
      <c r="M5" s="269">
        <v>83.352287434299484</v>
      </c>
      <c r="N5" s="269">
        <v>74.238899078591274</v>
      </c>
      <c r="O5" s="269">
        <v>98.150194852512257</v>
      </c>
      <c r="P5" s="269">
        <v>73.300666008396291</v>
      </c>
      <c r="Q5" s="269">
        <v>87.845729936417484</v>
      </c>
      <c r="R5" s="611">
        <v>100</v>
      </c>
      <c r="S5" s="269">
        <v>93.697631679355268</v>
      </c>
      <c r="T5" s="269">
        <v>75.122929891786001</v>
      </c>
      <c r="U5" s="269">
        <v>82.998236472939453</v>
      </c>
      <c r="V5" s="269">
        <v>72.487985722135377</v>
      </c>
      <c r="W5" s="269">
        <v>77.363149167911473</v>
      </c>
    </row>
    <row r="6" spans="1:24" s="42" customFormat="1" ht="18" customHeight="1">
      <c r="A6" s="39" t="s">
        <v>158</v>
      </c>
      <c r="B6" s="124" t="s">
        <v>201</v>
      </c>
      <c r="C6" s="269">
        <v>112.88680032290064</v>
      </c>
      <c r="D6" s="269">
        <v>111.79387518378363</v>
      </c>
      <c r="E6" s="269">
        <v>103.88521600969156</v>
      </c>
      <c r="F6" s="269">
        <v>99.883010715276683</v>
      </c>
      <c r="G6" s="269">
        <v>123.38557747609799</v>
      </c>
      <c r="H6" s="269">
        <v>111.11613210166172</v>
      </c>
      <c r="I6" s="269">
        <v>102.59306513122242</v>
      </c>
      <c r="J6" s="269">
        <v>83.424810949928613</v>
      </c>
      <c r="K6" s="269">
        <v>105.95923554213647</v>
      </c>
      <c r="L6" s="269">
        <v>97.804232322250073</v>
      </c>
      <c r="M6" s="269">
        <v>92.269971459268831</v>
      </c>
      <c r="N6" s="269">
        <v>90.117187796576061</v>
      </c>
      <c r="O6" s="269">
        <v>82.090126273581561</v>
      </c>
      <c r="P6" s="269">
        <v>88.47939301329022</v>
      </c>
      <c r="Q6" s="269">
        <v>89.711215264182613</v>
      </c>
      <c r="R6" s="611">
        <v>100</v>
      </c>
      <c r="S6" s="269">
        <v>103.85470848517933</v>
      </c>
      <c r="T6" s="269">
        <v>94.64160532908636</v>
      </c>
      <c r="U6" s="269">
        <v>97.417266883512582</v>
      </c>
      <c r="V6" s="269">
        <v>86.841958549221985</v>
      </c>
      <c r="W6" s="269">
        <v>89.283679819888846</v>
      </c>
    </row>
    <row r="7" spans="1:24" s="42" customFormat="1" ht="18" customHeight="1">
      <c r="A7" s="39" t="s">
        <v>161</v>
      </c>
      <c r="B7" s="124" t="s">
        <v>102</v>
      </c>
      <c r="C7" s="269">
        <v>122.46365936557055</v>
      </c>
      <c r="D7" s="269">
        <v>117.49170488650304</v>
      </c>
      <c r="E7" s="269">
        <v>118.87170119479933</v>
      </c>
      <c r="F7" s="269">
        <v>123.88860070416514</v>
      </c>
      <c r="G7" s="269">
        <v>122.9114433554676</v>
      </c>
      <c r="H7" s="269">
        <v>122.24665990714223</v>
      </c>
      <c r="I7" s="269">
        <v>110.85044129610826</v>
      </c>
      <c r="J7" s="269">
        <v>106.43774415908618</v>
      </c>
      <c r="K7" s="269">
        <v>106.53452404720092</v>
      </c>
      <c r="L7" s="269">
        <v>120.15653107077257</v>
      </c>
      <c r="M7" s="269">
        <v>109.0700194788003</v>
      </c>
      <c r="N7" s="269">
        <v>102.31453645118003</v>
      </c>
      <c r="O7" s="269">
        <v>101.86575920992622</v>
      </c>
      <c r="P7" s="269">
        <v>103.59176745313235</v>
      </c>
      <c r="Q7" s="269">
        <v>97.129838722130714</v>
      </c>
      <c r="R7" s="611">
        <v>100</v>
      </c>
      <c r="S7" s="269">
        <v>95.648519802532306</v>
      </c>
      <c r="T7" s="269">
        <v>96.778695491330879</v>
      </c>
      <c r="U7" s="269">
        <v>94.754529215005618</v>
      </c>
      <c r="V7" s="269">
        <v>94.377773504895373</v>
      </c>
      <c r="W7" s="269">
        <v>103.71096296757018</v>
      </c>
    </row>
    <row r="8" spans="1:24" s="42" customFormat="1" ht="18" customHeight="1">
      <c r="A8" s="39" t="s">
        <v>171</v>
      </c>
      <c r="B8" s="124" t="s">
        <v>172</v>
      </c>
      <c r="C8" s="269">
        <v>128.63123291577244</v>
      </c>
      <c r="D8" s="269">
        <v>120.69550678368988</v>
      </c>
      <c r="E8" s="269">
        <v>117.34500652365637</v>
      </c>
      <c r="F8" s="269">
        <v>110.15922145818449</v>
      </c>
      <c r="G8" s="269">
        <v>110.66041741142816</v>
      </c>
      <c r="H8" s="269">
        <v>111.08988567283274</v>
      </c>
      <c r="I8" s="269">
        <v>112.82484387168621</v>
      </c>
      <c r="J8" s="269">
        <v>109.95872751673524</v>
      </c>
      <c r="K8" s="269">
        <v>114.36700454898623</v>
      </c>
      <c r="L8" s="269">
        <v>103.61027511931442</v>
      </c>
      <c r="M8" s="269">
        <v>114.57892400697686</v>
      </c>
      <c r="N8" s="269">
        <v>111.91467088354659</v>
      </c>
      <c r="O8" s="269">
        <v>92.860975575648126</v>
      </c>
      <c r="P8" s="269">
        <v>91.496673073625644</v>
      </c>
      <c r="Q8" s="269">
        <v>103.54739661812955</v>
      </c>
      <c r="R8" s="611">
        <v>100</v>
      </c>
      <c r="S8" s="269">
        <v>94.308719192841778</v>
      </c>
      <c r="T8" s="269">
        <v>90.481801180961185</v>
      </c>
      <c r="U8" s="269">
        <v>85.965364091986046</v>
      </c>
      <c r="V8" s="269">
        <v>76.234465343203951</v>
      </c>
      <c r="W8" s="269">
        <v>70.429880981875101</v>
      </c>
    </row>
    <row r="9" spans="1:24" s="42" customFormat="1" ht="18" customHeight="1">
      <c r="A9" s="39" t="s">
        <v>176</v>
      </c>
      <c r="B9" s="124" t="s">
        <v>177</v>
      </c>
      <c r="C9" s="269">
        <v>158.7431631114236</v>
      </c>
      <c r="D9" s="269">
        <v>165.78399186130736</v>
      </c>
      <c r="E9" s="269">
        <v>153.64632322485824</v>
      </c>
      <c r="F9" s="269">
        <v>136.1863554293536</v>
      </c>
      <c r="G9" s="269">
        <v>133.03962959392655</v>
      </c>
      <c r="H9" s="269">
        <v>143.63855977352023</v>
      </c>
      <c r="I9" s="269">
        <v>159.22864601156869</v>
      </c>
      <c r="J9" s="269">
        <v>153.85694411351062</v>
      </c>
      <c r="K9" s="269">
        <v>145.37100591327447</v>
      </c>
      <c r="L9" s="269">
        <v>166.00060640677651</v>
      </c>
      <c r="M9" s="269">
        <v>146.55148537723613</v>
      </c>
      <c r="N9" s="269">
        <v>137.41822506902648</v>
      </c>
      <c r="O9" s="269">
        <v>131.68571610453546</v>
      </c>
      <c r="P9" s="269">
        <v>154.08090853523558</v>
      </c>
      <c r="Q9" s="269">
        <v>99.851343500306953</v>
      </c>
      <c r="R9" s="611">
        <v>100</v>
      </c>
      <c r="S9" s="269">
        <v>95.536596729292896</v>
      </c>
      <c r="T9" s="269">
        <v>99.968386838403973</v>
      </c>
      <c r="U9" s="269">
        <v>94.930908817245722</v>
      </c>
      <c r="V9" s="269">
        <v>94.022146440001833</v>
      </c>
      <c r="W9" s="269">
        <v>97.66332646955837</v>
      </c>
    </row>
    <row r="10" spans="1:24" s="42" customFormat="1" ht="18" customHeight="1">
      <c r="A10" s="39" t="s">
        <v>182</v>
      </c>
      <c r="B10" s="124" t="s">
        <v>219</v>
      </c>
      <c r="C10" s="269">
        <v>136.83687771225161</v>
      </c>
      <c r="D10" s="269">
        <v>140.78717697564539</v>
      </c>
      <c r="E10" s="269">
        <v>141.30370403864606</v>
      </c>
      <c r="F10" s="269">
        <v>140.49639236504996</v>
      </c>
      <c r="G10" s="269">
        <v>134.34840121626667</v>
      </c>
      <c r="H10" s="269">
        <v>142.10132964863709</v>
      </c>
      <c r="I10" s="269">
        <v>143.23341202047607</v>
      </c>
      <c r="J10" s="269">
        <v>122.26194384796925</v>
      </c>
      <c r="K10" s="269">
        <v>119.90967306600344</v>
      </c>
      <c r="L10" s="269">
        <v>122.1353705576649</v>
      </c>
      <c r="M10" s="269">
        <v>114.38302363616715</v>
      </c>
      <c r="N10" s="269">
        <v>114.48719245700521</v>
      </c>
      <c r="O10" s="269">
        <v>100.27482376007579</v>
      </c>
      <c r="P10" s="269">
        <v>101.46552670470663</v>
      </c>
      <c r="Q10" s="269">
        <v>96.105160171710494</v>
      </c>
      <c r="R10" s="611">
        <v>100</v>
      </c>
      <c r="S10" s="269">
        <v>118.81222328797401</v>
      </c>
      <c r="T10" s="269">
        <v>92.815721675854761</v>
      </c>
      <c r="U10" s="269">
        <v>76.597607906966886</v>
      </c>
      <c r="V10" s="269">
        <v>72.764819737773294</v>
      </c>
      <c r="W10" s="269">
        <v>69.552938645567622</v>
      </c>
    </row>
    <row r="11" spans="1:24" s="42" customFormat="1" ht="18" customHeight="1">
      <c r="A11" s="39" t="s">
        <v>185</v>
      </c>
      <c r="B11" s="124" t="s">
        <v>234</v>
      </c>
      <c r="C11" s="269">
        <v>145.74115881478508</v>
      </c>
      <c r="D11" s="269">
        <v>143.87855626464062</v>
      </c>
      <c r="E11" s="269">
        <v>138.67459960880322</v>
      </c>
      <c r="F11" s="269">
        <v>131.63514498001302</v>
      </c>
      <c r="G11" s="269">
        <v>129.86644182416228</v>
      </c>
      <c r="H11" s="269">
        <v>124.05560159633042</v>
      </c>
      <c r="I11" s="269">
        <v>124.68023501724035</v>
      </c>
      <c r="J11" s="269">
        <v>109.49310144238351</v>
      </c>
      <c r="K11" s="269">
        <v>110.54773535670527</v>
      </c>
      <c r="L11" s="269">
        <v>105.75597230789646</v>
      </c>
      <c r="M11" s="269">
        <v>119.83540180715961</v>
      </c>
      <c r="N11" s="269">
        <v>104.60886761490518</v>
      </c>
      <c r="O11" s="269">
        <v>110.03848898589727</v>
      </c>
      <c r="P11" s="269">
        <v>116.62893927432243</v>
      </c>
      <c r="Q11" s="269">
        <v>102.24742836113492</v>
      </c>
      <c r="R11" s="611">
        <v>100</v>
      </c>
      <c r="S11" s="269">
        <v>97.463180017899589</v>
      </c>
      <c r="T11" s="269">
        <v>94.49519708312279</v>
      </c>
      <c r="U11" s="269">
        <v>87.033637162085668</v>
      </c>
      <c r="V11" s="269">
        <v>85.289811007820134</v>
      </c>
      <c r="W11" s="269">
        <v>83.380978502216237</v>
      </c>
    </row>
    <row r="12" spans="1:24" s="42" customFormat="1" ht="18" customHeight="1">
      <c r="A12" s="39" t="s">
        <v>186</v>
      </c>
      <c r="B12" s="124" t="s">
        <v>187</v>
      </c>
      <c r="C12" s="269">
        <v>86.76160714706613</v>
      </c>
      <c r="D12" s="269">
        <v>83.329637154861828</v>
      </c>
      <c r="E12" s="269">
        <v>81.779188981025015</v>
      </c>
      <c r="F12" s="269">
        <v>82.837122270256501</v>
      </c>
      <c r="G12" s="269">
        <v>82.991793353240311</v>
      </c>
      <c r="H12" s="269">
        <v>99.84277204957057</v>
      </c>
      <c r="I12" s="269">
        <v>97.782490039785614</v>
      </c>
      <c r="J12" s="269">
        <v>101.67371838508994</v>
      </c>
      <c r="K12" s="269">
        <v>101.90250144380946</v>
      </c>
      <c r="L12" s="269">
        <v>97.675920228625785</v>
      </c>
      <c r="M12" s="269">
        <v>98.406101119827241</v>
      </c>
      <c r="N12" s="269">
        <v>93.057372176135516</v>
      </c>
      <c r="O12" s="269">
        <v>93.863348038532223</v>
      </c>
      <c r="P12" s="269">
        <v>90.910406055991061</v>
      </c>
      <c r="Q12" s="269">
        <v>86.739108748520849</v>
      </c>
      <c r="R12" s="611">
        <v>100</v>
      </c>
      <c r="S12" s="269">
        <v>96.734200612055986</v>
      </c>
      <c r="T12" s="269">
        <v>100.50881658878174</v>
      </c>
      <c r="U12" s="269">
        <v>106.00273331787892</v>
      </c>
      <c r="V12" s="269">
        <v>96.028371120875448</v>
      </c>
      <c r="W12" s="269">
        <v>76.333420008256056</v>
      </c>
    </row>
    <row r="13" spans="1:24" s="42" customFormat="1" ht="18" customHeight="1">
      <c r="A13" s="39" t="s">
        <v>191</v>
      </c>
      <c r="B13" s="124" t="s">
        <v>192</v>
      </c>
      <c r="C13" s="269">
        <v>128.5986862118225</v>
      </c>
      <c r="D13" s="269">
        <v>136.45001174388346</v>
      </c>
      <c r="E13" s="269">
        <v>147.29924085961014</v>
      </c>
      <c r="F13" s="269">
        <v>148.97877008404294</v>
      </c>
      <c r="G13" s="269">
        <v>148.83182670525031</v>
      </c>
      <c r="H13" s="269">
        <v>146.68743296271086</v>
      </c>
      <c r="I13" s="269">
        <v>153.70594898452924</v>
      </c>
      <c r="J13" s="269">
        <v>117.07380480486232</v>
      </c>
      <c r="K13" s="269">
        <v>122.6316708014519</v>
      </c>
      <c r="L13" s="269">
        <v>132.50838059289856</v>
      </c>
      <c r="M13" s="269">
        <v>132.56170596621257</v>
      </c>
      <c r="N13" s="269">
        <v>116.24899769520336</v>
      </c>
      <c r="O13" s="269">
        <v>110.74793589802181</v>
      </c>
      <c r="P13" s="269">
        <v>118.64533395776608</v>
      </c>
      <c r="Q13" s="269">
        <v>102.87085390193802</v>
      </c>
      <c r="R13" s="611">
        <v>100</v>
      </c>
      <c r="S13" s="269">
        <v>103.12209517402566</v>
      </c>
      <c r="T13" s="269">
        <v>95.502452696100065</v>
      </c>
      <c r="U13" s="269">
        <v>85.678113269483447</v>
      </c>
      <c r="V13" s="269">
        <v>82.993929928043229</v>
      </c>
      <c r="W13" s="269">
        <v>130.80876596090388</v>
      </c>
    </row>
    <row r="14" spans="1:24" s="42" customFormat="1" ht="18" customHeight="1">
      <c r="A14" s="39" t="s">
        <v>72</v>
      </c>
      <c r="B14" s="124" t="s">
        <v>224</v>
      </c>
      <c r="C14" s="269">
        <v>197.70424848593061</v>
      </c>
      <c r="D14" s="269">
        <v>194.89750835812529</v>
      </c>
      <c r="E14" s="269">
        <v>164.50395834422019</v>
      </c>
      <c r="F14" s="269">
        <v>175.92665677253257</v>
      </c>
      <c r="G14" s="269">
        <v>186.90872332985163</v>
      </c>
      <c r="H14" s="269">
        <v>194.83985108758918</v>
      </c>
      <c r="I14" s="269">
        <v>200.31850845836379</v>
      </c>
      <c r="J14" s="269">
        <v>174.2790429567759</v>
      </c>
      <c r="K14" s="269">
        <v>181.18826950639564</v>
      </c>
      <c r="L14" s="269">
        <v>163.14777125448785</v>
      </c>
      <c r="M14" s="269">
        <v>171.63594021144658</v>
      </c>
      <c r="N14" s="269">
        <v>156.97449395861406</v>
      </c>
      <c r="O14" s="269">
        <v>155.71152768909144</v>
      </c>
      <c r="P14" s="269">
        <v>155.7630506947508</v>
      </c>
      <c r="Q14" s="269">
        <v>98.912647206373819</v>
      </c>
      <c r="R14" s="611">
        <v>100</v>
      </c>
      <c r="S14" s="269">
        <v>98.773654640023878</v>
      </c>
      <c r="T14" s="269">
        <v>95.848210934433709</v>
      </c>
      <c r="U14" s="269">
        <v>86.137496945900082</v>
      </c>
      <c r="V14" s="269">
        <v>85.681213431872536</v>
      </c>
      <c r="W14" s="269">
        <v>84.0763004780747</v>
      </c>
    </row>
    <row r="15" spans="1:24" s="42" customFormat="1" ht="18" customHeight="1">
      <c r="A15" s="39" t="s">
        <v>73</v>
      </c>
      <c r="B15" s="124" t="s">
        <v>132</v>
      </c>
      <c r="C15" s="269">
        <v>155.32684956441537</v>
      </c>
      <c r="D15" s="269">
        <v>159.99145660448906</v>
      </c>
      <c r="E15" s="269">
        <v>153.25190138226063</v>
      </c>
      <c r="F15" s="269">
        <v>144.20257594903373</v>
      </c>
      <c r="G15" s="269">
        <v>122.75718277488004</v>
      </c>
      <c r="H15" s="269">
        <v>122.948643215874</v>
      </c>
      <c r="I15" s="269">
        <v>128.79021384130749</v>
      </c>
      <c r="J15" s="269">
        <v>113.69888260156978</v>
      </c>
      <c r="K15" s="269">
        <v>140.40329277475701</v>
      </c>
      <c r="L15" s="269">
        <v>118.41203797530426</v>
      </c>
      <c r="M15" s="269">
        <v>124.74910336545277</v>
      </c>
      <c r="N15" s="269">
        <v>119.51769908227124</v>
      </c>
      <c r="O15" s="269">
        <v>118.08241612393036</v>
      </c>
      <c r="P15" s="269">
        <v>125.17311853502299</v>
      </c>
      <c r="Q15" s="269">
        <v>110.80497730714869</v>
      </c>
      <c r="R15" s="611">
        <v>100</v>
      </c>
      <c r="S15" s="269">
        <v>102.16346500913139</v>
      </c>
      <c r="T15" s="269">
        <v>101.49297077264798</v>
      </c>
      <c r="U15" s="269">
        <v>91.995163356059791</v>
      </c>
      <c r="V15" s="269">
        <v>93.330499094222887</v>
      </c>
      <c r="W15" s="269">
        <v>92.73729170058273</v>
      </c>
    </row>
    <row r="16" spans="1:24" s="42" customFormat="1" ht="18" customHeight="1">
      <c r="A16" s="39" t="s">
        <v>74</v>
      </c>
      <c r="B16" s="124" t="s">
        <v>225</v>
      </c>
      <c r="C16" s="269">
        <v>132.61436934798837</v>
      </c>
      <c r="D16" s="269">
        <v>129.95376960793411</v>
      </c>
      <c r="E16" s="269">
        <v>128.82483667490106</v>
      </c>
      <c r="F16" s="269">
        <v>136.13024226063374</v>
      </c>
      <c r="G16" s="269">
        <v>136.03789977598083</v>
      </c>
      <c r="H16" s="269">
        <v>135.45849442890014</v>
      </c>
      <c r="I16" s="269">
        <v>147.20107815067217</v>
      </c>
      <c r="J16" s="269">
        <v>128.08832255900111</v>
      </c>
      <c r="K16" s="269">
        <v>130.08143788154558</v>
      </c>
      <c r="L16" s="269">
        <v>126.27348460551322</v>
      </c>
      <c r="M16" s="269">
        <v>131.83140579363129</v>
      </c>
      <c r="N16" s="269">
        <v>120.96278496630903</v>
      </c>
      <c r="O16" s="269">
        <v>131.70957463378227</v>
      </c>
      <c r="P16" s="269">
        <v>129.03623684215489</v>
      </c>
      <c r="Q16" s="269">
        <v>91.8108167785022</v>
      </c>
      <c r="R16" s="611">
        <v>100</v>
      </c>
      <c r="S16" s="269">
        <v>99.677400597641849</v>
      </c>
      <c r="T16" s="269">
        <v>97.984057761418015</v>
      </c>
      <c r="U16" s="269">
        <v>96.781911245806853</v>
      </c>
      <c r="V16" s="269">
        <v>95.982358855375111</v>
      </c>
      <c r="W16" s="269">
        <v>92.641035754923593</v>
      </c>
    </row>
    <row r="17" spans="1:23" s="42" customFormat="1" ht="18" customHeight="1">
      <c r="A17" s="39" t="s">
        <v>75</v>
      </c>
      <c r="B17" s="124" t="s">
        <v>322</v>
      </c>
      <c r="C17" s="269">
        <v>149.18564324875575</v>
      </c>
      <c r="D17" s="269">
        <v>155.78500151255918</v>
      </c>
      <c r="E17" s="269">
        <v>157.6333388595084</v>
      </c>
      <c r="F17" s="269">
        <v>153.607470446896</v>
      </c>
      <c r="G17" s="269">
        <v>156.55739110564565</v>
      </c>
      <c r="H17" s="269">
        <v>162.35654615537177</v>
      </c>
      <c r="I17" s="269">
        <v>167.35830828732097</v>
      </c>
      <c r="J17" s="269">
        <v>151.9133645782135</v>
      </c>
      <c r="K17" s="269">
        <v>161.68267472820796</v>
      </c>
      <c r="L17" s="269">
        <v>177.65658459259529</v>
      </c>
      <c r="M17" s="269">
        <v>177.38884711547485</v>
      </c>
      <c r="N17" s="269">
        <v>162.76179157357407</v>
      </c>
      <c r="O17" s="269">
        <v>156.41909876954253</v>
      </c>
      <c r="P17" s="269">
        <v>163.12432366300266</v>
      </c>
      <c r="Q17" s="269">
        <v>99.65267267343782</v>
      </c>
      <c r="R17" s="611">
        <v>100</v>
      </c>
      <c r="S17" s="269">
        <v>100.45121378173619</v>
      </c>
      <c r="T17" s="269">
        <v>92.81751380097667</v>
      </c>
      <c r="U17" s="269">
        <v>88.037395958135292</v>
      </c>
      <c r="V17" s="269">
        <v>91.304429495786437</v>
      </c>
      <c r="W17" s="269">
        <v>89.687338411070954</v>
      </c>
    </row>
    <row r="18" spans="1:23" s="42" customFormat="1" ht="18" customHeight="1">
      <c r="A18" s="39" t="s">
        <v>76</v>
      </c>
      <c r="B18" s="124" t="s">
        <v>287</v>
      </c>
      <c r="C18" s="269">
        <v>102.41299001264308</v>
      </c>
      <c r="D18" s="269">
        <v>111.50404638498603</v>
      </c>
      <c r="E18" s="269">
        <v>114.21374555268153</v>
      </c>
      <c r="F18" s="269">
        <v>112.11707669634279</v>
      </c>
      <c r="G18" s="269">
        <v>108.01756319821602</v>
      </c>
      <c r="H18" s="269">
        <v>111.42271744551746</v>
      </c>
      <c r="I18" s="269">
        <v>101.34486604488539</v>
      </c>
      <c r="J18" s="269">
        <v>95.89213734973373</v>
      </c>
      <c r="K18" s="269">
        <v>105.26897273649487</v>
      </c>
      <c r="L18" s="269">
        <v>107.93186462168272</v>
      </c>
      <c r="M18" s="269">
        <v>108.3279777127681</v>
      </c>
      <c r="N18" s="269">
        <v>101.32517724475829</v>
      </c>
      <c r="O18" s="269">
        <v>88.606094560365506</v>
      </c>
      <c r="P18" s="269">
        <v>87.362607394006844</v>
      </c>
      <c r="Q18" s="269">
        <v>91.065006088114245</v>
      </c>
      <c r="R18" s="611">
        <v>100</v>
      </c>
      <c r="S18" s="269">
        <v>87.599802699241963</v>
      </c>
      <c r="T18" s="269">
        <v>90.081634633295408</v>
      </c>
      <c r="U18" s="269">
        <v>80.268666235977577</v>
      </c>
      <c r="V18" s="269">
        <v>82.357071378423967</v>
      </c>
      <c r="W18" s="269">
        <v>87.042895365735035</v>
      </c>
    </row>
    <row r="19" spans="1:23" s="42" customFormat="1" ht="18" customHeight="1">
      <c r="A19" s="39" t="s">
        <v>77</v>
      </c>
      <c r="B19" s="124" t="s">
        <v>288</v>
      </c>
      <c r="C19" s="269">
        <v>137.17982911789929</v>
      </c>
      <c r="D19" s="269">
        <v>135.63737935810821</v>
      </c>
      <c r="E19" s="269">
        <v>132.97935810972038</v>
      </c>
      <c r="F19" s="269">
        <v>130.26108906328685</v>
      </c>
      <c r="G19" s="269">
        <v>125.72418358551352</v>
      </c>
      <c r="H19" s="269">
        <v>139.26724306588699</v>
      </c>
      <c r="I19" s="269">
        <v>152.76737312324704</v>
      </c>
      <c r="J19" s="269">
        <v>130.51667221381908</v>
      </c>
      <c r="K19" s="269">
        <v>141.61488894588163</v>
      </c>
      <c r="L19" s="269">
        <v>128.40551219469447</v>
      </c>
      <c r="M19" s="269">
        <v>132.12615647036117</v>
      </c>
      <c r="N19" s="269">
        <v>117.59796443588939</v>
      </c>
      <c r="O19" s="269">
        <v>106.47812470600462</v>
      </c>
      <c r="P19" s="269">
        <v>116.08674794700372</v>
      </c>
      <c r="Q19" s="269">
        <v>97.841035476517973</v>
      </c>
      <c r="R19" s="611">
        <v>100</v>
      </c>
      <c r="S19" s="269">
        <v>95.33020275573314</v>
      </c>
      <c r="T19" s="269">
        <v>91.666730566107134</v>
      </c>
      <c r="U19" s="269">
        <v>83.988032928823202</v>
      </c>
      <c r="V19" s="269">
        <v>83.939702918739073</v>
      </c>
      <c r="W19" s="269">
        <v>81.583892850674218</v>
      </c>
    </row>
    <row r="20" spans="1:23" s="42" customFormat="1" ht="18" customHeight="1">
      <c r="A20" s="39" t="s">
        <v>193</v>
      </c>
      <c r="B20" s="124" t="s">
        <v>226</v>
      </c>
      <c r="C20" s="269">
        <v>160.4275240620882</v>
      </c>
      <c r="D20" s="269">
        <v>176.61510857671743</v>
      </c>
      <c r="E20" s="269">
        <v>164.60441854231863</v>
      </c>
      <c r="F20" s="269">
        <v>170.52723793929212</v>
      </c>
      <c r="G20" s="269">
        <v>169.06606998115302</v>
      </c>
      <c r="H20" s="269">
        <v>180.17831694406391</v>
      </c>
      <c r="I20" s="269">
        <v>187.60545520108985</v>
      </c>
      <c r="J20" s="269">
        <v>146.51424175727698</v>
      </c>
      <c r="K20" s="269">
        <v>166.19704173614755</v>
      </c>
      <c r="L20" s="269">
        <v>139.82700628181516</v>
      </c>
      <c r="M20" s="269">
        <v>156.05797491806749</v>
      </c>
      <c r="N20" s="269">
        <v>126.15390215336069</v>
      </c>
      <c r="O20" s="269">
        <v>107.02639512248879</v>
      </c>
      <c r="P20" s="269">
        <v>117.08369866817823</v>
      </c>
      <c r="Q20" s="269">
        <v>97.369160620740786</v>
      </c>
      <c r="R20" s="611">
        <v>100</v>
      </c>
      <c r="S20" s="269">
        <v>92.084080911164023</v>
      </c>
      <c r="T20" s="269">
        <v>92.002306563052855</v>
      </c>
      <c r="U20" s="269">
        <v>80.773010272255135</v>
      </c>
      <c r="V20" s="269">
        <v>83.121466813718087</v>
      </c>
      <c r="W20" s="269">
        <v>84.550854070825494</v>
      </c>
    </row>
    <row r="21" spans="1:23" s="42" customFormat="1" ht="18" customHeight="1">
      <c r="A21" s="39" t="s">
        <v>194</v>
      </c>
      <c r="B21" s="124" t="s">
        <v>289</v>
      </c>
      <c r="C21" s="269">
        <v>124.76164979954451</v>
      </c>
      <c r="D21" s="269">
        <v>135.53104450671427</v>
      </c>
      <c r="E21" s="269">
        <v>133.5152199037544</v>
      </c>
      <c r="F21" s="269">
        <v>132.59570341851185</v>
      </c>
      <c r="G21" s="269">
        <v>128.22725230531628</v>
      </c>
      <c r="H21" s="269">
        <v>135.57299719396985</v>
      </c>
      <c r="I21" s="269">
        <v>147.21263271745437</v>
      </c>
      <c r="J21" s="269">
        <v>118.61132275826446</v>
      </c>
      <c r="K21" s="269">
        <v>129.58543460442792</v>
      </c>
      <c r="L21" s="269">
        <v>118.27989724665325</v>
      </c>
      <c r="M21" s="269">
        <v>123.32480743655051</v>
      </c>
      <c r="N21" s="269">
        <v>107.04287852159879</v>
      </c>
      <c r="O21" s="269">
        <v>98.235610739181865</v>
      </c>
      <c r="P21" s="269">
        <v>104.66344016915896</v>
      </c>
      <c r="Q21" s="269">
        <v>97.220721491014174</v>
      </c>
      <c r="R21" s="611">
        <v>100</v>
      </c>
      <c r="S21" s="269">
        <v>96.4910223974844</v>
      </c>
      <c r="T21" s="269">
        <v>92.813156684305554</v>
      </c>
      <c r="U21" s="269">
        <v>85.606819755697245</v>
      </c>
      <c r="V21" s="269">
        <v>86.513759400906025</v>
      </c>
      <c r="W21" s="269">
        <v>86.099763032591198</v>
      </c>
    </row>
    <row r="22" spans="1:23" s="42" customFormat="1" ht="18" customHeight="1">
      <c r="A22" s="39" t="s">
        <v>195</v>
      </c>
      <c r="B22" s="124" t="s">
        <v>227</v>
      </c>
      <c r="C22" s="269">
        <v>151.20317078206983</v>
      </c>
      <c r="D22" s="269">
        <v>161.60385527209883</v>
      </c>
      <c r="E22" s="269">
        <v>141.55866731478176</v>
      </c>
      <c r="F22" s="269">
        <v>129.22270888364412</v>
      </c>
      <c r="G22" s="269">
        <v>124.05774133320189</v>
      </c>
      <c r="H22" s="269">
        <v>125.76659107025527</v>
      </c>
      <c r="I22" s="269">
        <v>121.4393251102464</v>
      </c>
      <c r="J22" s="269">
        <v>102.27530864333463</v>
      </c>
      <c r="K22" s="269">
        <v>109.89871854475359</v>
      </c>
      <c r="L22" s="269">
        <v>100.99226339010576</v>
      </c>
      <c r="M22" s="269">
        <v>108.10827099295398</v>
      </c>
      <c r="N22" s="269">
        <v>91.335407944336694</v>
      </c>
      <c r="O22" s="269">
        <v>87.082369578202872</v>
      </c>
      <c r="P22" s="269">
        <v>89.042119077000947</v>
      </c>
      <c r="Q22" s="269">
        <v>95.065585875743892</v>
      </c>
      <c r="R22" s="611">
        <v>100</v>
      </c>
      <c r="S22" s="269">
        <v>98.322483114986127</v>
      </c>
      <c r="T22" s="269">
        <v>96.530957095663467</v>
      </c>
      <c r="U22" s="269">
        <v>88.593010556890235</v>
      </c>
      <c r="V22" s="269">
        <v>86.589816467222064</v>
      </c>
      <c r="W22" s="269">
        <v>89.667812616937255</v>
      </c>
    </row>
    <row r="23" spans="1:23" s="42" customFormat="1" ht="18" customHeight="1">
      <c r="A23" s="40"/>
      <c r="B23" s="350" t="s">
        <v>95</v>
      </c>
      <c r="C23" s="269">
        <v>127.51102840705188</v>
      </c>
      <c r="D23" s="269">
        <v>124.99274042041549</v>
      </c>
      <c r="E23" s="269">
        <v>122.77214046329772</v>
      </c>
      <c r="F23" s="269">
        <v>124.77933182533563</v>
      </c>
      <c r="G23" s="269">
        <v>123.93344894573627</v>
      </c>
      <c r="H23" s="269">
        <v>126.27799077744835</v>
      </c>
      <c r="I23" s="269">
        <v>124.27042113987814</v>
      </c>
      <c r="J23" s="269">
        <v>118.37447110059831</v>
      </c>
      <c r="K23" s="269">
        <v>117.35128740195255</v>
      </c>
      <c r="L23" s="269">
        <v>115.52864352995182</v>
      </c>
      <c r="M23" s="269">
        <v>117.77548126114539</v>
      </c>
      <c r="N23" s="269">
        <v>109.0233217917836</v>
      </c>
      <c r="O23" s="269">
        <v>105.80586026374948</v>
      </c>
      <c r="P23" s="269">
        <v>106.16938500869091</v>
      </c>
      <c r="Q23" s="269">
        <v>99.673870283120493</v>
      </c>
      <c r="R23" s="611">
        <v>100</v>
      </c>
      <c r="S23" s="269">
        <v>97.275180632596033</v>
      </c>
      <c r="T23" s="269">
        <v>94.675107611440652</v>
      </c>
      <c r="U23" s="269">
        <v>91.192803351278258</v>
      </c>
      <c r="V23" s="269">
        <v>85.859379009405018</v>
      </c>
      <c r="W23" s="269">
        <v>81.907888402137246</v>
      </c>
    </row>
    <row r="24" spans="1:23" s="42" customFormat="1" ht="15" customHeight="1">
      <c r="A24" s="576" t="s">
        <v>557</v>
      </c>
      <c r="B24" s="47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  <c r="N24" s="155"/>
    </row>
    <row r="25" spans="1:23" s="42" customFormat="1" ht="15" customHeight="1">
      <c r="A25" s="24" t="s">
        <v>629</v>
      </c>
      <c r="B25" s="47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5"/>
      <c r="N25" s="155"/>
    </row>
    <row r="26" spans="1:23" s="42" customFormat="1" ht="15" customHeight="1">
      <c r="A26" s="299" t="s">
        <v>620</v>
      </c>
      <c r="B26" s="19"/>
      <c r="C26" s="164"/>
      <c r="D26" s="164"/>
      <c r="E26" s="164"/>
      <c r="F26" s="165"/>
      <c r="G26" s="165"/>
      <c r="H26" s="165"/>
      <c r="I26" s="165"/>
      <c r="J26" s="165"/>
      <c r="K26" s="165"/>
      <c r="L26" s="165"/>
      <c r="M26" s="165"/>
      <c r="N26" s="165"/>
    </row>
    <row r="27" spans="1:23" s="42" customFormat="1" ht="15" customHeight="1">
      <c r="A27" s="578" t="s">
        <v>630</v>
      </c>
      <c r="B27" s="26"/>
      <c r="C27" s="19"/>
      <c r="D27" s="19"/>
      <c r="E27" s="19"/>
      <c r="F27" s="23"/>
      <c r="G27" s="23"/>
      <c r="H27" s="23"/>
      <c r="I27" s="23"/>
      <c r="J27" s="23"/>
      <c r="K27" s="23"/>
      <c r="L27" s="23"/>
      <c r="M27" s="23"/>
      <c r="N27" s="23"/>
    </row>
    <row r="28" spans="1:23" s="42" customFormat="1" ht="12.75" customHeight="1">
      <c r="A28" s="25"/>
      <c r="B28" s="26"/>
      <c r="C28" s="19"/>
      <c r="D28" s="19"/>
      <c r="E28" s="19"/>
      <c r="F28" s="23"/>
      <c r="G28" s="23"/>
      <c r="H28" s="23"/>
      <c r="I28" s="23"/>
      <c r="J28" s="23"/>
      <c r="K28" s="23"/>
      <c r="L28" s="23"/>
      <c r="M28" s="23"/>
      <c r="N28" s="23"/>
    </row>
    <row r="29" spans="1:23" s="42" customFormat="1" ht="12.75" customHeight="1">
      <c r="A29" s="25"/>
      <c r="B29" s="26"/>
      <c r="C29" s="19"/>
      <c r="D29" s="19"/>
      <c r="E29" s="19"/>
      <c r="F29" s="23"/>
      <c r="G29" s="23"/>
      <c r="H29" s="23"/>
      <c r="I29" s="23"/>
      <c r="J29" s="23"/>
      <c r="K29" s="23"/>
      <c r="L29" s="23"/>
      <c r="M29" s="23"/>
      <c r="N29" s="23"/>
    </row>
    <row r="30" spans="1:23" s="42" customFormat="1" ht="12.75" customHeight="1">
      <c r="A30" s="25"/>
      <c r="B30" s="26"/>
      <c r="C30" s="19"/>
      <c r="D30" s="19"/>
      <c r="E30" s="19"/>
      <c r="F30" s="23"/>
      <c r="G30" s="23"/>
      <c r="H30" s="23"/>
      <c r="I30" s="23"/>
      <c r="J30" s="23"/>
      <c r="K30" s="23"/>
      <c r="L30" s="23"/>
      <c r="M30" s="23"/>
      <c r="N30" s="23"/>
    </row>
    <row r="31" spans="1:23" s="42" customFormat="1" ht="12.75" customHeight="1">
      <c r="A31" s="25"/>
      <c r="B31" s="26"/>
      <c r="C31" s="19"/>
      <c r="D31" s="19"/>
      <c r="E31" s="19"/>
      <c r="F31" s="23"/>
      <c r="G31" s="23"/>
      <c r="H31" s="23"/>
      <c r="I31" s="23"/>
      <c r="J31" s="23"/>
      <c r="K31" s="23"/>
      <c r="L31" s="23"/>
      <c r="M31" s="23"/>
      <c r="N31" s="23"/>
    </row>
    <row r="32" spans="1:23" s="42" customFormat="1" ht="12.75" customHeight="1">
      <c r="A32" s="25"/>
      <c r="B32" s="26"/>
      <c r="C32" s="19"/>
      <c r="D32" s="19"/>
      <c r="E32" s="19"/>
      <c r="F32" s="23"/>
      <c r="G32" s="23"/>
      <c r="H32" s="23"/>
      <c r="I32" s="23"/>
      <c r="J32" s="23"/>
      <c r="K32" s="23"/>
      <c r="L32" s="23"/>
      <c r="M32" s="23"/>
      <c r="N32" s="23"/>
    </row>
    <row r="33" spans="1:15" s="42" customFormat="1" ht="12.75" customHeight="1">
      <c r="A33" s="25"/>
      <c r="B33" s="26"/>
      <c r="C33" s="19"/>
      <c r="D33" s="19"/>
      <c r="E33" s="19"/>
      <c r="F33" s="23"/>
      <c r="G33" s="23"/>
      <c r="H33" s="23"/>
      <c r="I33" s="23"/>
      <c r="J33" s="23"/>
      <c r="K33" s="23"/>
      <c r="L33" s="23"/>
      <c r="M33" s="23"/>
      <c r="N33" s="23"/>
    </row>
    <row r="34" spans="1:15" s="42" customFormat="1" ht="12.75" customHeight="1">
      <c r="A34" s="25"/>
      <c r="B34" s="26"/>
      <c r="C34" s="19"/>
      <c r="D34" s="19"/>
      <c r="E34" s="19"/>
      <c r="F34" s="23"/>
      <c r="G34" s="23"/>
      <c r="H34" s="23"/>
      <c r="I34" s="23"/>
      <c r="J34" s="23"/>
      <c r="K34" s="23"/>
      <c r="L34" s="23"/>
      <c r="M34" s="23"/>
      <c r="N34" s="23"/>
    </row>
    <row r="35" spans="1:15" s="42" customFormat="1" ht="12.75" customHeight="1">
      <c r="A35" s="25"/>
      <c r="B35" s="26"/>
      <c r="C35" s="19"/>
      <c r="D35" s="19"/>
      <c r="E35" s="19"/>
      <c r="F35" s="23"/>
      <c r="G35" s="23"/>
      <c r="H35" s="23"/>
      <c r="I35" s="23"/>
      <c r="J35" s="23"/>
      <c r="K35" s="23"/>
      <c r="L35" s="23"/>
      <c r="M35" s="23"/>
      <c r="N35" s="23"/>
    </row>
    <row r="36" spans="1:15" s="42" customFormat="1" ht="12.75" customHeight="1">
      <c r="A36" s="25"/>
      <c r="B36" s="26"/>
      <c r="C36" s="19"/>
      <c r="D36" s="19"/>
      <c r="E36" s="19"/>
      <c r="F36" s="23"/>
      <c r="G36" s="23"/>
      <c r="H36" s="23"/>
      <c r="I36" s="23"/>
      <c r="J36" s="23"/>
      <c r="K36" s="23"/>
      <c r="L36" s="23"/>
      <c r="M36" s="23"/>
      <c r="N36" s="23"/>
    </row>
    <row r="37" spans="1:15" s="40" customFormat="1" ht="12.75" customHeight="1">
      <c r="A37" s="25"/>
      <c r="B37" s="26"/>
      <c r="C37" s="19"/>
      <c r="D37" s="19"/>
      <c r="E37" s="19"/>
      <c r="F37" s="23"/>
      <c r="G37" s="23"/>
      <c r="H37" s="23"/>
      <c r="I37" s="23"/>
      <c r="J37" s="23"/>
      <c r="K37" s="23"/>
      <c r="L37" s="23"/>
      <c r="M37" s="23"/>
      <c r="N37" s="23"/>
      <c r="O37" s="44"/>
    </row>
    <row r="38" spans="1:15" s="40" customFormat="1" ht="12.75" customHeight="1">
      <c r="A38" s="25"/>
      <c r="B38" s="26"/>
      <c r="C38" s="19"/>
      <c r="D38" s="19"/>
      <c r="E38" s="19"/>
      <c r="F38" s="23"/>
      <c r="G38" s="23"/>
      <c r="H38" s="23"/>
      <c r="I38" s="23"/>
      <c r="J38" s="23"/>
      <c r="K38" s="23"/>
      <c r="L38" s="23"/>
      <c r="M38" s="23"/>
      <c r="N38" s="23"/>
    </row>
    <row r="39" spans="1:15" s="40" customFormat="1" ht="12.75" customHeight="1">
      <c r="A39" s="25"/>
      <c r="B39" s="26"/>
      <c r="C39" s="19"/>
      <c r="D39" s="19"/>
      <c r="E39" s="19"/>
      <c r="F39" s="23"/>
      <c r="G39" s="23"/>
      <c r="H39" s="23"/>
      <c r="I39" s="23"/>
      <c r="J39" s="23"/>
      <c r="K39" s="23"/>
      <c r="L39" s="23"/>
      <c r="M39" s="23"/>
      <c r="N39" s="23"/>
    </row>
    <row r="40" spans="1:15" s="40" customFormat="1" ht="12.75" customHeight="1">
      <c r="A40" s="25"/>
      <c r="B40" s="26"/>
      <c r="C40" s="19"/>
      <c r="D40" s="19"/>
      <c r="E40" s="19"/>
      <c r="F40" s="23"/>
      <c r="G40" s="23"/>
      <c r="H40" s="23"/>
      <c r="I40" s="23"/>
      <c r="J40" s="23"/>
      <c r="K40" s="23"/>
      <c r="L40" s="23"/>
      <c r="M40" s="23"/>
      <c r="N40" s="23"/>
    </row>
    <row r="41" spans="1:15" s="40" customFormat="1" ht="12.75" customHeight="1">
      <c r="A41" s="25"/>
      <c r="B41" s="26"/>
      <c r="C41" s="19"/>
      <c r="D41" s="19"/>
      <c r="E41" s="19"/>
      <c r="F41" s="23"/>
      <c r="G41" s="23"/>
      <c r="H41" s="23"/>
      <c r="I41" s="23"/>
      <c r="J41" s="23"/>
      <c r="K41" s="23"/>
      <c r="L41" s="23"/>
      <c r="M41" s="23"/>
      <c r="N41" s="23"/>
    </row>
    <row r="42" spans="1:15" s="41" customFormat="1" ht="12.75" customHeight="1">
      <c r="A42" s="25"/>
      <c r="B42" s="26"/>
      <c r="C42" s="19"/>
      <c r="D42" s="19"/>
      <c r="E42" s="19"/>
      <c r="F42" s="23"/>
      <c r="G42" s="23"/>
      <c r="H42" s="23"/>
      <c r="I42" s="23"/>
      <c r="J42" s="23"/>
      <c r="K42" s="23"/>
      <c r="L42" s="23"/>
      <c r="M42" s="23"/>
      <c r="N42" s="23"/>
    </row>
    <row r="43" spans="1:15" s="40" customFormat="1" ht="12.75" customHeight="1">
      <c r="A43" s="25"/>
      <c r="B43" s="26"/>
      <c r="C43" s="19"/>
      <c r="D43" s="19"/>
      <c r="E43" s="19"/>
      <c r="F43" s="23"/>
      <c r="G43" s="23"/>
      <c r="H43" s="23"/>
      <c r="I43" s="23"/>
      <c r="J43" s="23"/>
      <c r="K43" s="23"/>
      <c r="L43" s="23"/>
      <c r="M43" s="23"/>
      <c r="N43" s="23"/>
    </row>
    <row r="44" spans="1:15" s="42" customFormat="1" ht="12.75" customHeight="1">
      <c r="A44" s="25"/>
      <c r="B44" s="26"/>
      <c r="C44" s="19"/>
      <c r="D44" s="19"/>
      <c r="E44" s="19"/>
      <c r="F44" s="23"/>
      <c r="G44" s="23"/>
      <c r="H44" s="23"/>
      <c r="I44" s="23"/>
      <c r="J44" s="23"/>
      <c r="K44" s="23"/>
      <c r="L44" s="23"/>
      <c r="M44" s="23"/>
      <c r="N44" s="23"/>
    </row>
    <row r="45" spans="1:15" s="42" customFormat="1" ht="12.75" customHeight="1">
      <c r="A45" s="25"/>
      <c r="B45" s="26"/>
      <c r="C45" s="19"/>
      <c r="D45" s="19"/>
      <c r="E45" s="19"/>
      <c r="F45" s="23"/>
      <c r="G45" s="23"/>
      <c r="H45" s="23"/>
      <c r="I45" s="23"/>
      <c r="J45" s="23"/>
      <c r="K45" s="23"/>
      <c r="L45" s="23"/>
      <c r="M45" s="23"/>
      <c r="N45" s="23"/>
    </row>
    <row r="46" spans="1:15" s="42" customFormat="1" ht="12.75" customHeight="1">
      <c r="A46" s="25"/>
      <c r="B46" s="26"/>
      <c r="C46" s="19"/>
      <c r="D46" s="19"/>
      <c r="E46" s="19"/>
      <c r="F46" s="23"/>
      <c r="G46" s="23"/>
      <c r="H46" s="23"/>
      <c r="I46" s="23"/>
      <c r="J46" s="23"/>
      <c r="K46" s="23"/>
      <c r="L46" s="23"/>
      <c r="M46" s="23"/>
      <c r="N46" s="23"/>
    </row>
    <row r="47" spans="1:15" s="42" customFormat="1" ht="12.75" customHeight="1">
      <c r="A47" s="25"/>
      <c r="B47" s="26"/>
      <c r="C47" s="19"/>
      <c r="D47" s="19"/>
      <c r="E47" s="19"/>
      <c r="F47" s="23"/>
      <c r="G47" s="23"/>
      <c r="H47" s="23"/>
      <c r="I47" s="23"/>
      <c r="J47" s="23"/>
      <c r="K47" s="23"/>
      <c r="L47" s="23"/>
      <c r="M47" s="23"/>
      <c r="N47" s="23"/>
    </row>
    <row r="48" spans="1:15" s="42" customFormat="1" ht="12.75" customHeight="1">
      <c r="A48" s="25"/>
      <c r="B48" s="26"/>
      <c r="C48" s="19"/>
      <c r="D48" s="19"/>
      <c r="E48" s="19"/>
      <c r="F48" s="23"/>
      <c r="G48" s="23"/>
      <c r="H48" s="23"/>
      <c r="I48" s="23"/>
      <c r="J48" s="23"/>
      <c r="K48" s="23"/>
      <c r="L48" s="23"/>
      <c r="M48" s="23"/>
      <c r="N48" s="23"/>
    </row>
    <row r="49" spans="1:14" s="42" customFormat="1" ht="12.75" customHeight="1">
      <c r="A49" s="25"/>
      <c r="B49" s="26"/>
      <c r="C49" s="19"/>
      <c r="D49" s="19"/>
      <c r="E49" s="19"/>
      <c r="F49" s="23"/>
      <c r="G49" s="23"/>
      <c r="H49" s="23"/>
      <c r="I49" s="23"/>
      <c r="J49" s="23"/>
      <c r="K49" s="23"/>
      <c r="L49" s="23"/>
      <c r="M49" s="23"/>
      <c r="N49" s="23"/>
    </row>
    <row r="50" spans="1:14" s="42" customFormat="1" ht="12.75" customHeight="1">
      <c r="A50" s="25"/>
      <c r="B50" s="26"/>
      <c r="C50" s="19"/>
      <c r="D50" s="19"/>
      <c r="E50" s="19"/>
      <c r="F50" s="23"/>
      <c r="G50" s="23"/>
      <c r="H50" s="23"/>
      <c r="I50" s="23"/>
      <c r="J50" s="23"/>
      <c r="K50" s="23"/>
      <c r="L50" s="23"/>
      <c r="M50" s="23"/>
      <c r="N50" s="23"/>
    </row>
    <row r="51" spans="1:14" s="42" customFormat="1" ht="12.75" customHeight="1">
      <c r="A51" s="25"/>
      <c r="B51" s="26"/>
      <c r="C51" s="19"/>
      <c r="D51" s="19"/>
      <c r="E51" s="19"/>
      <c r="F51" s="23"/>
      <c r="G51" s="23"/>
      <c r="H51" s="23"/>
      <c r="I51" s="23"/>
      <c r="J51" s="23"/>
      <c r="K51" s="23"/>
      <c r="L51" s="23"/>
      <c r="M51" s="23"/>
      <c r="N51" s="23"/>
    </row>
    <row r="52" spans="1:14" s="42" customFormat="1" ht="12.75" customHeight="1">
      <c r="A52" s="25"/>
      <c r="B52" s="26"/>
      <c r="C52" s="19"/>
      <c r="D52" s="19"/>
      <c r="E52" s="19"/>
      <c r="F52" s="23"/>
      <c r="G52" s="23"/>
      <c r="H52" s="23"/>
      <c r="I52" s="23"/>
      <c r="J52" s="23"/>
      <c r="K52" s="23"/>
      <c r="L52" s="23"/>
      <c r="M52" s="23"/>
      <c r="N52" s="23"/>
    </row>
    <row r="53" spans="1:14" s="42" customFormat="1" ht="12.75" customHeight="1">
      <c r="A53" s="25"/>
      <c r="B53" s="26"/>
      <c r="C53" s="19"/>
      <c r="D53" s="19"/>
      <c r="E53" s="19"/>
      <c r="F53" s="23"/>
      <c r="G53" s="23"/>
      <c r="H53" s="23"/>
      <c r="I53" s="23"/>
      <c r="J53" s="23"/>
      <c r="K53" s="23"/>
      <c r="L53" s="23"/>
      <c r="M53" s="23"/>
      <c r="N53" s="23"/>
    </row>
    <row r="54" spans="1:14" s="42" customFormat="1" ht="12.75" customHeight="1">
      <c r="A54" s="25"/>
      <c r="B54" s="26"/>
      <c r="C54" s="19"/>
      <c r="D54" s="19"/>
      <c r="E54" s="19"/>
      <c r="F54" s="23"/>
      <c r="G54" s="23"/>
      <c r="H54" s="23"/>
      <c r="I54" s="23"/>
      <c r="J54" s="23"/>
      <c r="K54" s="23"/>
      <c r="L54" s="23"/>
      <c r="M54" s="23"/>
      <c r="N54" s="23"/>
    </row>
    <row r="55" spans="1:14" s="42" customFormat="1" ht="12.75" customHeight="1">
      <c r="A55" s="25"/>
      <c r="B55" s="26"/>
      <c r="C55" s="19"/>
      <c r="D55" s="19"/>
      <c r="E55" s="19"/>
      <c r="F55" s="23"/>
      <c r="G55" s="23"/>
      <c r="H55" s="23"/>
      <c r="I55" s="23"/>
      <c r="J55" s="23"/>
      <c r="K55" s="23"/>
      <c r="L55" s="23"/>
      <c r="M55" s="23"/>
      <c r="N55" s="23"/>
    </row>
    <row r="56" spans="1:14" s="42" customFormat="1" ht="12.75" customHeight="1">
      <c r="A56" s="25"/>
      <c r="B56" s="26"/>
      <c r="C56" s="19"/>
      <c r="D56" s="19"/>
      <c r="E56" s="19"/>
      <c r="F56" s="23"/>
      <c r="G56" s="23"/>
      <c r="H56" s="23"/>
      <c r="I56" s="23"/>
      <c r="J56" s="23"/>
      <c r="K56" s="23"/>
      <c r="L56" s="23"/>
      <c r="M56" s="23"/>
      <c r="N56" s="23"/>
    </row>
    <row r="57" spans="1:14" s="42" customFormat="1" ht="12.75" customHeight="1">
      <c r="A57" s="25"/>
      <c r="B57" s="26"/>
      <c r="C57" s="19"/>
      <c r="D57" s="19"/>
      <c r="E57" s="19"/>
      <c r="F57" s="23"/>
      <c r="G57" s="23"/>
      <c r="H57" s="23"/>
      <c r="I57" s="23"/>
      <c r="J57" s="23"/>
      <c r="K57" s="23"/>
      <c r="L57" s="23"/>
      <c r="M57" s="23"/>
      <c r="N57" s="23"/>
    </row>
    <row r="58" spans="1:14" s="42" customFormat="1" ht="12.75" customHeight="1">
      <c r="A58" s="25"/>
      <c r="B58" s="26"/>
      <c r="C58" s="19"/>
      <c r="D58" s="19"/>
      <c r="E58" s="19"/>
      <c r="F58" s="23"/>
      <c r="G58" s="23"/>
      <c r="H58" s="23"/>
      <c r="I58" s="23"/>
      <c r="J58" s="23"/>
      <c r="K58" s="23"/>
      <c r="L58" s="23"/>
      <c r="M58" s="23"/>
      <c r="N58" s="23"/>
    </row>
    <row r="59" spans="1:14" s="42" customFormat="1" ht="12.75" customHeight="1">
      <c r="A59" s="25"/>
      <c r="B59" s="26"/>
      <c r="C59" s="19"/>
      <c r="D59" s="19"/>
      <c r="E59" s="19"/>
      <c r="F59" s="23"/>
      <c r="G59" s="23"/>
      <c r="H59" s="23"/>
      <c r="I59" s="23"/>
      <c r="J59" s="23"/>
      <c r="K59" s="23"/>
      <c r="L59" s="23"/>
      <c r="M59" s="23"/>
      <c r="N59" s="23"/>
    </row>
    <row r="60" spans="1:14" s="42" customFormat="1" ht="12.75" customHeight="1">
      <c r="A60" s="25"/>
      <c r="B60" s="26"/>
      <c r="C60" s="19"/>
      <c r="D60" s="19"/>
      <c r="E60" s="19"/>
      <c r="F60" s="23"/>
      <c r="G60" s="23"/>
      <c r="H60" s="23"/>
      <c r="I60" s="23"/>
      <c r="J60" s="23"/>
      <c r="K60" s="23"/>
      <c r="L60" s="23"/>
      <c r="M60" s="23"/>
      <c r="N60" s="23"/>
    </row>
    <row r="61" spans="1:14" s="42" customFormat="1" ht="12.75" customHeight="1">
      <c r="A61" s="25"/>
      <c r="B61" s="26"/>
      <c r="C61" s="19"/>
      <c r="D61" s="19"/>
      <c r="E61" s="19"/>
      <c r="F61" s="23"/>
      <c r="G61" s="23"/>
      <c r="H61" s="23"/>
      <c r="I61" s="23"/>
      <c r="J61" s="23"/>
      <c r="K61" s="23"/>
      <c r="L61" s="23"/>
      <c r="M61" s="23"/>
      <c r="N61" s="23"/>
    </row>
    <row r="62" spans="1:14" s="42" customFormat="1" ht="12.75" customHeight="1">
      <c r="A62" s="25"/>
      <c r="B62" s="26"/>
      <c r="C62" s="19"/>
      <c r="D62" s="19"/>
      <c r="E62" s="19"/>
      <c r="F62" s="23"/>
      <c r="G62" s="23"/>
      <c r="H62" s="23"/>
      <c r="I62" s="23"/>
      <c r="J62" s="23"/>
      <c r="K62" s="23"/>
      <c r="L62" s="23"/>
      <c r="M62" s="23"/>
      <c r="N62" s="23"/>
    </row>
    <row r="63" spans="1:14" s="42" customFormat="1" ht="12.75" customHeight="1">
      <c r="A63" s="25"/>
      <c r="B63" s="26"/>
      <c r="C63" s="19"/>
      <c r="D63" s="19"/>
      <c r="E63" s="19"/>
      <c r="F63" s="23"/>
      <c r="G63" s="23"/>
      <c r="H63" s="23"/>
      <c r="I63" s="23"/>
      <c r="J63" s="23"/>
      <c r="K63" s="23"/>
      <c r="L63" s="23"/>
      <c r="M63" s="23"/>
      <c r="N63" s="23"/>
    </row>
    <row r="64" spans="1:14" s="42" customFormat="1" ht="12.75" customHeight="1">
      <c r="A64" s="25"/>
      <c r="B64" s="26"/>
      <c r="C64" s="19"/>
      <c r="D64" s="19"/>
      <c r="E64" s="19"/>
      <c r="F64" s="23"/>
      <c r="G64" s="23"/>
      <c r="H64" s="23"/>
      <c r="I64" s="23"/>
      <c r="J64" s="23"/>
      <c r="K64" s="23"/>
      <c r="L64" s="23"/>
      <c r="M64" s="23"/>
      <c r="N64" s="23"/>
    </row>
    <row r="65" spans="1:14" s="42" customFormat="1" ht="12.75" customHeight="1">
      <c r="A65" s="25"/>
      <c r="B65" s="26"/>
      <c r="C65" s="19"/>
      <c r="D65" s="19"/>
      <c r="E65" s="19"/>
      <c r="F65" s="23"/>
      <c r="G65" s="23"/>
      <c r="H65" s="23"/>
      <c r="I65" s="23"/>
      <c r="J65" s="23"/>
      <c r="K65" s="23"/>
      <c r="L65" s="23"/>
      <c r="M65" s="23"/>
      <c r="N65" s="23"/>
    </row>
    <row r="66" spans="1:14" s="42" customFormat="1" ht="12.75" customHeight="1">
      <c r="A66" s="25"/>
      <c r="B66" s="26"/>
      <c r="C66" s="19"/>
      <c r="D66" s="19"/>
      <c r="E66" s="19"/>
      <c r="F66" s="23"/>
      <c r="G66" s="23"/>
      <c r="H66" s="23"/>
      <c r="I66" s="23"/>
      <c r="J66" s="23"/>
      <c r="K66" s="23"/>
      <c r="L66" s="23"/>
      <c r="M66" s="23"/>
      <c r="N66" s="23"/>
    </row>
    <row r="67" spans="1:14" s="42" customFormat="1" ht="12.75" customHeight="1">
      <c r="A67" s="25"/>
      <c r="B67" s="26"/>
      <c r="C67" s="19"/>
      <c r="D67" s="19"/>
      <c r="E67" s="19"/>
      <c r="F67" s="23"/>
      <c r="G67" s="23"/>
      <c r="H67" s="23"/>
      <c r="I67" s="23"/>
      <c r="J67" s="23"/>
      <c r="K67" s="23"/>
      <c r="L67" s="23"/>
      <c r="M67" s="23"/>
      <c r="N67" s="23"/>
    </row>
    <row r="68" spans="1:14" s="42" customFormat="1" ht="12.75" customHeight="1">
      <c r="A68" s="25"/>
      <c r="B68" s="26"/>
      <c r="C68" s="19"/>
      <c r="D68" s="19"/>
      <c r="E68" s="19"/>
      <c r="F68" s="23"/>
      <c r="G68" s="23"/>
      <c r="H68" s="23"/>
      <c r="I68" s="23"/>
      <c r="J68" s="23"/>
      <c r="K68" s="23"/>
      <c r="L68" s="23"/>
      <c r="M68" s="23"/>
      <c r="N68" s="23"/>
    </row>
    <row r="69" spans="1:14" s="42" customFormat="1" ht="12.75" customHeight="1">
      <c r="A69" s="25"/>
      <c r="B69" s="26"/>
      <c r="C69" s="19"/>
      <c r="D69" s="19"/>
      <c r="E69" s="19"/>
      <c r="F69" s="23"/>
      <c r="G69" s="23"/>
      <c r="H69" s="23"/>
      <c r="I69" s="23"/>
      <c r="J69" s="23"/>
      <c r="K69" s="23"/>
      <c r="L69" s="23"/>
      <c r="M69" s="23"/>
      <c r="N69" s="23"/>
    </row>
    <row r="70" spans="1:14" s="42" customFormat="1" ht="6" customHeight="1">
      <c r="A70" s="25"/>
      <c r="B70" s="26"/>
      <c r="C70" s="19"/>
      <c r="D70" s="19"/>
      <c r="E70" s="19"/>
      <c r="F70" s="23"/>
      <c r="G70" s="23"/>
      <c r="H70" s="23"/>
      <c r="I70" s="23"/>
      <c r="J70" s="23"/>
      <c r="K70" s="23"/>
      <c r="L70" s="23"/>
      <c r="M70" s="23"/>
      <c r="N70" s="23"/>
    </row>
    <row r="71" spans="1:14" s="42" customFormat="1" ht="15" customHeight="1">
      <c r="A71" s="25"/>
      <c r="B71" s="26"/>
      <c r="C71" s="19"/>
      <c r="D71" s="19"/>
      <c r="E71" s="19"/>
      <c r="F71" s="23"/>
      <c r="G71" s="23"/>
      <c r="H71" s="23"/>
      <c r="I71" s="23"/>
      <c r="J71" s="23"/>
      <c r="K71" s="23"/>
      <c r="L71" s="23"/>
      <c r="M71" s="23"/>
      <c r="N71" s="23"/>
    </row>
    <row r="72" spans="1:14" ht="8.1" customHeight="1">
      <c r="A72" s="25"/>
      <c r="B72" s="26"/>
    </row>
    <row r="73" spans="1:14" ht="11.25" customHeight="1">
      <c r="A73" s="25"/>
      <c r="B73" s="26"/>
    </row>
    <row r="74" spans="1:14" ht="11.25" customHeight="1">
      <c r="A74" s="25"/>
      <c r="B74" s="26"/>
    </row>
    <row r="75" spans="1:14" ht="12" customHeight="1">
      <c r="A75" s="25"/>
      <c r="B75" s="26"/>
    </row>
    <row r="76" spans="1:14" ht="12" customHeight="1">
      <c r="A76" s="25"/>
      <c r="B76" s="26"/>
    </row>
    <row r="77" spans="1:14" ht="12" customHeight="1">
      <c r="A77" s="25"/>
      <c r="B77" s="26"/>
    </row>
    <row r="78" spans="1:14" ht="12" customHeight="1">
      <c r="A78" s="25"/>
      <c r="B78" s="26"/>
    </row>
    <row r="79" spans="1:14" ht="12" customHeight="1">
      <c r="A79" s="25"/>
      <c r="B79" s="26"/>
    </row>
    <row r="80" spans="1:14" ht="12" customHeight="1">
      <c r="A80" s="25"/>
      <c r="B80" s="26"/>
    </row>
    <row r="81" spans="1:2" ht="12" customHeight="1">
      <c r="A81" s="25"/>
      <c r="B81" s="26"/>
    </row>
    <row r="82" spans="1:2" ht="12" customHeight="1">
      <c r="A82" s="25"/>
      <c r="B82" s="26"/>
    </row>
    <row r="83" spans="1:2" ht="12" customHeight="1">
      <c r="A83" s="25"/>
      <c r="B83" s="26"/>
    </row>
    <row r="84" spans="1:2" ht="15" customHeight="1">
      <c r="A84" s="25"/>
      <c r="B84" s="26"/>
    </row>
    <row r="85" spans="1:2" ht="15" customHeight="1">
      <c r="A85" s="25"/>
      <c r="B85" s="26"/>
    </row>
    <row r="86" spans="1:2" ht="15" customHeight="1">
      <c r="A86" s="25"/>
      <c r="B86" s="26"/>
    </row>
    <row r="87" spans="1:2" ht="15" customHeight="1">
      <c r="A87" s="25"/>
      <c r="B87" s="26"/>
    </row>
    <row r="88" spans="1:2" ht="15" customHeight="1">
      <c r="A88" s="25"/>
      <c r="B88" s="26"/>
    </row>
    <row r="89" spans="1:2" ht="15" customHeight="1">
      <c r="A89" s="25"/>
      <c r="B89" s="26"/>
    </row>
    <row r="90" spans="1:2" ht="15" customHeight="1">
      <c r="A90" s="25"/>
      <c r="B90" s="26"/>
    </row>
    <row r="91" spans="1:2" ht="15" customHeight="1">
      <c r="A91" s="25"/>
      <c r="B91" s="26"/>
    </row>
    <row r="92" spans="1:2" ht="15" customHeight="1">
      <c r="A92" s="25"/>
      <c r="B92" s="26"/>
    </row>
    <row r="93" spans="1:2" ht="15" customHeight="1">
      <c r="A93" s="25"/>
      <c r="B93" s="26"/>
    </row>
    <row r="94" spans="1:2" ht="15" customHeight="1">
      <c r="A94" s="25"/>
      <c r="B94" s="26"/>
    </row>
    <row r="95" spans="1:2" ht="15" customHeight="1">
      <c r="A95" s="25"/>
      <c r="B95" s="26"/>
    </row>
    <row r="96" spans="1:2" ht="15" customHeight="1">
      <c r="A96" s="25"/>
      <c r="B96" s="26"/>
    </row>
    <row r="97" spans="1:2" ht="15" customHeight="1">
      <c r="A97" s="25"/>
      <c r="B97" s="26"/>
    </row>
    <row r="98" spans="1:2" ht="15" customHeight="1">
      <c r="A98" s="25"/>
      <c r="B98" s="26"/>
    </row>
    <row r="99" spans="1:2" ht="15" customHeight="1">
      <c r="A99" s="25"/>
      <c r="B99" s="26"/>
    </row>
    <row r="100" spans="1:2" ht="15" customHeight="1">
      <c r="A100" s="25"/>
      <c r="B100" s="26"/>
    </row>
    <row r="101" spans="1:2" ht="15" customHeight="1">
      <c r="A101" s="25"/>
      <c r="B101" s="26"/>
    </row>
    <row r="102" spans="1:2" ht="15" customHeight="1">
      <c r="A102" s="25"/>
      <c r="B102" s="26"/>
    </row>
    <row r="103" spans="1:2" ht="15" customHeight="1">
      <c r="A103" s="25"/>
      <c r="B103" s="26"/>
    </row>
    <row r="104" spans="1:2" ht="15" customHeight="1">
      <c r="A104" s="25"/>
      <c r="B104" s="26"/>
    </row>
    <row r="105" spans="1:2" ht="15" customHeight="1">
      <c r="A105" s="25"/>
      <c r="B105" s="26"/>
    </row>
    <row r="106" spans="1:2" ht="15" customHeight="1">
      <c r="A106" s="25"/>
      <c r="B106" s="26"/>
    </row>
    <row r="107" spans="1:2" ht="15" customHeight="1">
      <c r="A107" s="25"/>
      <c r="B107" s="26"/>
    </row>
    <row r="108" spans="1:2" ht="15" customHeight="1">
      <c r="A108" s="25"/>
      <c r="B108" s="26"/>
    </row>
    <row r="109" spans="1:2" ht="15" customHeight="1">
      <c r="A109" s="25"/>
      <c r="B109" s="26"/>
    </row>
    <row r="110" spans="1:2" ht="15" customHeight="1">
      <c r="A110" s="25"/>
      <c r="B110" s="26"/>
    </row>
    <row r="111" spans="1:2" ht="15" customHeight="1">
      <c r="A111" s="25"/>
      <c r="B111" s="26"/>
    </row>
    <row r="112" spans="1:2" ht="15" customHeight="1">
      <c r="A112" s="25"/>
      <c r="B112" s="26"/>
    </row>
    <row r="113" spans="1:2" ht="15" customHeight="1">
      <c r="A113" s="25"/>
      <c r="B113" s="26"/>
    </row>
    <row r="114" spans="1:2" ht="15" customHeight="1">
      <c r="A114" s="25"/>
      <c r="B114" s="26"/>
    </row>
    <row r="115" spans="1:2" ht="15" customHeight="1">
      <c r="A115" s="25"/>
      <c r="B115" s="26"/>
    </row>
    <row r="116" spans="1:2" ht="15" customHeight="1">
      <c r="A116" s="25"/>
      <c r="B116" s="26"/>
    </row>
    <row r="117" spans="1:2" ht="15" customHeight="1">
      <c r="A117" s="25"/>
      <c r="B117" s="26"/>
    </row>
    <row r="118" spans="1:2" ht="15" customHeight="1">
      <c r="A118" s="25"/>
      <c r="B118" s="26"/>
    </row>
    <row r="119" spans="1:2" ht="15" customHeight="1">
      <c r="A119" s="25"/>
      <c r="B119" s="26"/>
    </row>
    <row r="120" spans="1:2" ht="15" customHeight="1">
      <c r="A120" s="25"/>
      <c r="B120" s="26"/>
    </row>
    <row r="121" spans="1:2" ht="15" customHeight="1">
      <c r="A121" s="25"/>
      <c r="B121" s="26"/>
    </row>
    <row r="122" spans="1:2" ht="15" customHeight="1">
      <c r="A122" s="25"/>
      <c r="B122" s="26"/>
    </row>
    <row r="123" spans="1:2" ht="15" customHeight="1">
      <c r="A123" s="25"/>
      <c r="B123" s="26"/>
    </row>
    <row r="124" spans="1:2" ht="15" customHeight="1">
      <c r="A124" s="25"/>
      <c r="B124" s="26"/>
    </row>
    <row r="125" spans="1:2" ht="15" customHeight="1">
      <c r="A125" s="25"/>
      <c r="B125" s="26"/>
    </row>
    <row r="126" spans="1:2" ht="15" customHeight="1">
      <c r="A126" s="25"/>
      <c r="B126" s="26"/>
    </row>
    <row r="127" spans="1:2" ht="15" customHeight="1">
      <c r="A127" s="25"/>
      <c r="B127" s="26"/>
    </row>
    <row r="128" spans="1:2" ht="15" customHeight="1">
      <c r="A128" s="25"/>
      <c r="B128" s="26"/>
    </row>
    <row r="129" spans="1:2" ht="15" customHeight="1">
      <c r="A129" s="25"/>
      <c r="B129" s="26"/>
    </row>
    <row r="130" spans="1:2" ht="15" customHeight="1">
      <c r="A130" s="25"/>
      <c r="B130" s="26"/>
    </row>
    <row r="131" spans="1:2" ht="15" customHeight="1">
      <c r="A131" s="25"/>
      <c r="B131" s="26"/>
    </row>
    <row r="132" spans="1:2" ht="15" customHeight="1">
      <c r="B132" s="26"/>
    </row>
    <row r="133" spans="1:2" ht="15" customHeight="1">
      <c r="B133" s="26"/>
    </row>
    <row r="134" spans="1:2" ht="15" customHeight="1">
      <c r="B134" s="26"/>
    </row>
    <row r="135" spans="1:2" ht="15" customHeight="1">
      <c r="B135" s="26"/>
    </row>
    <row r="136" spans="1:2" ht="15" customHeight="1">
      <c r="B136" s="26"/>
    </row>
    <row r="137" spans="1:2" ht="15" customHeight="1">
      <c r="B137" s="26"/>
    </row>
    <row r="138" spans="1:2" ht="15" customHeight="1">
      <c r="B138" s="26"/>
    </row>
    <row r="139" spans="1:2" ht="15" customHeight="1">
      <c r="B139" s="26"/>
    </row>
    <row r="140" spans="1:2" ht="15" customHeight="1">
      <c r="B140" s="26"/>
    </row>
    <row r="141" spans="1:2" ht="15" customHeight="1">
      <c r="B141" s="26"/>
    </row>
    <row r="142" spans="1:2" ht="15" customHeight="1">
      <c r="B142" s="26"/>
    </row>
    <row r="143" spans="1:2" ht="15" customHeight="1">
      <c r="B143" s="26"/>
    </row>
    <row r="144" spans="1:2" ht="15" customHeight="1">
      <c r="B144" s="26"/>
    </row>
    <row r="145" spans="2:2" ht="15" customHeight="1">
      <c r="B145" s="26"/>
    </row>
    <row r="146" spans="2:2" ht="15" customHeight="1">
      <c r="B146" s="26"/>
    </row>
    <row r="147" spans="2:2" ht="15" customHeight="1">
      <c r="B147" s="26"/>
    </row>
    <row r="148" spans="2:2" ht="15" customHeight="1">
      <c r="B148" s="26"/>
    </row>
    <row r="149" spans="2:2" ht="15" customHeight="1">
      <c r="B149" s="26"/>
    </row>
    <row r="150" spans="2:2" ht="15" customHeight="1">
      <c r="B150" s="26"/>
    </row>
    <row r="151" spans="2:2" ht="15" customHeight="1">
      <c r="B151" s="26"/>
    </row>
    <row r="152" spans="2:2" ht="15" customHeight="1">
      <c r="B152" s="26"/>
    </row>
    <row r="153" spans="2:2" ht="15" customHeight="1">
      <c r="B153" s="26"/>
    </row>
    <row r="154" spans="2:2" ht="15" customHeight="1">
      <c r="B154" s="26"/>
    </row>
    <row r="155" spans="2:2" ht="15" customHeight="1">
      <c r="B155" s="26"/>
    </row>
    <row r="156" spans="2:2" ht="15" customHeight="1">
      <c r="B156" s="26"/>
    </row>
    <row r="157" spans="2:2" ht="15" customHeight="1">
      <c r="B157" s="26"/>
    </row>
    <row r="158" spans="2:2" ht="15" customHeight="1">
      <c r="B158" s="26"/>
    </row>
    <row r="159" spans="2:2" ht="15" customHeight="1"/>
    <row r="160" spans="2:2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5" firstPageNumber="61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1661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50.7109375" style="19" customWidth="1"/>
    <col min="3" max="3" width="11.7109375" style="19" customWidth="1"/>
    <col min="4" max="7" width="11.7109375" style="19" hidden="1" customWidth="1" outlineLevel="1"/>
    <col min="8" max="8" width="11.7109375" style="19" customWidth="1" collapsed="1"/>
    <col min="9" max="12" width="11.7109375" style="19" hidden="1" customWidth="1" outlineLevel="1"/>
    <col min="13" max="13" width="11.7109375" style="19" customWidth="1" collapsed="1"/>
    <col min="14" max="17" width="11.7109375" style="19" hidden="1" customWidth="1" outlineLevel="1"/>
    <col min="18" max="18" width="11.7109375" style="19" customWidth="1" collapsed="1"/>
    <col min="19" max="21" width="11.7109375" style="19" hidden="1" customWidth="1" outlineLevel="1"/>
    <col min="22" max="22" width="11.7109375" style="19" customWidth="1" collapsed="1"/>
    <col min="23" max="23" width="11.7109375" style="19" customWidth="1"/>
    <col min="24" max="16384" width="11.42578125" style="19"/>
  </cols>
  <sheetData>
    <row r="1" spans="1:24" s="239" customFormat="1" ht="20.100000000000001" customHeight="1">
      <c r="A1" s="618" t="s">
        <v>631</v>
      </c>
      <c r="B1" s="205"/>
      <c r="J1" s="241"/>
      <c r="K1" s="241"/>
      <c r="L1" s="241"/>
      <c r="M1" s="241"/>
      <c r="N1" s="241"/>
      <c r="O1" s="206"/>
    </row>
    <row r="2" spans="1:24" s="20" customFormat="1" ht="20.100000000000001" customHeight="1">
      <c r="A2" s="619" t="s">
        <v>130</v>
      </c>
      <c r="B2" s="199"/>
      <c r="D2" s="45"/>
      <c r="E2" s="45"/>
      <c r="F2" s="45"/>
      <c r="G2" s="87"/>
      <c r="H2" s="78"/>
      <c r="I2" s="45"/>
      <c r="J2" s="45"/>
      <c r="K2" s="45"/>
      <c r="L2" s="209"/>
      <c r="M2" s="209"/>
      <c r="N2" s="209"/>
      <c r="O2" s="210"/>
      <c r="P2" s="29"/>
      <c r="Q2" s="29"/>
      <c r="R2" s="29"/>
    </row>
    <row r="3" spans="1:24" ht="15" customHeight="1">
      <c r="B3" s="22"/>
      <c r="G3" s="88"/>
      <c r="L3" s="143"/>
      <c r="M3" s="143"/>
      <c r="N3" s="143"/>
      <c r="O3" s="211"/>
      <c r="P3" s="23"/>
      <c r="Q3" s="23"/>
      <c r="R3" s="23"/>
    </row>
    <row r="4" spans="1:24" s="23" customFormat="1" ht="24.95" customHeight="1">
      <c r="A4" s="435" t="s">
        <v>310</v>
      </c>
      <c r="B4" s="583" t="s">
        <v>632</v>
      </c>
      <c r="C4" s="38">
        <v>2000</v>
      </c>
      <c r="D4" s="36">
        <v>2001</v>
      </c>
      <c r="E4" s="37">
        <v>2002</v>
      </c>
      <c r="F4" s="36">
        <v>2003</v>
      </c>
      <c r="G4" s="37">
        <v>2004</v>
      </c>
      <c r="H4" s="37">
        <v>2005</v>
      </c>
      <c r="I4" s="37">
        <v>2006</v>
      </c>
      <c r="J4" s="37">
        <v>2007</v>
      </c>
      <c r="K4" s="37">
        <v>2008</v>
      </c>
      <c r="L4" s="37">
        <v>2009</v>
      </c>
      <c r="M4" s="37">
        <v>2010</v>
      </c>
      <c r="N4" s="37">
        <v>2011</v>
      </c>
      <c r="O4" s="216">
        <v>2012</v>
      </c>
      <c r="P4" s="219">
        <v>2013</v>
      </c>
      <c r="Q4" s="37">
        <v>2014</v>
      </c>
      <c r="R4" s="240">
        <v>2015</v>
      </c>
      <c r="S4" s="253">
        <v>2016</v>
      </c>
      <c r="T4" s="286">
        <v>2017</v>
      </c>
      <c r="U4" s="300">
        <v>2018</v>
      </c>
      <c r="V4" s="406">
        <v>2019</v>
      </c>
      <c r="W4" s="37">
        <v>2020</v>
      </c>
      <c r="X4" s="608"/>
    </row>
    <row r="5" spans="1:24" s="42" customFormat="1" ht="15" customHeight="1">
      <c r="A5" s="63" t="s">
        <v>155</v>
      </c>
      <c r="B5" s="124" t="s">
        <v>204</v>
      </c>
      <c r="C5" s="259">
        <v>139914.63070816392</v>
      </c>
      <c r="D5" s="259">
        <v>143569.8372573079</v>
      </c>
      <c r="E5" s="259">
        <v>143691.15086821411</v>
      </c>
      <c r="F5" s="259">
        <v>136381.12286854157</v>
      </c>
      <c r="G5" s="259">
        <v>133167.55218523339</v>
      </c>
      <c r="H5" s="259">
        <v>93167.38715930091</v>
      </c>
      <c r="I5" s="259">
        <v>95141.120185535474</v>
      </c>
      <c r="J5" s="259">
        <v>87593.898444706327</v>
      </c>
      <c r="K5" s="259">
        <v>97013.128789119364</v>
      </c>
      <c r="L5" s="259">
        <v>98094.203136138225</v>
      </c>
      <c r="M5" s="259">
        <v>111877.41754654152</v>
      </c>
      <c r="N5" s="259">
        <v>112694.10246319116</v>
      </c>
      <c r="O5" s="259">
        <v>151680.64101549689</v>
      </c>
      <c r="P5" s="259">
        <v>142439.55888894005</v>
      </c>
      <c r="Q5" s="259">
        <v>136299.19416018421</v>
      </c>
      <c r="R5" s="259">
        <v>151348.96344915478</v>
      </c>
      <c r="S5" s="259">
        <v>147526.26156249066</v>
      </c>
      <c r="T5" s="259">
        <v>151878.4086008858</v>
      </c>
      <c r="U5" s="259">
        <v>133727.63389877728</v>
      </c>
      <c r="V5" s="259">
        <v>135441.60902023542</v>
      </c>
      <c r="W5" s="259">
        <v>134222.34270049012</v>
      </c>
    </row>
    <row r="6" spans="1:24" s="42" customFormat="1" ht="12.95" customHeight="1">
      <c r="A6" s="125" t="s">
        <v>105</v>
      </c>
      <c r="B6" s="126" t="s">
        <v>258</v>
      </c>
      <c r="C6" s="259">
        <v>131392.78553221424</v>
      </c>
      <c r="D6" s="259">
        <v>136187.9144545451</v>
      </c>
      <c r="E6" s="259">
        <v>136344.80924421764</v>
      </c>
      <c r="F6" s="259">
        <v>128387.61899657703</v>
      </c>
      <c r="G6" s="259">
        <v>125000.42474837854</v>
      </c>
      <c r="H6" s="259">
        <v>85762.712988007057</v>
      </c>
      <c r="I6" s="259">
        <v>87437.05679281574</v>
      </c>
      <c r="J6" s="259">
        <v>78792.785139040934</v>
      </c>
      <c r="K6" s="259">
        <v>89880.425326447279</v>
      </c>
      <c r="L6" s="259">
        <v>92464.64158347428</v>
      </c>
      <c r="M6" s="259">
        <v>105886.20693510205</v>
      </c>
      <c r="N6" s="259">
        <v>106636.31498557019</v>
      </c>
      <c r="O6" s="259">
        <v>147018.74794180115</v>
      </c>
      <c r="P6" s="259">
        <v>137700.52390920222</v>
      </c>
      <c r="Q6" s="259">
        <v>131387.45388117648</v>
      </c>
      <c r="R6" s="259">
        <v>144910.14529476655</v>
      </c>
      <c r="S6" s="259">
        <v>141245.95628136897</v>
      </c>
      <c r="T6" s="259">
        <v>145407.90954306902</v>
      </c>
      <c r="U6" s="259">
        <v>126675.32313959158</v>
      </c>
      <c r="V6" s="259">
        <v>128333.67923198195</v>
      </c>
      <c r="W6" s="259">
        <v>125458.31351093738</v>
      </c>
    </row>
    <row r="7" spans="1:24" s="42" customFormat="1" ht="12.95" customHeight="1">
      <c r="A7" s="125" t="s">
        <v>106</v>
      </c>
      <c r="B7" s="126" t="s">
        <v>205</v>
      </c>
      <c r="C7" s="259">
        <v>6999.1210009366059</v>
      </c>
      <c r="D7" s="259">
        <v>5872.1556063112239</v>
      </c>
      <c r="E7" s="259">
        <v>5864.2249005648091</v>
      </c>
      <c r="F7" s="259">
        <v>6515.3220352346752</v>
      </c>
      <c r="G7" s="259">
        <v>6707.8256834182466</v>
      </c>
      <c r="H7" s="259">
        <v>6123.4094505597341</v>
      </c>
      <c r="I7" s="259">
        <v>6472.7447130251021</v>
      </c>
      <c r="J7" s="259">
        <v>7655.657709315793</v>
      </c>
      <c r="K7" s="259">
        <v>6007.6155542918814</v>
      </c>
      <c r="L7" s="259">
        <v>4520.6222142369079</v>
      </c>
      <c r="M7" s="259">
        <v>4934.6510251591953</v>
      </c>
      <c r="N7" s="259">
        <v>5056.4623839694177</v>
      </c>
      <c r="O7" s="259">
        <v>3691.605045326356</v>
      </c>
      <c r="P7" s="259">
        <v>3778.7210058876199</v>
      </c>
      <c r="Q7" s="259">
        <v>3987.2349381459148</v>
      </c>
      <c r="R7" s="259">
        <v>5539.145550955076</v>
      </c>
      <c r="S7" s="259">
        <v>5391.6414482259852</v>
      </c>
      <c r="T7" s="259">
        <v>5619.528851800671</v>
      </c>
      <c r="U7" s="259">
        <v>6220.3362532332558</v>
      </c>
      <c r="V7" s="259">
        <v>6304.4161925901262</v>
      </c>
      <c r="W7" s="259">
        <v>7966.7331443530702</v>
      </c>
    </row>
    <row r="8" spans="1:24" s="42" customFormat="1" ht="12.95" customHeight="1">
      <c r="A8" s="125" t="s">
        <v>156</v>
      </c>
      <c r="B8" s="126" t="s">
        <v>157</v>
      </c>
      <c r="C8" s="259">
        <v>1522.7241750130661</v>
      </c>
      <c r="D8" s="259">
        <v>1509.767196451588</v>
      </c>
      <c r="E8" s="259">
        <v>1482.1167234316515</v>
      </c>
      <c r="F8" s="259">
        <v>1478.1818367298565</v>
      </c>
      <c r="G8" s="259">
        <v>1459.3017534366011</v>
      </c>
      <c r="H8" s="259">
        <v>1281.2647207341258</v>
      </c>
      <c r="I8" s="259">
        <v>1231.3186796946313</v>
      </c>
      <c r="J8" s="259">
        <v>1145.4555963495977</v>
      </c>
      <c r="K8" s="259">
        <v>1125.0879083801985</v>
      </c>
      <c r="L8" s="259">
        <v>1108.9393384270406</v>
      </c>
      <c r="M8" s="259">
        <v>1056.5595862802688</v>
      </c>
      <c r="N8" s="259">
        <v>1001.3250936515597</v>
      </c>
      <c r="O8" s="259">
        <v>970.28802836940804</v>
      </c>
      <c r="P8" s="259">
        <v>960.31397385021387</v>
      </c>
      <c r="Q8" s="259">
        <v>924.50534086183393</v>
      </c>
      <c r="R8" s="259">
        <v>899.6726034331416</v>
      </c>
      <c r="S8" s="259">
        <v>888.66383289572059</v>
      </c>
      <c r="T8" s="259">
        <v>850.97020601611644</v>
      </c>
      <c r="U8" s="259">
        <v>831.97450595244084</v>
      </c>
      <c r="V8" s="259">
        <v>803.51359566334952</v>
      </c>
      <c r="W8" s="259">
        <v>797.29604519967495</v>
      </c>
    </row>
    <row r="9" spans="1:24" s="42" customFormat="1" ht="12.95" customHeight="1">
      <c r="A9" s="63" t="s">
        <v>158</v>
      </c>
      <c r="B9" s="124" t="s">
        <v>201</v>
      </c>
      <c r="C9" s="259">
        <v>40991.859480150684</v>
      </c>
      <c r="D9" s="259">
        <v>40282.271589029799</v>
      </c>
      <c r="E9" s="259">
        <v>36052.322293680198</v>
      </c>
      <c r="F9" s="259">
        <v>25042.648197479248</v>
      </c>
      <c r="G9" s="259">
        <v>41911.094295396251</v>
      </c>
      <c r="H9" s="259">
        <v>31388.218206475536</v>
      </c>
      <c r="I9" s="259">
        <v>32474.580544456374</v>
      </c>
      <c r="J9" s="259">
        <v>27154.387520442971</v>
      </c>
      <c r="K9" s="259">
        <v>32714.934881988731</v>
      </c>
      <c r="L9" s="259">
        <v>28528.027025941581</v>
      </c>
      <c r="M9" s="259">
        <v>29060.695228944627</v>
      </c>
      <c r="N9" s="259">
        <v>26970.286355630509</v>
      </c>
      <c r="O9" s="259">
        <v>20143.056437596795</v>
      </c>
      <c r="P9" s="259">
        <v>22355.492279049366</v>
      </c>
      <c r="Q9" s="259">
        <v>19704.51603369214</v>
      </c>
      <c r="R9" s="259">
        <v>21171.297774898543</v>
      </c>
      <c r="S9" s="259">
        <v>21328.689483377457</v>
      </c>
      <c r="T9" s="259">
        <v>19970.59928492269</v>
      </c>
      <c r="U9" s="259">
        <v>18891.494534173173</v>
      </c>
      <c r="V9" s="259">
        <v>18459.765043531141</v>
      </c>
      <c r="W9" s="259">
        <v>16715.901828727048</v>
      </c>
    </row>
    <row r="10" spans="1:24" s="42" customFormat="1" ht="12.95" customHeight="1">
      <c r="A10" s="125" t="s">
        <v>107</v>
      </c>
      <c r="B10" s="126" t="s">
        <v>206</v>
      </c>
      <c r="C10" s="259">
        <v>3015.2277987723455</v>
      </c>
      <c r="D10" s="259">
        <v>2682.2970638594315</v>
      </c>
      <c r="E10" s="259">
        <v>2029.6673743044332</v>
      </c>
      <c r="F10" s="259">
        <v>2537.6975851455545</v>
      </c>
      <c r="G10" s="259">
        <v>10857.257205759046</v>
      </c>
      <c r="H10" s="259">
        <v>2270.3307113031633</v>
      </c>
      <c r="I10" s="259">
        <v>9715.2593237984656</v>
      </c>
      <c r="J10" s="259">
        <v>5679.3736001632415</v>
      </c>
      <c r="K10" s="259">
        <v>7353.0366995914756</v>
      </c>
      <c r="L10" s="259">
        <v>7098.377627951636</v>
      </c>
      <c r="M10" s="259">
        <v>7381.5477566879326</v>
      </c>
      <c r="N10" s="259">
        <v>7215.287335448018</v>
      </c>
      <c r="O10" s="259">
        <v>1663.8783139360216</v>
      </c>
      <c r="P10" s="259">
        <v>1321.0808453302157</v>
      </c>
      <c r="Q10" s="259">
        <v>808.70587800211797</v>
      </c>
      <c r="R10" s="259">
        <v>1430.340683259627</v>
      </c>
      <c r="S10" s="259">
        <v>2233.1312978150545</v>
      </c>
      <c r="T10" s="259">
        <v>1458.336800516395</v>
      </c>
      <c r="U10" s="259">
        <v>1307.889346032905</v>
      </c>
      <c r="V10" s="259">
        <v>824.01519896806997</v>
      </c>
      <c r="W10" s="259">
        <v>784.84174608862838</v>
      </c>
    </row>
    <row r="11" spans="1:24" s="42" customFormat="1" ht="12.95" customHeight="1">
      <c r="A11" s="125" t="s">
        <v>159</v>
      </c>
      <c r="B11" s="126" t="s">
        <v>259</v>
      </c>
      <c r="C11" s="259">
        <v>22032.941316749628</v>
      </c>
      <c r="D11" s="259">
        <v>20897.489150562775</v>
      </c>
      <c r="E11" s="259">
        <v>18594.317365684499</v>
      </c>
      <c r="F11" s="259">
        <v>8412.0274635481674</v>
      </c>
      <c r="G11" s="259">
        <v>9712.2450214948822</v>
      </c>
      <c r="H11" s="259">
        <v>14874.454079880254</v>
      </c>
      <c r="I11" s="259">
        <v>9594.5175993849225</v>
      </c>
      <c r="J11" s="259">
        <v>8597.4301365974679</v>
      </c>
      <c r="K11" s="259">
        <v>8631.2680881456326</v>
      </c>
      <c r="L11" s="259">
        <v>8862.9080590422654</v>
      </c>
      <c r="M11" s="259">
        <v>9128.7721431345126</v>
      </c>
      <c r="N11" s="259">
        <v>9113.6885684368372</v>
      </c>
      <c r="O11" s="259">
        <v>8774.0174024500175</v>
      </c>
      <c r="P11" s="259">
        <v>9605.90346309696</v>
      </c>
      <c r="Q11" s="259">
        <v>9078.3024426245593</v>
      </c>
      <c r="R11" s="259">
        <v>9040.053531912481</v>
      </c>
      <c r="S11" s="259">
        <v>7857.4783873914002</v>
      </c>
      <c r="T11" s="259">
        <v>8609.1233994641589</v>
      </c>
      <c r="U11" s="259">
        <v>7407.4317660895495</v>
      </c>
      <c r="V11" s="259">
        <v>7661.3722419474934</v>
      </c>
      <c r="W11" s="259">
        <v>6959.0528412386129</v>
      </c>
    </row>
    <row r="12" spans="1:24" s="42" customFormat="1" ht="12.95" customHeight="1">
      <c r="A12" s="125" t="s">
        <v>160</v>
      </c>
      <c r="B12" s="126" t="s">
        <v>260</v>
      </c>
      <c r="C12" s="259">
        <v>15943.690364628706</v>
      </c>
      <c r="D12" s="259">
        <v>16702.485374607593</v>
      </c>
      <c r="E12" s="259">
        <v>15428.337553691264</v>
      </c>
      <c r="F12" s="259">
        <v>14092.923148785523</v>
      </c>
      <c r="G12" s="259">
        <v>21341.592068142323</v>
      </c>
      <c r="H12" s="259">
        <v>14243.433415292118</v>
      </c>
      <c r="I12" s="259">
        <v>13164.803621272988</v>
      </c>
      <c r="J12" s="259">
        <v>12877.583783682261</v>
      </c>
      <c r="K12" s="259">
        <v>16730.630094251625</v>
      </c>
      <c r="L12" s="259">
        <v>12566.741338947679</v>
      </c>
      <c r="M12" s="259">
        <v>12550.375329122182</v>
      </c>
      <c r="N12" s="259">
        <v>10641.310451745656</v>
      </c>
      <c r="O12" s="259">
        <v>9705.1607212107538</v>
      </c>
      <c r="P12" s="259">
        <v>11428.507970622188</v>
      </c>
      <c r="Q12" s="259">
        <v>9817.5077130654608</v>
      </c>
      <c r="R12" s="259">
        <v>10700.903559726434</v>
      </c>
      <c r="S12" s="259">
        <v>11238.079798171</v>
      </c>
      <c r="T12" s="259">
        <v>9903.1390849421332</v>
      </c>
      <c r="U12" s="259">
        <v>10176.173422050717</v>
      </c>
      <c r="V12" s="259">
        <v>9974.3776026155774</v>
      </c>
      <c r="W12" s="259">
        <v>8972.0072413998078</v>
      </c>
    </row>
    <row r="13" spans="1:24" s="42" customFormat="1" ht="12.95" customHeight="1">
      <c r="A13" s="63" t="s">
        <v>161</v>
      </c>
      <c r="B13" s="124" t="s">
        <v>102</v>
      </c>
      <c r="C13" s="259">
        <v>2187198.3877263344</v>
      </c>
      <c r="D13" s="259">
        <v>2119729.6901831259</v>
      </c>
      <c r="E13" s="259">
        <v>2093755.7543637755</v>
      </c>
      <c r="F13" s="259">
        <v>2146002.2609795709</v>
      </c>
      <c r="G13" s="259">
        <v>2171130.8152668662</v>
      </c>
      <c r="H13" s="259">
        <v>2103991.6325837262</v>
      </c>
      <c r="I13" s="259">
        <v>2087249.7162332551</v>
      </c>
      <c r="J13" s="259">
        <v>2133639.9249376785</v>
      </c>
      <c r="K13" s="259">
        <v>2114864.7580360658</v>
      </c>
      <c r="L13" s="259">
        <v>1894615.6770450245</v>
      </c>
      <c r="M13" s="259">
        <v>2129305.0831860686</v>
      </c>
      <c r="N13" s="259">
        <v>2092507.1996994789</v>
      </c>
      <c r="O13" s="259">
        <v>2005239.817191256</v>
      </c>
      <c r="P13" s="259">
        <v>2069385.666672277</v>
      </c>
      <c r="Q13" s="259">
        <v>2023085.8931983097</v>
      </c>
      <c r="R13" s="259">
        <v>2073295.8670511525</v>
      </c>
      <c r="S13" s="259">
        <v>2160435.7558140876</v>
      </c>
      <c r="T13" s="259">
        <v>2152961.6419148892</v>
      </c>
      <c r="U13" s="259">
        <v>2088378.3010346587</v>
      </c>
      <c r="V13" s="259">
        <v>2042342.3663028323</v>
      </c>
      <c r="W13" s="259">
        <v>1971895.3178922476</v>
      </c>
    </row>
    <row r="14" spans="1:24" s="42" customFormat="1" ht="12.95" customHeight="1">
      <c r="A14" s="125" t="s">
        <v>162</v>
      </c>
      <c r="B14" s="126" t="s">
        <v>261</v>
      </c>
      <c r="C14" s="259">
        <v>158330.48125975215</v>
      </c>
      <c r="D14" s="259">
        <v>162309.81477775009</v>
      </c>
      <c r="E14" s="259">
        <v>159279.21926315496</v>
      </c>
      <c r="F14" s="259">
        <v>156557.48243909929</v>
      </c>
      <c r="G14" s="259">
        <v>154319.25438246198</v>
      </c>
      <c r="H14" s="259">
        <v>151521.30990941738</v>
      </c>
      <c r="I14" s="259">
        <v>151456.90243251374</v>
      </c>
      <c r="J14" s="259">
        <v>148445.00346575913</v>
      </c>
      <c r="K14" s="259">
        <v>143650.16257106871</v>
      </c>
      <c r="L14" s="259">
        <v>142514.88791331198</v>
      </c>
      <c r="M14" s="259">
        <v>154864.93079405147</v>
      </c>
      <c r="N14" s="259">
        <v>146196.59207488221</v>
      </c>
      <c r="O14" s="259">
        <v>147637.04198707294</v>
      </c>
      <c r="P14" s="259">
        <v>146307.94265684765</v>
      </c>
      <c r="Q14" s="259">
        <v>149109.35246031909</v>
      </c>
      <c r="R14" s="259">
        <v>142698.45752773926</v>
      </c>
      <c r="S14" s="259">
        <v>146896.67084171993</v>
      </c>
      <c r="T14" s="259">
        <v>147390.97911914194</v>
      </c>
      <c r="U14" s="259">
        <v>144229.35791637545</v>
      </c>
      <c r="V14" s="259">
        <v>142233.59442907668</v>
      </c>
      <c r="W14" s="259">
        <v>144530.87090729736</v>
      </c>
    </row>
    <row r="15" spans="1:24" s="42" customFormat="1" ht="12.95" customHeight="1">
      <c r="A15" s="63" t="s">
        <v>163</v>
      </c>
      <c r="B15" s="126" t="s">
        <v>262</v>
      </c>
      <c r="C15" s="259">
        <v>29226.529719372429</v>
      </c>
      <c r="D15" s="259">
        <v>28054.080506300685</v>
      </c>
      <c r="E15" s="259">
        <v>25073.96352006821</v>
      </c>
      <c r="F15" s="259">
        <v>25577.842451818899</v>
      </c>
      <c r="G15" s="259">
        <v>21614.657391129178</v>
      </c>
      <c r="H15" s="259">
        <v>19701.358064603697</v>
      </c>
      <c r="I15" s="259">
        <v>18211.045397423521</v>
      </c>
      <c r="J15" s="259">
        <v>17529.549243003279</v>
      </c>
      <c r="K15" s="259">
        <v>15277.4717459398</v>
      </c>
      <c r="L15" s="259">
        <v>13497.527694710041</v>
      </c>
      <c r="M15" s="259">
        <v>14203.191634144623</v>
      </c>
      <c r="N15" s="259">
        <v>13530.861722112177</v>
      </c>
      <c r="O15" s="259">
        <v>12881.893835440127</v>
      </c>
      <c r="P15" s="259">
        <v>12944.578351553524</v>
      </c>
      <c r="Q15" s="259">
        <v>13995.149614567219</v>
      </c>
      <c r="R15" s="259">
        <v>12526.395196559557</v>
      </c>
      <c r="S15" s="259">
        <v>13968.476888874395</v>
      </c>
      <c r="T15" s="259">
        <v>13945.675520725446</v>
      </c>
      <c r="U15" s="259">
        <v>14672.132722630173</v>
      </c>
      <c r="V15" s="259">
        <v>13691.166270456673</v>
      </c>
      <c r="W15" s="259">
        <v>10665.300082238142</v>
      </c>
    </row>
    <row r="16" spans="1:24" s="42" customFormat="1" ht="12.95" customHeight="1">
      <c r="A16" s="63">
        <v>16</v>
      </c>
      <c r="B16" s="126" t="s">
        <v>207</v>
      </c>
      <c r="C16" s="259">
        <v>25555.619173415434</v>
      </c>
      <c r="D16" s="259">
        <v>26144.151938540148</v>
      </c>
      <c r="E16" s="259">
        <v>22690.123674296032</v>
      </c>
      <c r="F16" s="259">
        <v>30570.270382092665</v>
      </c>
      <c r="G16" s="259">
        <v>39254.032677967138</v>
      </c>
      <c r="H16" s="259">
        <v>43538.457700915817</v>
      </c>
      <c r="I16" s="259">
        <v>35906.280258337909</v>
      </c>
      <c r="J16" s="259">
        <v>38557.508138631492</v>
      </c>
      <c r="K16" s="259">
        <v>37609.594089498372</v>
      </c>
      <c r="L16" s="259">
        <v>43412.813105997295</v>
      </c>
      <c r="M16" s="259">
        <v>56839.710736424378</v>
      </c>
      <c r="N16" s="259">
        <v>63990.005043132318</v>
      </c>
      <c r="O16" s="259">
        <v>39434.996712919114</v>
      </c>
      <c r="P16" s="259">
        <v>56728.517754135435</v>
      </c>
      <c r="Q16" s="259">
        <v>70293.50964354373</v>
      </c>
      <c r="R16" s="259">
        <v>70934.375963117418</v>
      </c>
      <c r="S16" s="259">
        <v>75665.730841422774</v>
      </c>
      <c r="T16" s="259">
        <v>75830.731198359688</v>
      </c>
      <c r="U16" s="259">
        <v>73171.515681700592</v>
      </c>
      <c r="V16" s="259">
        <v>70833.150318017957</v>
      </c>
      <c r="W16" s="259">
        <v>73993.080610025369</v>
      </c>
    </row>
    <row r="17" spans="1:23" s="42" customFormat="1" ht="12.95" customHeight="1">
      <c r="A17" s="63">
        <v>17</v>
      </c>
      <c r="B17" s="126" t="s">
        <v>208</v>
      </c>
      <c r="C17" s="259">
        <v>119063.64359081912</v>
      </c>
      <c r="D17" s="259">
        <v>115312.53961632843</v>
      </c>
      <c r="E17" s="259">
        <v>110321.02184846735</v>
      </c>
      <c r="F17" s="259">
        <v>125304.99159364776</v>
      </c>
      <c r="G17" s="259">
        <v>117725.16353651763</v>
      </c>
      <c r="H17" s="259">
        <v>215524.75725982361</v>
      </c>
      <c r="I17" s="259">
        <v>133837.20829083881</v>
      </c>
      <c r="J17" s="259">
        <v>148489.28867423543</v>
      </c>
      <c r="K17" s="259">
        <v>142690.45155714618</v>
      </c>
      <c r="L17" s="259">
        <v>136831.90264854825</v>
      </c>
      <c r="M17" s="259">
        <v>153280.81216103351</v>
      </c>
      <c r="N17" s="259">
        <v>135695.31822852444</v>
      </c>
      <c r="O17" s="259">
        <v>125247.37654987712</v>
      </c>
      <c r="P17" s="259">
        <v>138545.81100242364</v>
      </c>
      <c r="Q17" s="259">
        <v>135997.66431137003</v>
      </c>
      <c r="R17" s="259">
        <v>137198.39816089525</v>
      </c>
      <c r="S17" s="259">
        <v>132491.82900847727</v>
      </c>
      <c r="T17" s="259">
        <v>144831.6836104843</v>
      </c>
      <c r="U17" s="259">
        <v>131960.55944852938</v>
      </c>
      <c r="V17" s="259">
        <v>132010.9209713919</v>
      </c>
      <c r="W17" s="259">
        <v>135817.55879968702</v>
      </c>
    </row>
    <row r="18" spans="1:23" s="42" customFormat="1" ht="12.95" customHeight="1">
      <c r="A18" s="63">
        <v>18</v>
      </c>
      <c r="B18" s="126" t="s">
        <v>263</v>
      </c>
      <c r="C18" s="259">
        <v>13446.716593251946</v>
      </c>
      <c r="D18" s="259">
        <v>14551.643858038566</v>
      </c>
      <c r="E18" s="259">
        <v>14516.064008454814</v>
      </c>
      <c r="F18" s="259">
        <v>13118.932474110916</v>
      </c>
      <c r="G18" s="259">
        <v>15196.363218756698</v>
      </c>
      <c r="H18" s="259">
        <v>14757.684665697907</v>
      </c>
      <c r="I18" s="259">
        <v>12204.250042482614</v>
      </c>
      <c r="J18" s="259">
        <v>13388.91341842612</v>
      </c>
      <c r="K18" s="259">
        <v>11966.423565065052</v>
      </c>
      <c r="L18" s="259">
        <v>10420.531917542205</v>
      </c>
      <c r="M18" s="259">
        <v>11726.172754942883</v>
      </c>
      <c r="N18" s="259">
        <v>8558.0575590471271</v>
      </c>
      <c r="O18" s="259">
        <v>9501.2767580747986</v>
      </c>
      <c r="P18" s="259">
        <v>8641.2532071278911</v>
      </c>
      <c r="Q18" s="259">
        <v>9307.0395590374683</v>
      </c>
      <c r="R18" s="259">
        <v>8458.0686314365121</v>
      </c>
      <c r="S18" s="259">
        <v>9497.0388863189619</v>
      </c>
      <c r="T18" s="259">
        <v>9170.7658640586214</v>
      </c>
      <c r="U18" s="259">
        <v>8249.9240482039077</v>
      </c>
      <c r="V18" s="259">
        <v>8049.9975735854705</v>
      </c>
      <c r="W18" s="259">
        <v>7400.0237023716918</v>
      </c>
    </row>
    <row r="19" spans="1:23" s="42" customFormat="1" ht="12.95" customHeight="1">
      <c r="A19" s="63">
        <v>19</v>
      </c>
      <c r="B19" s="126" t="s">
        <v>264</v>
      </c>
      <c r="C19" s="259">
        <v>330715.66804609192</v>
      </c>
      <c r="D19" s="259">
        <v>310933.63415530784</v>
      </c>
      <c r="E19" s="259">
        <v>336714.45079581137</v>
      </c>
      <c r="F19" s="259">
        <v>319551.46113560238</v>
      </c>
      <c r="G19" s="259">
        <v>330737.16895137366</v>
      </c>
      <c r="H19" s="259">
        <v>339914.44194189564</v>
      </c>
      <c r="I19" s="259">
        <v>330274.82274462475</v>
      </c>
      <c r="J19" s="259">
        <v>331312.74512992293</v>
      </c>
      <c r="K19" s="259">
        <v>332294.36896670348</v>
      </c>
      <c r="L19" s="259">
        <v>315219.04905780568</v>
      </c>
      <c r="M19" s="259">
        <v>300857.03683274006</v>
      </c>
      <c r="N19" s="259">
        <v>299415.04347752838</v>
      </c>
      <c r="O19" s="259">
        <v>294238.70382486493</v>
      </c>
      <c r="P19" s="259">
        <v>302332.48753952619</v>
      </c>
      <c r="Q19" s="259">
        <v>281130.38009989046</v>
      </c>
      <c r="R19" s="259">
        <v>308742.5096904345</v>
      </c>
      <c r="S19" s="259">
        <v>344290.56783105474</v>
      </c>
      <c r="T19" s="259">
        <v>306826.348927129</v>
      </c>
      <c r="U19" s="259">
        <v>321532.29386904312</v>
      </c>
      <c r="V19" s="259">
        <v>316614.40629626351</v>
      </c>
      <c r="W19" s="259">
        <v>310607.6133639827</v>
      </c>
    </row>
    <row r="20" spans="1:23" s="42" customFormat="1" ht="12.95" customHeight="1">
      <c r="A20" s="125" t="s">
        <v>164</v>
      </c>
      <c r="B20" s="127" t="s">
        <v>209</v>
      </c>
      <c r="C20" s="259">
        <v>46183.441262260902</v>
      </c>
      <c r="D20" s="259">
        <v>42231.403576328346</v>
      </c>
      <c r="E20" s="259">
        <v>54336.420838036196</v>
      </c>
      <c r="F20" s="259">
        <v>22374.793114691282</v>
      </c>
      <c r="G20" s="259">
        <v>24539.397446581108</v>
      </c>
      <c r="H20" s="259">
        <v>24386.176337424109</v>
      </c>
      <c r="I20" s="259">
        <v>24102.481154207784</v>
      </c>
      <c r="J20" s="259">
        <v>25743.941168486905</v>
      </c>
      <c r="K20" s="259">
        <v>25351.336673155518</v>
      </c>
      <c r="L20" s="259">
        <v>19292.135919070312</v>
      </c>
      <c r="M20" s="259">
        <v>24711.744406359496</v>
      </c>
      <c r="N20" s="259">
        <v>23927.34451041682</v>
      </c>
      <c r="O20" s="259">
        <v>22987.378893827026</v>
      </c>
      <c r="P20" s="259">
        <v>23646.024175824939</v>
      </c>
      <c r="Q20" s="259">
        <v>25037.051256435796</v>
      </c>
      <c r="R20" s="259">
        <v>25211.396220615039</v>
      </c>
      <c r="S20" s="259">
        <v>26787.695901741863</v>
      </c>
      <c r="T20" s="259">
        <v>26851.2447053164</v>
      </c>
      <c r="U20" s="259">
        <v>31494.871949667966</v>
      </c>
      <c r="V20" s="259">
        <v>25423.64479840513</v>
      </c>
      <c r="W20" s="259">
        <v>23470.503403163191</v>
      </c>
    </row>
    <row r="21" spans="1:23" s="42" customFormat="1" ht="12.95" customHeight="1">
      <c r="A21" s="125" t="s">
        <v>165</v>
      </c>
      <c r="B21" s="127" t="s">
        <v>210</v>
      </c>
      <c r="C21" s="259">
        <v>284532.22678383102</v>
      </c>
      <c r="D21" s="259">
        <v>268702.23057897948</v>
      </c>
      <c r="E21" s="259">
        <v>282378.0299577752</v>
      </c>
      <c r="F21" s="259">
        <v>297176.66802091111</v>
      </c>
      <c r="G21" s="259">
        <v>306197.77150479256</v>
      </c>
      <c r="H21" s="259">
        <v>315528.26560447155</v>
      </c>
      <c r="I21" s="259">
        <v>306172.34159041697</v>
      </c>
      <c r="J21" s="259">
        <v>305568.80396143603</v>
      </c>
      <c r="K21" s="259">
        <v>306943.03229354793</v>
      </c>
      <c r="L21" s="259">
        <v>295926.91313873534</v>
      </c>
      <c r="M21" s="259">
        <v>276145.29242638056</v>
      </c>
      <c r="N21" s="259">
        <v>275487.69896711159</v>
      </c>
      <c r="O21" s="259">
        <v>271251.3249310379</v>
      </c>
      <c r="P21" s="259">
        <v>278686.46336370124</v>
      </c>
      <c r="Q21" s="259">
        <v>256093.32884345468</v>
      </c>
      <c r="R21" s="259">
        <v>283531.11346981948</v>
      </c>
      <c r="S21" s="259">
        <v>317502.87192931288</v>
      </c>
      <c r="T21" s="259">
        <v>279975.10422181262</v>
      </c>
      <c r="U21" s="259">
        <v>290037.42191937513</v>
      </c>
      <c r="V21" s="259">
        <v>291190.76149785839</v>
      </c>
      <c r="W21" s="259">
        <v>287137.10996081954</v>
      </c>
    </row>
    <row r="22" spans="1:23" s="42" customFormat="1" ht="12.95" customHeight="1">
      <c r="A22" s="63">
        <v>20</v>
      </c>
      <c r="B22" s="126" t="s">
        <v>265</v>
      </c>
      <c r="C22" s="259">
        <v>339040.36850304063</v>
      </c>
      <c r="D22" s="259">
        <v>332324.20254926337</v>
      </c>
      <c r="E22" s="259">
        <v>345781.27805762051</v>
      </c>
      <c r="F22" s="259">
        <v>311975.56030637049</v>
      </c>
      <c r="G22" s="259">
        <v>336696.40099353512</v>
      </c>
      <c r="H22" s="259">
        <v>288900.06455589854</v>
      </c>
      <c r="I22" s="259">
        <v>284119.02848579374</v>
      </c>
      <c r="J22" s="259">
        <v>318562.2821554956</v>
      </c>
      <c r="K22" s="259">
        <v>336790.09983733564</v>
      </c>
      <c r="L22" s="259">
        <v>297736.89587606594</v>
      </c>
      <c r="M22" s="259">
        <v>360317.88642155356</v>
      </c>
      <c r="N22" s="259">
        <v>345937.80578816246</v>
      </c>
      <c r="O22" s="259">
        <v>327187.9780568222</v>
      </c>
      <c r="P22" s="259">
        <v>343548.01124785264</v>
      </c>
      <c r="Q22" s="259">
        <v>350543.00186031533</v>
      </c>
      <c r="R22" s="259">
        <v>350908.83640649513</v>
      </c>
      <c r="S22" s="259">
        <v>379288.96153847134</v>
      </c>
      <c r="T22" s="259">
        <v>392850.49026927474</v>
      </c>
      <c r="U22" s="259">
        <v>340609.13124799565</v>
      </c>
      <c r="V22" s="259">
        <v>329035.36050661595</v>
      </c>
      <c r="W22" s="259">
        <v>360233.79652841302</v>
      </c>
    </row>
    <row r="23" spans="1:23" s="42" customFormat="1" ht="12.95" customHeight="1">
      <c r="A23" s="63">
        <v>21</v>
      </c>
      <c r="B23" s="126" t="s">
        <v>266</v>
      </c>
      <c r="C23" s="259">
        <v>42285.49446547532</v>
      </c>
      <c r="D23" s="259">
        <v>43724.570309435308</v>
      </c>
      <c r="E23" s="259">
        <v>29350.886154934269</v>
      </c>
      <c r="F23" s="259">
        <v>26494.80114157189</v>
      </c>
      <c r="G23" s="259">
        <v>24394.052881067197</v>
      </c>
      <c r="H23" s="259">
        <v>28880.169131622406</v>
      </c>
      <c r="I23" s="259">
        <v>35498.52044235402</v>
      </c>
      <c r="J23" s="259">
        <v>27408.627658311172</v>
      </c>
      <c r="K23" s="259">
        <v>27988.90100398775</v>
      </c>
      <c r="L23" s="259">
        <v>26546.873520824553</v>
      </c>
      <c r="M23" s="259">
        <v>28686.757267583038</v>
      </c>
      <c r="N23" s="259">
        <v>26624.810106582285</v>
      </c>
      <c r="O23" s="259">
        <v>26116.873093331695</v>
      </c>
      <c r="P23" s="259">
        <v>28505.235026638049</v>
      </c>
      <c r="Q23" s="259">
        <v>23340.02750138312</v>
      </c>
      <c r="R23" s="259">
        <v>22523.618631309382</v>
      </c>
      <c r="S23" s="259">
        <v>28555.926889634462</v>
      </c>
      <c r="T23" s="259">
        <v>18403.541644792924</v>
      </c>
      <c r="U23" s="259">
        <v>15240.063641774781</v>
      </c>
      <c r="V23" s="259">
        <v>13606.520552791906</v>
      </c>
      <c r="W23" s="259">
        <v>13691.13418952993</v>
      </c>
    </row>
    <row r="24" spans="1:23" s="42" customFormat="1" ht="12.95" customHeight="1">
      <c r="A24" s="63">
        <v>22</v>
      </c>
      <c r="B24" s="126" t="s">
        <v>211</v>
      </c>
      <c r="C24" s="259">
        <v>33493.098350482986</v>
      </c>
      <c r="D24" s="259">
        <v>32384.431673499032</v>
      </c>
      <c r="E24" s="259">
        <v>30156.361731431651</v>
      </c>
      <c r="F24" s="259">
        <v>33640.052403766866</v>
      </c>
      <c r="G24" s="259">
        <v>33049.418619488592</v>
      </c>
      <c r="H24" s="259">
        <v>33847.26426883386</v>
      </c>
      <c r="I24" s="259">
        <v>33197.123754287742</v>
      </c>
      <c r="J24" s="259">
        <v>30778.326384258515</v>
      </c>
      <c r="K24" s="259">
        <v>33879.062626955034</v>
      </c>
      <c r="L24" s="259">
        <v>31215.004146950283</v>
      </c>
      <c r="M24" s="259">
        <v>37335.167773809131</v>
      </c>
      <c r="N24" s="259">
        <v>31324.647151959769</v>
      </c>
      <c r="O24" s="259">
        <v>30864.891715623773</v>
      </c>
      <c r="P24" s="259">
        <v>31762.946709195687</v>
      </c>
      <c r="Q24" s="259">
        <v>31930.339345035933</v>
      </c>
      <c r="R24" s="259">
        <v>33786.591042734515</v>
      </c>
      <c r="S24" s="259">
        <v>34126.968555924635</v>
      </c>
      <c r="T24" s="259">
        <v>34166.986612398221</v>
      </c>
      <c r="U24" s="259">
        <v>32033.328556585675</v>
      </c>
      <c r="V24" s="259">
        <v>31704.155102623419</v>
      </c>
      <c r="W24" s="259">
        <v>29662.420158102257</v>
      </c>
    </row>
    <row r="25" spans="1:23" s="42" customFormat="1" ht="12.95" customHeight="1">
      <c r="A25" s="63">
        <v>23</v>
      </c>
      <c r="B25" s="126" t="s">
        <v>267</v>
      </c>
      <c r="C25" s="259">
        <v>280416.67225204624</v>
      </c>
      <c r="D25" s="259">
        <v>256685.68886039164</v>
      </c>
      <c r="E25" s="259">
        <v>245440.44956295425</v>
      </c>
      <c r="F25" s="259">
        <v>255568.6340362945</v>
      </c>
      <c r="G25" s="259">
        <v>260863.43538074408</v>
      </c>
      <c r="H25" s="259">
        <v>222144.24589913338</v>
      </c>
      <c r="I25" s="259">
        <v>243369.05880115792</v>
      </c>
      <c r="J25" s="259">
        <v>274493.15001341153</v>
      </c>
      <c r="K25" s="259">
        <v>265502.98323700915</v>
      </c>
      <c r="L25" s="259">
        <v>246762.11875163962</v>
      </c>
      <c r="M25" s="259">
        <v>252977.20832765894</v>
      </c>
      <c r="N25" s="259">
        <v>261792.88531068532</v>
      </c>
      <c r="O25" s="259">
        <v>251733.74721380381</v>
      </c>
      <c r="P25" s="259">
        <v>250076.10344306176</v>
      </c>
      <c r="Q25" s="259">
        <v>256406.97826592508</v>
      </c>
      <c r="R25" s="259">
        <v>253777.91732921259</v>
      </c>
      <c r="S25" s="259">
        <v>252068.32922814944</v>
      </c>
      <c r="T25" s="259">
        <v>266208.09303886106</v>
      </c>
      <c r="U25" s="259">
        <v>265255.71373252803</v>
      </c>
      <c r="V25" s="259">
        <v>266583.07997503888</v>
      </c>
      <c r="W25" s="259">
        <v>287870.81555038958</v>
      </c>
    </row>
    <row r="26" spans="1:23" s="42" customFormat="1" ht="12.95" customHeight="1">
      <c r="A26" s="63">
        <v>23.1</v>
      </c>
      <c r="B26" s="127" t="s">
        <v>212</v>
      </c>
      <c r="C26" s="259">
        <v>80202.704206343522</v>
      </c>
      <c r="D26" s="259">
        <v>77989.338261295779</v>
      </c>
      <c r="E26" s="259">
        <v>77482.680880032887</v>
      </c>
      <c r="F26" s="259">
        <v>78543.169225529738</v>
      </c>
      <c r="G26" s="259">
        <v>73763.611223684478</v>
      </c>
      <c r="H26" s="259">
        <v>70194.300254691683</v>
      </c>
      <c r="I26" s="259">
        <v>63459.026092887943</v>
      </c>
      <c r="J26" s="259">
        <v>66926.816034821619</v>
      </c>
      <c r="K26" s="259">
        <v>73404.800268153107</v>
      </c>
      <c r="L26" s="259">
        <v>66330.75409128012</v>
      </c>
      <c r="M26" s="259">
        <v>69377.2169577608</v>
      </c>
      <c r="N26" s="259">
        <v>71207.663228787787</v>
      </c>
      <c r="O26" s="259">
        <v>65320.6139844668</v>
      </c>
      <c r="P26" s="259">
        <v>65789.778526722293</v>
      </c>
      <c r="Q26" s="259">
        <v>68537.686474137736</v>
      </c>
      <c r="R26" s="259">
        <v>68349.517818420878</v>
      </c>
      <c r="S26" s="259">
        <v>69038.153112359709</v>
      </c>
      <c r="T26" s="259">
        <v>68503.920124211625</v>
      </c>
      <c r="U26" s="259">
        <v>64901.578533259104</v>
      </c>
      <c r="V26" s="259">
        <v>52891.439539215593</v>
      </c>
      <c r="W26" s="259">
        <v>51064.044441322527</v>
      </c>
    </row>
    <row r="27" spans="1:23" s="42" customFormat="1" ht="12.95" customHeight="1">
      <c r="A27" s="125" t="s">
        <v>166</v>
      </c>
      <c r="B27" s="127" t="s">
        <v>268</v>
      </c>
      <c r="C27" s="259">
        <v>200213.9680457027</v>
      </c>
      <c r="D27" s="259">
        <v>178696.35059909587</v>
      </c>
      <c r="E27" s="259">
        <v>167957.76868292136</v>
      </c>
      <c r="F27" s="259">
        <v>177025.46481076477</v>
      </c>
      <c r="G27" s="259">
        <v>187099.8241570596</v>
      </c>
      <c r="H27" s="259">
        <v>151949.9456444417</v>
      </c>
      <c r="I27" s="259">
        <v>179910.03270826998</v>
      </c>
      <c r="J27" s="259">
        <v>207566.33397858989</v>
      </c>
      <c r="K27" s="259">
        <v>192098.18296885607</v>
      </c>
      <c r="L27" s="259">
        <v>180431.36466035951</v>
      </c>
      <c r="M27" s="259">
        <v>183599.99136989814</v>
      </c>
      <c r="N27" s="259">
        <v>190585.22208189752</v>
      </c>
      <c r="O27" s="259">
        <v>186413.13322933702</v>
      </c>
      <c r="P27" s="259">
        <v>184286.32491633945</v>
      </c>
      <c r="Q27" s="259">
        <v>187869.29179178734</v>
      </c>
      <c r="R27" s="259">
        <v>185428.39951079173</v>
      </c>
      <c r="S27" s="259">
        <v>183030.17611578971</v>
      </c>
      <c r="T27" s="259">
        <v>197704.17291464945</v>
      </c>
      <c r="U27" s="259">
        <v>200354.13519926896</v>
      </c>
      <c r="V27" s="259">
        <v>213691.6404358233</v>
      </c>
      <c r="W27" s="259">
        <v>236806.77110906708</v>
      </c>
    </row>
    <row r="28" spans="1:23" s="42" customFormat="1" ht="12.95" customHeight="1">
      <c r="A28" s="63">
        <v>24</v>
      </c>
      <c r="B28" s="126" t="s">
        <v>213</v>
      </c>
      <c r="C28" s="259">
        <v>614730.92819432158</v>
      </c>
      <c r="D28" s="259">
        <v>585010.14030663494</v>
      </c>
      <c r="E28" s="259">
        <v>573872.85473263811</v>
      </c>
      <c r="F28" s="259">
        <v>629033.53578559402</v>
      </c>
      <c r="G28" s="259">
        <v>622991.72767494852</v>
      </c>
      <c r="H28" s="259">
        <v>533701.9460096478</v>
      </c>
      <c r="I28" s="259">
        <v>586118.53722822689</v>
      </c>
      <c r="J28" s="259">
        <v>563898.29277846706</v>
      </c>
      <c r="K28" s="259">
        <v>546749.70893397077</v>
      </c>
      <c r="L28" s="259">
        <v>425717.47800285823</v>
      </c>
      <c r="M28" s="259">
        <v>545692.87472888257</v>
      </c>
      <c r="N28" s="259">
        <v>550995.79082218348</v>
      </c>
      <c r="O28" s="259">
        <v>531235.32551662449</v>
      </c>
      <c r="P28" s="259">
        <v>530881.28143446869</v>
      </c>
      <c r="Q28" s="259">
        <v>516540.89947148744</v>
      </c>
      <c r="R28" s="259">
        <v>543546.86605767452</v>
      </c>
      <c r="S28" s="259">
        <v>545101.92315016862</v>
      </c>
      <c r="T28" s="259">
        <v>538675.77379832894</v>
      </c>
      <c r="U28" s="259">
        <v>551099.72122908907</v>
      </c>
      <c r="V28" s="259">
        <v>523528.28264872252</v>
      </c>
      <c r="W28" s="259">
        <v>411191.84493732051</v>
      </c>
    </row>
    <row r="29" spans="1:23" s="42" customFormat="1" ht="12.95" customHeight="1">
      <c r="A29" s="125" t="s">
        <v>167</v>
      </c>
      <c r="B29" s="127" t="s">
        <v>269</v>
      </c>
      <c r="C29" s="259">
        <v>551338.40952188137</v>
      </c>
      <c r="D29" s="259">
        <v>520671.42064242979</v>
      </c>
      <c r="E29" s="259">
        <v>510711.6950624382</v>
      </c>
      <c r="F29" s="259">
        <v>569455.40079436416</v>
      </c>
      <c r="G29" s="259">
        <v>561726.56764103041</v>
      </c>
      <c r="H29" s="259">
        <v>477457.65927312232</v>
      </c>
      <c r="I29" s="259">
        <v>527678.31640155253</v>
      </c>
      <c r="J29" s="259">
        <v>503109.33325551782</v>
      </c>
      <c r="K29" s="259">
        <v>484806.41689327871</v>
      </c>
      <c r="L29" s="259">
        <v>374045.58352543932</v>
      </c>
      <c r="M29" s="259">
        <v>484418.39699236181</v>
      </c>
      <c r="N29" s="259">
        <v>491116.33766750002</v>
      </c>
      <c r="O29" s="259">
        <v>473584.9705068873</v>
      </c>
      <c r="P29" s="259">
        <v>478554.33986789652</v>
      </c>
      <c r="Q29" s="259">
        <v>465219.82106852654</v>
      </c>
      <c r="R29" s="259">
        <v>488191.10097206355</v>
      </c>
      <c r="S29" s="259">
        <v>488357.40489248239</v>
      </c>
      <c r="T29" s="259">
        <v>482415.55672065017</v>
      </c>
      <c r="U29" s="259">
        <v>494378.17658995278</v>
      </c>
      <c r="V29" s="259">
        <v>468656.28974495636</v>
      </c>
      <c r="W29" s="259">
        <v>361575.88745348057</v>
      </c>
    </row>
    <row r="30" spans="1:23" s="42" customFormat="1" ht="12.95" customHeight="1">
      <c r="A30" s="125" t="s">
        <v>114</v>
      </c>
      <c r="B30" s="127" t="s">
        <v>270</v>
      </c>
      <c r="C30" s="259">
        <v>39628.074549279576</v>
      </c>
      <c r="D30" s="259">
        <v>41101.336405347392</v>
      </c>
      <c r="E30" s="259">
        <v>40443.631898618325</v>
      </c>
      <c r="F30" s="259">
        <v>46848.408243259822</v>
      </c>
      <c r="G30" s="259">
        <v>47804.459013566666</v>
      </c>
      <c r="H30" s="259">
        <v>34175.92398674685</v>
      </c>
      <c r="I30" s="259">
        <v>34451.270961364695</v>
      </c>
      <c r="J30" s="259">
        <v>34346.160480013226</v>
      </c>
      <c r="K30" s="259">
        <v>36665.918174279199</v>
      </c>
      <c r="L30" s="259">
        <v>31159.368576272438</v>
      </c>
      <c r="M30" s="259">
        <v>34258.967107292083</v>
      </c>
      <c r="N30" s="259">
        <v>32235.616486630759</v>
      </c>
      <c r="O30" s="259">
        <v>30907.66333333727</v>
      </c>
      <c r="P30" s="259">
        <v>31115.036698466407</v>
      </c>
      <c r="Q30" s="259">
        <v>42118.040047974071</v>
      </c>
      <c r="R30" s="259">
        <v>32331.325035536694</v>
      </c>
      <c r="S30" s="259">
        <v>33156.162784597334</v>
      </c>
      <c r="T30" s="259">
        <v>31549.274964550648</v>
      </c>
      <c r="U30" s="259">
        <v>31811.621564156707</v>
      </c>
      <c r="V30" s="259">
        <v>31148.05011488025</v>
      </c>
      <c r="W30" s="259">
        <v>29348.958624530798</v>
      </c>
    </row>
    <row r="31" spans="1:23" s="42" customFormat="1" ht="12.95" customHeight="1">
      <c r="A31" s="125" t="s">
        <v>168</v>
      </c>
      <c r="B31" s="127" t="s">
        <v>214</v>
      </c>
      <c r="C31" s="259">
        <v>23764.444123160694</v>
      </c>
      <c r="D31" s="259">
        <v>23237.383258857801</v>
      </c>
      <c r="E31" s="259">
        <v>22717.527771581535</v>
      </c>
      <c r="F31" s="259">
        <v>12729.726747970064</v>
      </c>
      <c r="G31" s="259">
        <v>13460.701020351355</v>
      </c>
      <c r="H31" s="259">
        <v>22068.362749778615</v>
      </c>
      <c r="I31" s="259">
        <v>23988.949865309685</v>
      </c>
      <c r="J31" s="259">
        <v>26442.799042936098</v>
      </c>
      <c r="K31" s="259">
        <v>25277.373866412825</v>
      </c>
      <c r="L31" s="259">
        <v>20512.525901146491</v>
      </c>
      <c r="M31" s="259">
        <v>27015.510629228687</v>
      </c>
      <c r="N31" s="259">
        <v>27643.836668052707</v>
      </c>
      <c r="O31" s="259">
        <v>26742.691676399943</v>
      </c>
      <c r="P31" s="259">
        <v>21211.904868105717</v>
      </c>
      <c r="Q31" s="259">
        <v>9203.0383549868366</v>
      </c>
      <c r="R31" s="259">
        <v>23024.440050074245</v>
      </c>
      <c r="S31" s="259">
        <v>23588.355473088861</v>
      </c>
      <c r="T31" s="259">
        <v>24710.942113128152</v>
      </c>
      <c r="U31" s="259">
        <v>24909.923074979593</v>
      </c>
      <c r="V31" s="259">
        <v>23723.942788885892</v>
      </c>
      <c r="W31" s="259">
        <v>20266.998859309148</v>
      </c>
    </row>
    <row r="32" spans="1:23" s="42" customFormat="1" ht="12.95" customHeight="1">
      <c r="A32" s="63">
        <v>25</v>
      </c>
      <c r="B32" s="126" t="s">
        <v>215</v>
      </c>
      <c r="C32" s="259">
        <v>55222.22033689369</v>
      </c>
      <c r="D32" s="259">
        <v>56134.993180611818</v>
      </c>
      <c r="E32" s="259">
        <v>51655.330920719112</v>
      </c>
      <c r="F32" s="259">
        <v>51807.296203593716</v>
      </c>
      <c r="G32" s="259">
        <v>56776.833340764955</v>
      </c>
      <c r="H32" s="259">
        <v>53722.257850348251</v>
      </c>
      <c r="I32" s="259">
        <v>61238.017381364931</v>
      </c>
      <c r="J32" s="259">
        <v>55835.281817023104</v>
      </c>
      <c r="K32" s="259">
        <v>57631.209585951299</v>
      </c>
      <c r="L32" s="259">
        <v>58981.331382440789</v>
      </c>
      <c r="M32" s="259">
        <v>53503.077980688096</v>
      </c>
      <c r="N32" s="259">
        <v>54878.683912413391</v>
      </c>
      <c r="O32" s="259">
        <v>52046.554895922505</v>
      </c>
      <c r="P32" s="259">
        <v>54217.692652421771</v>
      </c>
      <c r="Q32" s="259">
        <v>51530.513149716739</v>
      </c>
      <c r="R32" s="259">
        <v>48636.127931422554</v>
      </c>
      <c r="S32" s="259">
        <v>54714.432384649008</v>
      </c>
      <c r="T32" s="259">
        <v>53300.602121876909</v>
      </c>
      <c r="U32" s="259">
        <v>46880.57059433312</v>
      </c>
      <c r="V32" s="259">
        <v>44857.52547128631</v>
      </c>
      <c r="W32" s="259">
        <v>42996.590809105313</v>
      </c>
    </row>
    <row r="33" spans="1:26" s="42" customFormat="1" ht="12.95" customHeight="1">
      <c r="A33" s="63">
        <v>26</v>
      </c>
      <c r="B33" s="126" t="s">
        <v>271</v>
      </c>
      <c r="C33" s="259">
        <v>14712.647544369511</v>
      </c>
      <c r="D33" s="259">
        <v>17973.886237230436</v>
      </c>
      <c r="E33" s="259">
        <v>15113.353272613644</v>
      </c>
      <c r="F33" s="259">
        <v>12747.75921223896</v>
      </c>
      <c r="G33" s="259">
        <v>11583.335242713047</v>
      </c>
      <c r="H33" s="259">
        <v>10583.620861206495</v>
      </c>
      <c r="I33" s="259">
        <v>11043.571270206347</v>
      </c>
      <c r="J33" s="259">
        <v>14892.647708726807</v>
      </c>
      <c r="K33" s="259">
        <v>13938.745550581394</v>
      </c>
      <c r="L33" s="259">
        <v>10643.729042888543</v>
      </c>
      <c r="M33" s="259">
        <v>10130.390153034536</v>
      </c>
      <c r="N33" s="259">
        <v>11500.822300859165</v>
      </c>
      <c r="O33" s="259">
        <v>11931.915876763716</v>
      </c>
      <c r="P33" s="259">
        <v>13004.942893191255</v>
      </c>
      <c r="Q33" s="259">
        <v>11040.809106049235</v>
      </c>
      <c r="R33" s="259">
        <v>11641.985891885883</v>
      </c>
      <c r="S33" s="259">
        <v>13272.022419843679</v>
      </c>
      <c r="T33" s="259">
        <v>13468.645859756758</v>
      </c>
      <c r="U33" s="259">
        <v>12853.539514108654</v>
      </c>
      <c r="V33" s="259">
        <v>11114.645215995541</v>
      </c>
      <c r="W33" s="259">
        <v>12517.497799319639</v>
      </c>
    </row>
    <row r="34" spans="1:26" s="42" customFormat="1" ht="12.95" customHeight="1">
      <c r="A34" s="63">
        <v>27</v>
      </c>
      <c r="B34" s="126" t="s">
        <v>216</v>
      </c>
      <c r="C34" s="259">
        <v>11202.675477742923</v>
      </c>
      <c r="D34" s="259">
        <v>10848.95361866538</v>
      </c>
      <c r="E34" s="259">
        <v>13087.688240940253</v>
      </c>
      <c r="F34" s="259">
        <v>25642.524238868165</v>
      </c>
      <c r="G34" s="259">
        <v>19150.249541518831</v>
      </c>
      <c r="H34" s="259">
        <v>18497.482117849271</v>
      </c>
      <c r="I34" s="259">
        <v>19424.854558938743</v>
      </c>
      <c r="J34" s="259">
        <v>17575.845748756212</v>
      </c>
      <c r="K34" s="259">
        <v>16321.659811189746</v>
      </c>
      <c r="L34" s="259">
        <v>15373.873362794016</v>
      </c>
      <c r="M34" s="259">
        <v>17333.032999001</v>
      </c>
      <c r="N34" s="259">
        <v>16318.431718348784</v>
      </c>
      <c r="O34" s="259">
        <v>15902.533929088415</v>
      </c>
      <c r="P34" s="259">
        <v>16206.170220749274</v>
      </c>
      <c r="Q34" s="259">
        <v>14831.143221980485</v>
      </c>
      <c r="R34" s="259">
        <v>12545.572661186639</v>
      </c>
      <c r="S34" s="259">
        <v>14098.229483256944</v>
      </c>
      <c r="T34" s="259">
        <v>13563.092556300622</v>
      </c>
      <c r="U34" s="259">
        <v>12806.041402619494</v>
      </c>
      <c r="V34" s="259">
        <v>12828.886905273548</v>
      </c>
      <c r="W34" s="259">
        <v>11487.297502311561</v>
      </c>
    </row>
    <row r="35" spans="1:26" s="42" customFormat="1" ht="12.95" customHeight="1">
      <c r="A35" s="63">
        <v>28</v>
      </c>
      <c r="B35" s="126" t="s">
        <v>217</v>
      </c>
      <c r="C35" s="259">
        <v>47252.5297411711</v>
      </c>
      <c r="D35" s="259">
        <v>49098.082452374867</v>
      </c>
      <c r="E35" s="259">
        <v>45988.093411879119</v>
      </c>
      <c r="F35" s="259">
        <v>50849.372379262597</v>
      </c>
      <c r="G35" s="259">
        <v>48518.955889375597</v>
      </c>
      <c r="H35" s="259">
        <v>49902.030341163496</v>
      </c>
      <c r="I35" s="259">
        <v>51311.917290890873</v>
      </c>
      <c r="J35" s="259">
        <v>51431.097759532458</v>
      </c>
      <c r="K35" s="259">
        <v>49168.970936889105</v>
      </c>
      <c r="L35" s="259">
        <v>43536.657942229926</v>
      </c>
      <c r="M35" s="259">
        <v>47472.160442458196</v>
      </c>
      <c r="N35" s="259">
        <v>43488.585408714491</v>
      </c>
      <c r="O35" s="259">
        <v>45231.554916968838</v>
      </c>
      <c r="P35" s="259">
        <v>44931.466460983153</v>
      </c>
      <c r="Q35" s="259">
        <v>37099.961639416186</v>
      </c>
      <c r="R35" s="259">
        <v>35789.307078270635</v>
      </c>
      <c r="S35" s="259">
        <v>36691.781263576813</v>
      </c>
      <c r="T35" s="259">
        <v>39211.999353046747</v>
      </c>
      <c r="U35" s="259">
        <v>37365.287455540638</v>
      </c>
      <c r="V35" s="259">
        <v>37546.834959178101</v>
      </c>
      <c r="W35" s="259">
        <v>36059.90818816908</v>
      </c>
    </row>
    <row r="36" spans="1:26" s="42" customFormat="1" ht="12.95" customHeight="1">
      <c r="A36" s="63">
        <v>29</v>
      </c>
      <c r="B36" s="126" t="s">
        <v>218</v>
      </c>
      <c r="C36" s="259">
        <v>49495.515432081447</v>
      </c>
      <c r="D36" s="259">
        <v>51475.890829238284</v>
      </c>
      <c r="E36" s="259">
        <v>50097.55932916874</v>
      </c>
      <c r="F36" s="259">
        <v>52975.406353740713</v>
      </c>
      <c r="G36" s="259">
        <v>54558.992919390243</v>
      </c>
      <c r="H36" s="259">
        <v>53720.795231227072</v>
      </c>
      <c r="I36" s="259">
        <v>51233.189865710978</v>
      </c>
      <c r="J36" s="259">
        <v>51975.856192915278</v>
      </c>
      <c r="K36" s="259">
        <v>50191.596039115022</v>
      </c>
      <c r="L36" s="259">
        <v>45603.098012806418</v>
      </c>
      <c r="M36" s="259">
        <v>51803.979034091186</v>
      </c>
      <c r="N36" s="259">
        <v>51932.346111973435</v>
      </c>
      <c r="O36" s="259">
        <v>52070.781905415119</v>
      </c>
      <c r="P36" s="259">
        <v>54437.431653260996</v>
      </c>
      <c r="Q36" s="259">
        <v>45103.204611966823</v>
      </c>
      <c r="R36" s="259">
        <v>47740.66050436956</v>
      </c>
      <c r="S36" s="259">
        <v>54134.068989595406</v>
      </c>
      <c r="T36" s="259">
        <v>56173.61813906586</v>
      </c>
      <c r="U36" s="259">
        <v>53863.146625089234</v>
      </c>
      <c r="V36" s="259">
        <v>56177.50891324781</v>
      </c>
      <c r="W36" s="259">
        <v>53690.484627790407</v>
      </c>
    </row>
    <row r="37" spans="1:26" s="42" customFormat="1" ht="12.95" customHeight="1">
      <c r="A37" s="63">
        <v>30</v>
      </c>
      <c r="B37" s="126" t="s">
        <v>272</v>
      </c>
      <c r="C37" s="259">
        <v>9733.1007199772866</v>
      </c>
      <c r="D37" s="259">
        <v>9937.840281138544</v>
      </c>
      <c r="E37" s="259">
        <v>9923.6947239825604</v>
      </c>
      <c r="F37" s="259">
        <v>8811.3794461997368</v>
      </c>
      <c r="G37" s="259">
        <v>8670.952804714283</v>
      </c>
      <c r="H37" s="259">
        <v>8543.3649094326156</v>
      </c>
      <c r="I37" s="259">
        <v>9763.8754619243427</v>
      </c>
      <c r="J37" s="259">
        <v>7155.6759020057998</v>
      </c>
      <c r="K37" s="259">
        <v>6252.6648700341111</v>
      </c>
      <c r="L37" s="259">
        <v>7513.7177766224549</v>
      </c>
      <c r="M37" s="259">
        <v>9808.0661270936853</v>
      </c>
      <c r="N37" s="259">
        <v>8002.3500745413467</v>
      </c>
      <c r="O37" s="259">
        <v>8486.6285653817195</v>
      </c>
      <c r="P37" s="259">
        <v>9131.3178053059892</v>
      </c>
      <c r="Q37" s="259">
        <v>5958.9408110421637</v>
      </c>
      <c r="R37" s="259">
        <v>5883.6800882842308</v>
      </c>
      <c r="S37" s="259">
        <v>6109.6039070294592</v>
      </c>
      <c r="T37" s="259">
        <v>6081.9135227298402</v>
      </c>
      <c r="U37" s="259">
        <v>6390.8680301603472</v>
      </c>
      <c r="V37" s="259">
        <v>6617.7375750733208</v>
      </c>
      <c r="W37" s="259">
        <v>7042.0790363879851</v>
      </c>
      <c r="Y37" s="169"/>
      <c r="Z37" s="169"/>
    </row>
    <row r="38" spans="1:26" s="40" customFormat="1" ht="12.95" customHeight="1">
      <c r="A38" s="63" t="s">
        <v>169</v>
      </c>
      <c r="B38" s="126" t="s">
        <v>273</v>
      </c>
      <c r="C38" s="259">
        <v>10919.360342262229</v>
      </c>
      <c r="D38" s="259">
        <v>14256.268978389931</v>
      </c>
      <c r="E38" s="259">
        <v>12540.703839749549</v>
      </c>
      <c r="F38" s="259">
        <v>13645.47278104207</v>
      </c>
      <c r="G38" s="259">
        <v>12485.863792236072</v>
      </c>
      <c r="H38" s="259">
        <v>14403.102602139248</v>
      </c>
      <c r="I38" s="259">
        <v>16605.756236598936</v>
      </c>
      <c r="J38" s="259">
        <v>19634.287772375767</v>
      </c>
      <c r="K38" s="259">
        <v>21606.94134509892</v>
      </c>
      <c r="L38" s="259">
        <v>18085.717400662026</v>
      </c>
      <c r="M38" s="259">
        <v>17006.820587705188</v>
      </c>
      <c r="N38" s="259">
        <v>17059.882719781108</v>
      </c>
      <c r="O38" s="259">
        <v>17980.181002034002</v>
      </c>
      <c r="P38" s="259">
        <v>21735.541656666977</v>
      </c>
      <c r="Q38" s="259">
        <v>15551.866064524909</v>
      </c>
      <c r="R38" s="259">
        <v>20760.249634336236</v>
      </c>
      <c r="S38" s="259">
        <v>16366.651613911543</v>
      </c>
      <c r="T38" s="259">
        <v>19659.519114540188</v>
      </c>
      <c r="U38" s="259">
        <v>17165.967841097798</v>
      </c>
      <c r="V38" s="259">
        <v>20779.085689671399</v>
      </c>
      <c r="W38" s="259">
        <v>17236.488002586102</v>
      </c>
    </row>
    <row r="39" spans="1:26" s="40" customFormat="1" ht="12.95" customHeight="1">
      <c r="A39" s="63">
        <v>33</v>
      </c>
      <c r="B39" s="126" t="s">
        <v>170</v>
      </c>
      <c r="C39" s="259">
        <v>2355.1179837660829</v>
      </c>
      <c r="D39" s="259">
        <v>2568.8760539864375</v>
      </c>
      <c r="E39" s="259">
        <v>2152.6572748913954</v>
      </c>
      <c r="F39" s="259">
        <v>2129.4862146555001</v>
      </c>
      <c r="G39" s="259">
        <v>2543.9560281636673</v>
      </c>
      <c r="H39" s="259">
        <v>2187.2792628698426</v>
      </c>
      <c r="I39" s="259">
        <v>2435.7562895786468</v>
      </c>
      <c r="J39" s="259">
        <v>2275.5449764208743</v>
      </c>
      <c r="K39" s="259">
        <v>5353.7417625263206</v>
      </c>
      <c r="L39" s="259">
        <v>5002.4694883262864</v>
      </c>
      <c r="M39" s="259">
        <v>5465.8064291722694</v>
      </c>
      <c r="N39" s="259">
        <v>5264.2801680468283</v>
      </c>
      <c r="O39" s="259">
        <v>5509.5608352269019</v>
      </c>
      <c r="P39" s="259">
        <v>5446.9349568668304</v>
      </c>
      <c r="Q39" s="259">
        <v>3375.1124607384731</v>
      </c>
      <c r="R39" s="259">
        <v>5196.2486237884114</v>
      </c>
      <c r="S39" s="259">
        <v>3096.5420920073861</v>
      </c>
      <c r="T39" s="259">
        <v>3201.1816440179005</v>
      </c>
      <c r="U39" s="259">
        <v>2999.1374772537661</v>
      </c>
      <c r="V39" s="259">
        <v>4529.5069285211357</v>
      </c>
      <c r="W39" s="259">
        <v>5200.5130972190864</v>
      </c>
    </row>
    <row r="40" spans="1:26" s="40" customFormat="1" ht="12.95" customHeight="1">
      <c r="A40" s="63" t="s">
        <v>171</v>
      </c>
      <c r="B40" s="124" t="s">
        <v>172</v>
      </c>
      <c r="C40" s="259">
        <v>3809933.2499641506</v>
      </c>
      <c r="D40" s="259">
        <v>3898840.0589007009</v>
      </c>
      <c r="E40" s="259">
        <v>3913199.8357495484</v>
      </c>
      <c r="F40" s="259">
        <v>4187339.5261259032</v>
      </c>
      <c r="G40" s="259">
        <v>4164751.1895190226</v>
      </c>
      <c r="H40" s="259">
        <v>4222204.4498754758</v>
      </c>
      <c r="I40" s="259">
        <v>4351226.7135044141</v>
      </c>
      <c r="J40" s="259">
        <v>4544558.6545121539</v>
      </c>
      <c r="K40" s="259">
        <v>4353736.0408041179</v>
      </c>
      <c r="L40" s="259">
        <v>4142749.6042290288</v>
      </c>
      <c r="M40" s="259">
        <v>4376542.4089102773</v>
      </c>
      <c r="N40" s="259">
        <v>4343728.7272998672</v>
      </c>
      <c r="O40" s="259">
        <v>4257259.0040806811</v>
      </c>
      <c r="P40" s="259">
        <v>4311419.9070427474</v>
      </c>
      <c r="Q40" s="259">
        <v>4121743.4513741126</v>
      </c>
      <c r="R40" s="259">
        <v>4064762.9544160767</v>
      </c>
      <c r="S40" s="259">
        <v>4120339.8573134039</v>
      </c>
      <c r="T40" s="259">
        <v>3926561.2871326627</v>
      </c>
      <c r="U40" s="259">
        <v>3779335.1484370641</v>
      </c>
      <c r="V40" s="259">
        <v>3306261.4649247797</v>
      </c>
      <c r="W40" s="259">
        <v>2961354.9262853311</v>
      </c>
    </row>
    <row r="41" spans="1:26" s="40" customFormat="1" ht="12.95" customHeight="1">
      <c r="A41" s="63" t="s">
        <v>173</v>
      </c>
      <c r="B41" s="126" t="s">
        <v>274</v>
      </c>
      <c r="C41" s="259">
        <v>3794967.9446553886</v>
      </c>
      <c r="D41" s="259">
        <v>3884029.9902652986</v>
      </c>
      <c r="E41" s="259">
        <v>3897193.1986395908</v>
      </c>
      <c r="F41" s="259">
        <v>4183538.1464855005</v>
      </c>
      <c r="G41" s="259">
        <v>4160946.298237442</v>
      </c>
      <c r="H41" s="259">
        <v>4211129.621166138</v>
      </c>
      <c r="I41" s="259">
        <v>4341248.1694776649</v>
      </c>
      <c r="J41" s="259">
        <v>4533803.2094564103</v>
      </c>
      <c r="K41" s="259">
        <v>4348588.5028575566</v>
      </c>
      <c r="L41" s="259">
        <v>4141217.4758889177</v>
      </c>
      <c r="M41" s="259">
        <v>4374964.4388669673</v>
      </c>
      <c r="N41" s="259">
        <v>4342012.6783711268</v>
      </c>
      <c r="O41" s="259">
        <v>4255262.3163125059</v>
      </c>
      <c r="P41" s="259">
        <v>4292392.1631911742</v>
      </c>
      <c r="Q41" s="259">
        <v>4100707.3130940609</v>
      </c>
      <c r="R41" s="259">
        <v>4042950.9473896669</v>
      </c>
      <c r="S41" s="259">
        <v>4098184.5904004397</v>
      </c>
      <c r="T41" s="259">
        <v>3903883.4355157577</v>
      </c>
      <c r="U41" s="259">
        <v>3758196.4404795459</v>
      </c>
      <c r="V41" s="259">
        <v>3285553.3934064889</v>
      </c>
      <c r="W41" s="259">
        <v>2939737.0221162261</v>
      </c>
    </row>
    <row r="42" spans="1:26" s="40" customFormat="1" ht="12.95" customHeight="1">
      <c r="A42" s="63" t="s">
        <v>174</v>
      </c>
      <c r="B42" s="126" t="s">
        <v>175</v>
      </c>
      <c r="C42" s="259">
        <v>14965.305308761986</v>
      </c>
      <c r="D42" s="259">
        <v>14810.068635402664</v>
      </c>
      <c r="E42" s="259">
        <v>16006.637109957754</v>
      </c>
      <c r="F42" s="259">
        <v>3801.3796404026716</v>
      </c>
      <c r="G42" s="259">
        <v>3804.8912815805611</v>
      </c>
      <c r="H42" s="259">
        <v>11074.828709336722</v>
      </c>
      <c r="I42" s="259">
        <v>9978.5440267496015</v>
      </c>
      <c r="J42" s="259">
        <v>10755.445055744625</v>
      </c>
      <c r="K42" s="259">
        <v>5147.5379465610858</v>
      </c>
      <c r="L42" s="259">
        <v>1532.1283401109338</v>
      </c>
      <c r="M42" s="259">
        <v>1577.9700433098699</v>
      </c>
      <c r="N42" s="259">
        <v>1716.0489287405314</v>
      </c>
      <c r="O42" s="259">
        <v>1996.6877681750375</v>
      </c>
      <c r="P42" s="259">
        <v>19027.743851573468</v>
      </c>
      <c r="Q42" s="259">
        <v>21036.1382800518</v>
      </c>
      <c r="R42" s="259">
        <v>21812.007026410185</v>
      </c>
      <c r="S42" s="259">
        <v>22155.266912964074</v>
      </c>
      <c r="T42" s="259">
        <v>22677.851616904893</v>
      </c>
      <c r="U42" s="259">
        <v>21138.707957518109</v>
      </c>
      <c r="V42" s="259">
        <v>20708.071518290693</v>
      </c>
      <c r="W42" s="259">
        <v>21617.904169105102</v>
      </c>
    </row>
    <row r="43" spans="1:26" s="41" customFormat="1" ht="12.95" customHeight="1">
      <c r="A43" s="63" t="s">
        <v>176</v>
      </c>
      <c r="B43" s="124" t="s">
        <v>275</v>
      </c>
      <c r="C43" s="259">
        <v>75746.225716498782</v>
      </c>
      <c r="D43" s="259">
        <v>79601.746348672226</v>
      </c>
      <c r="E43" s="259">
        <v>69288.703651801567</v>
      </c>
      <c r="F43" s="259">
        <v>62534.569888081722</v>
      </c>
      <c r="G43" s="259">
        <v>77130.419175688352</v>
      </c>
      <c r="H43" s="259">
        <v>89677.818881086787</v>
      </c>
      <c r="I43" s="259">
        <v>100349.34981546935</v>
      </c>
      <c r="J43" s="259">
        <v>101662.21794581327</v>
      </c>
      <c r="K43" s="259">
        <v>100032.65611428912</v>
      </c>
      <c r="L43" s="259">
        <v>107483.50616723439</v>
      </c>
      <c r="M43" s="259">
        <v>93673.901069056505</v>
      </c>
      <c r="N43" s="259">
        <v>94009.923073886035</v>
      </c>
      <c r="O43" s="259">
        <v>88774.911970906585</v>
      </c>
      <c r="P43" s="259">
        <v>99739.084059220346</v>
      </c>
      <c r="Q43" s="259">
        <v>75164.179182912543</v>
      </c>
      <c r="R43" s="259">
        <v>72210.307926043475</v>
      </c>
      <c r="S43" s="259">
        <v>71175.257250105031</v>
      </c>
      <c r="T43" s="259">
        <v>77845.279003029544</v>
      </c>
      <c r="U43" s="259">
        <v>75600.373463636177</v>
      </c>
      <c r="V43" s="259">
        <v>77415.268648996134</v>
      </c>
      <c r="W43" s="259">
        <v>81219.692141927546</v>
      </c>
    </row>
    <row r="44" spans="1:26" s="40" customFormat="1" ht="12.95" customHeight="1">
      <c r="A44" s="63">
        <v>36</v>
      </c>
      <c r="B44" s="126" t="s">
        <v>178</v>
      </c>
      <c r="C44" s="259">
        <v>482.22741520473556</v>
      </c>
      <c r="D44" s="259">
        <v>476.50200359054566</v>
      </c>
      <c r="E44" s="259">
        <v>529.95465436630752</v>
      </c>
      <c r="F44" s="259">
        <v>576.02549304394006</v>
      </c>
      <c r="G44" s="259">
        <v>560.49783671246303</v>
      </c>
      <c r="H44" s="259">
        <v>635.69795619478543</v>
      </c>
      <c r="I44" s="259">
        <v>632.59595821131404</v>
      </c>
      <c r="J44" s="259">
        <v>610.38560949818134</v>
      </c>
      <c r="K44" s="259">
        <v>642.12621246356196</v>
      </c>
      <c r="L44" s="259">
        <v>1234.0905444147011</v>
      </c>
      <c r="M44" s="259">
        <v>1209.6656786161313</v>
      </c>
      <c r="N44" s="259">
        <v>1123.8396993826975</v>
      </c>
      <c r="O44" s="259">
        <v>1093.5160539809033</v>
      </c>
      <c r="P44" s="259">
        <v>1129.4205172713582</v>
      </c>
      <c r="Q44" s="259">
        <v>1137.9578368958612</v>
      </c>
      <c r="R44" s="259">
        <v>1151.3665317162338</v>
      </c>
      <c r="S44" s="259">
        <v>1171.2276943497627</v>
      </c>
      <c r="T44" s="259">
        <v>1082.6932324488498</v>
      </c>
      <c r="U44" s="259">
        <v>1044.6066182255968</v>
      </c>
      <c r="V44" s="259">
        <v>1039.8254967489177</v>
      </c>
      <c r="W44" s="259">
        <v>1012.6619654816553</v>
      </c>
    </row>
    <row r="45" spans="1:26" s="42" customFormat="1" ht="12.95" customHeight="1">
      <c r="A45" s="63" t="s">
        <v>179</v>
      </c>
      <c r="B45" s="126" t="s">
        <v>276</v>
      </c>
      <c r="C45" s="259">
        <v>75263.998301294036</v>
      </c>
      <c r="D45" s="259">
        <v>79125.244345081679</v>
      </c>
      <c r="E45" s="259">
        <v>68758.748997435265</v>
      </c>
      <c r="F45" s="259">
        <v>61958.544395037781</v>
      </c>
      <c r="G45" s="259">
        <v>76569.921338975881</v>
      </c>
      <c r="H45" s="259">
        <v>89042.120924892006</v>
      </c>
      <c r="I45" s="259">
        <v>99716.753857258038</v>
      </c>
      <c r="J45" s="259">
        <v>101051.8323363151</v>
      </c>
      <c r="K45" s="259">
        <v>99390.529901825561</v>
      </c>
      <c r="L45" s="259">
        <v>106249.41562281968</v>
      </c>
      <c r="M45" s="259">
        <v>92464.235390440386</v>
      </c>
      <c r="N45" s="259">
        <v>92886.083374503331</v>
      </c>
      <c r="O45" s="259">
        <v>87681.395916925685</v>
      </c>
      <c r="P45" s="259">
        <v>98609.66354194899</v>
      </c>
      <c r="Q45" s="259">
        <v>74026.221346016682</v>
      </c>
      <c r="R45" s="259">
        <v>71058.941394327238</v>
      </c>
      <c r="S45" s="259">
        <v>70004.029555755274</v>
      </c>
      <c r="T45" s="259">
        <v>76762.585770580699</v>
      </c>
      <c r="U45" s="259">
        <v>74555.766845410573</v>
      </c>
      <c r="V45" s="259">
        <v>76375.443152247215</v>
      </c>
      <c r="W45" s="259">
        <v>80207.030176445885</v>
      </c>
    </row>
    <row r="46" spans="1:26" s="42" customFormat="1" ht="12.95" customHeight="1">
      <c r="A46" s="63">
        <v>37</v>
      </c>
      <c r="B46" s="127" t="s">
        <v>180</v>
      </c>
      <c r="C46" s="259">
        <v>9155.7977981668009</v>
      </c>
      <c r="D46" s="259">
        <v>11347.503494121973</v>
      </c>
      <c r="E46" s="259">
        <v>6646.1798205650157</v>
      </c>
      <c r="F46" s="259">
        <v>6147.6970092507963</v>
      </c>
      <c r="G46" s="259">
        <v>6181.8700947109446</v>
      </c>
      <c r="H46" s="259">
        <v>6282.8250312522896</v>
      </c>
      <c r="I46" s="259">
        <v>7149.6230133205308</v>
      </c>
      <c r="J46" s="259">
        <v>7226.2769805899261</v>
      </c>
      <c r="K46" s="259">
        <v>7431.2982753152692</v>
      </c>
      <c r="L46" s="259">
        <v>6633.7711333946845</v>
      </c>
      <c r="M46" s="259">
        <v>6452.8837490655496</v>
      </c>
      <c r="N46" s="259">
        <v>6109.1900325826864</v>
      </c>
      <c r="O46" s="259">
        <v>5953.1171588532288</v>
      </c>
      <c r="P46" s="259">
        <v>6055.8266116961631</v>
      </c>
      <c r="Q46" s="259">
        <v>2912.6737293183146</v>
      </c>
      <c r="R46" s="259">
        <v>2923.1259926035855</v>
      </c>
      <c r="S46" s="259">
        <v>2803.1825427798799</v>
      </c>
      <c r="T46" s="259">
        <v>2680.360730724693</v>
      </c>
      <c r="U46" s="259">
        <v>2569.9139860117871</v>
      </c>
      <c r="V46" s="259">
        <v>2569.5729370140907</v>
      </c>
      <c r="W46" s="259">
        <v>2499.0830784929781</v>
      </c>
    </row>
    <row r="47" spans="1:26" s="42" customFormat="1" ht="12.95" customHeight="1">
      <c r="A47" s="63" t="s">
        <v>181</v>
      </c>
      <c r="B47" s="127" t="s">
        <v>277</v>
      </c>
      <c r="C47" s="259">
        <v>66108.200503127242</v>
      </c>
      <c r="D47" s="259">
        <v>67777.740850959686</v>
      </c>
      <c r="E47" s="259">
        <v>62112.569176870253</v>
      </c>
      <c r="F47" s="259">
        <v>55810.847385786983</v>
      </c>
      <c r="G47" s="259">
        <v>70388.051244264949</v>
      </c>
      <c r="H47" s="259">
        <v>82759.295893639719</v>
      </c>
      <c r="I47" s="259">
        <v>92567.130843937513</v>
      </c>
      <c r="J47" s="259">
        <v>93825.55535572517</v>
      </c>
      <c r="K47" s="259">
        <v>91959.231626510285</v>
      </c>
      <c r="L47" s="259">
        <v>99615.644489425002</v>
      </c>
      <c r="M47" s="259">
        <v>86011.351641374829</v>
      </c>
      <c r="N47" s="259">
        <v>86776.893341920644</v>
      </c>
      <c r="O47" s="259">
        <v>81728.278758072454</v>
      </c>
      <c r="P47" s="259">
        <v>92553.83693025283</v>
      </c>
      <c r="Q47" s="259">
        <v>71113.547616698372</v>
      </c>
      <c r="R47" s="259">
        <v>68135.815401723652</v>
      </c>
      <c r="S47" s="259">
        <v>67200.847012975399</v>
      </c>
      <c r="T47" s="259">
        <v>74082.225039855999</v>
      </c>
      <c r="U47" s="259">
        <v>71985.852859398787</v>
      </c>
      <c r="V47" s="259">
        <v>73805.870215233124</v>
      </c>
      <c r="W47" s="259">
        <v>77707.947097952914</v>
      </c>
    </row>
    <row r="48" spans="1:26" s="42" customFormat="1" ht="12.95" customHeight="1">
      <c r="A48" s="63" t="s">
        <v>182</v>
      </c>
      <c r="B48" s="124" t="s">
        <v>219</v>
      </c>
      <c r="C48" s="259">
        <v>158618.79244887261</v>
      </c>
      <c r="D48" s="259">
        <v>160701.38731540157</v>
      </c>
      <c r="E48" s="259">
        <v>152421.10812485917</v>
      </c>
      <c r="F48" s="259">
        <v>143445.85973297164</v>
      </c>
      <c r="G48" s="259">
        <v>140211.08365651726</v>
      </c>
      <c r="H48" s="259">
        <v>136243.7599749142</v>
      </c>
      <c r="I48" s="259">
        <v>143167.89007045623</v>
      </c>
      <c r="J48" s="259">
        <v>126585.25237912286</v>
      </c>
      <c r="K48" s="259">
        <v>130405.96680942341</v>
      </c>
      <c r="L48" s="259">
        <v>129301.50995141501</v>
      </c>
      <c r="M48" s="259">
        <v>133863.83224109389</v>
      </c>
      <c r="N48" s="259">
        <v>136637.63895099913</v>
      </c>
      <c r="O48" s="259">
        <v>134402.35390772339</v>
      </c>
      <c r="P48" s="259">
        <v>140861.79193945907</v>
      </c>
      <c r="Q48" s="259">
        <v>132292.62946895647</v>
      </c>
      <c r="R48" s="259">
        <v>141424.80695479375</v>
      </c>
      <c r="S48" s="259">
        <v>143869.0642226162</v>
      </c>
      <c r="T48" s="259">
        <v>145749.35590691277</v>
      </c>
      <c r="U48" s="259">
        <v>140723.84298030759</v>
      </c>
      <c r="V48" s="259">
        <v>143280.9512574407</v>
      </c>
      <c r="W48" s="259">
        <v>145711.86292358045</v>
      </c>
    </row>
    <row r="49" spans="1:23" s="42" customFormat="1" ht="12.95" customHeight="1">
      <c r="A49" s="63" t="s">
        <v>183</v>
      </c>
      <c r="B49" s="126" t="s">
        <v>184</v>
      </c>
      <c r="C49" s="259">
        <v>78187.82794739517</v>
      </c>
      <c r="D49" s="259">
        <v>77734.613847979927</v>
      </c>
      <c r="E49" s="259">
        <v>73750.569244633443</v>
      </c>
      <c r="F49" s="259">
        <v>70665.378204863329</v>
      </c>
      <c r="G49" s="259">
        <v>69187.700437326086</v>
      </c>
      <c r="H49" s="259">
        <v>66564.493466951462</v>
      </c>
      <c r="I49" s="259">
        <v>69753.69528477118</v>
      </c>
      <c r="J49" s="259">
        <v>61630.280060726232</v>
      </c>
      <c r="K49" s="259">
        <v>63258.713822142032</v>
      </c>
      <c r="L49" s="259">
        <v>52268.368543950703</v>
      </c>
      <c r="M49" s="259">
        <v>53774.448493032309</v>
      </c>
      <c r="N49" s="259">
        <v>53785.02196473223</v>
      </c>
      <c r="O49" s="259">
        <v>53189.92457359621</v>
      </c>
      <c r="P49" s="259">
        <v>55743.182471251712</v>
      </c>
      <c r="Q49" s="259">
        <v>51984.550645125797</v>
      </c>
      <c r="R49" s="259">
        <v>55688.44494510111</v>
      </c>
      <c r="S49" s="259">
        <v>57023.152772152578</v>
      </c>
      <c r="T49" s="259">
        <v>57670.402698700644</v>
      </c>
      <c r="U49" s="259">
        <v>56245.057465360842</v>
      </c>
      <c r="V49" s="259">
        <v>57702.374146888782</v>
      </c>
      <c r="W49" s="259">
        <v>58555.367474509258</v>
      </c>
    </row>
    <row r="50" spans="1:23" s="42" customFormat="1" ht="12.95" customHeight="1">
      <c r="A50" s="63">
        <v>43</v>
      </c>
      <c r="B50" s="126" t="s">
        <v>278</v>
      </c>
      <c r="C50" s="259">
        <v>80430.964501477443</v>
      </c>
      <c r="D50" s="259">
        <v>82966.773467421648</v>
      </c>
      <c r="E50" s="259">
        <v>78670.538880225708</v>
      </c>
      <c r="F50" s="259">
        <v>72780.481528108314</v>
      </c>
      <c r="G50" s="259">
        <v>71023.383219191164</v>
      </c>
      <c r="H50" s="259">
        <v>69679.266507962748</v>
      </c>
      <c r="I50" s="259">
        <v>73414.194785685046</v>
      </c>
      <c r="J50" s="259">
        <v>64954.972318396627</v>
      </c>
      <c r="K50" s="259">
        <v>67147.252987281376</v>
      </c>
      <c r="L50" s="259">
        <v>77033.141407464296</v>
      </c>
      <c r="M50" s="259">
        <v>80089.383748061577</v>
      </c>
      <c r="N50" s="259">
        <v>82852.616986266905</v>
      </c>
      <c r="O50" s="259">
        <v>81212.42933412717</v>
      </c>
      <c r="P50" s="259">
        <v>85118.60946820736</v>
      </c>
      <c r="Q50" s="259">
        <v>80308.07882383067</v>
      </c>
      <c r="R50" s="259">
        <v>85736.362009692632</v>
      </c>
      <c r="S50" s="259">
        <v>86845.911450463638</v>
      </c>
      <c r="T50" s="259">
        <v>88078.953208212115</v>
      </c>
      <c r="U50" s="259">
        <v>84478.785514946736</v>
      </c>
      <c r="V50" s="259">
        <v>85578.577110551923</v>
      </c>
      <c r="W50" s="259">
        <v>87156.495449071197</v>
      </c>
    </row>
    <row r="51" spans="1:23" s="42" customFormat="1" ht="12.95" customHeight="1">
      <c r="A51" s="63" t="s">
        <v>185</v>
      </c>
      <c r="B51" s="124" t="s">
        <v>279</v>
      </c>
      <c r="C51" s="259">
        <v>329209.52490379632</v>
      </c>
      <c r="D51" s="259">
        <v>355729.95657706389</v>
      </c>
      <c r="E51" s="259">
        <v>333737.64460930863</v>
      </c>
      <c r="F51" s="259">
        <v>302595.97968539182</v>
      </c>
      <c r="G51" s="259">
        <v>295344.07441610575</v>
      </c>
      <c r="H51" s="259">
        <v>295946.1591002802</v>
      </c>
      <c r="I51" s="259">
        <v>311869.81838904647</v>
      </c>
      <c r="J51" s="259">
        <v>273396.37780989095</v>
      </c>
      <c r="K51" s="259">
        <v>285640.09062073106</v>
      </c>
      <c r="L51" s="259">
        <v>261065.08320931543</v>
      </c>
      <c r="M51" s="259">
        <v>286220.70180318202</v>
      </c>
      <c r="N51" s="259">
        <v>272113.88572050066</v>
      </c>
      <c r="O51" s="259">
        <v>268989.83980589046</v>
      </c>
      <c r="P51" s="259">
        <v>282644.73766802566</v>
      </c>
      <c r="Q51" s="259">
        <v>252092.51341701194</v>
      </c>
      <c r="R51" s="259">
        <v>252751.30156057779</v>
      </c>
      <c r="S51" s="259">
        <v>251857.86975678557</v>
      </c>
      <c r="T51" s="259">
        <v>252096.53985712829</v>
      </c>
      <c r="U51" s="259">
        <v>239356.14929225587</v>
      </c>
      <c r="V51" s="259">
        <v>236810.16763492062</v>
      </c>
      <c r="W51" s="259">
        <v>235895.90851031459</v>
      </c>
    </row>
    <row r="52" spans="1:23" s="42" customFormat="1" ht="12.95" customHeight="1">
      <c r="A52" s="63">
        <v>45</v>
      </c>
      <c r="B52" s="126" t="s">
        <v>280</v>
      </c>
      <c r="C52" s="259">
        <v>41931.506789084837</v>
      </c>
      <c r="D52" s="259">
        <v>46736.874513793162</v>
      </c>
      <c r="E52" s="259">
        <v>38237.42320600427</v>
      </c>
      <c r="F52" s="259">
        <v>31945.515937582892</v>
      </c>
      <c r="G52" s="259">
        <v>30418.517800859336</v>
      </c>
      <c r="H52" s="259">
        <v>30006.237993255378</v>
      </c>
      <c r="I52" s="259">
        <v>33843.430765145968</v>
      </c>
      <c r="J52" s="259">
        <v>29446.983090580336</v>
      </c>
      <c r="K52" s="259">
        <v>32650.804004234335</v>
      </c>
      <c r="L52" s="259">
        <v>33241.143543962826</v>
      </c>
      <c r="M52" s="259">
        <v>34297.897231404611</v>
      </c>
      <c r="N52" s="259">
        <v>27013.162493335767</v>
      </c>
      <c r="O52" s="259">
        <v>27244.455136989716</v>
      </c>
      <c r="P52" s="259">
        <v>29390.120525805865</v>
      </c>
      <c r="Q52" s="259">
        <v>27242.170281195555</v>
      </c>
      <c r="R52" s="259">
        <v>27154.309358451435</v>
      </c>
      <c r="S52" s="259">
        <v>26574.133122974101</v>
      </c>
      <c r="T52" s="259">
        <v>26997.204944041943</v>
      </c>
      <c r="U52" s="259">
        <v>24244.593340732899</v>
      </c>
      <c r="V52" s="259">
        <v>23117.127974415129</v>
      </c>
      <c r="W52" s="259">
        <v>23671.982459885108</v>
      </c>
    </row>
    <row r="53" spans="1:23" s="42" customFormat="1" ht="12.95" customHeight="1">
      <c r="A53" s="63">
        <v>46</v>
      </c>
      <c r="B53" s="126" t="s">
        <v>220</v>
      </c>
      <c r="C53" s="259">
        <v>113997.94770848096</v>
      </c>
      <c r="D53" s="259">
        <v>120085.76835305232</v>
      </c>
      <c r="E53" s="259">
        <v>108613.9984797433</v>
      </c>
      <c r="F53" s="259">
        <v>96361.130454307364</v>
      </c>
      <c r="G53" s="259">
        <v>98928.115904811639</v>
      </c>
      <c r="H53" s="259">
        <v>108878.60549919863</v>
      </c>
      <c r="I53" s="259">
        <v>113850.0001611074</v>
      </c>
      <c r="J53" s="259">
        <v>97596.821246138483</v>
      </c>
      <c r="K53" s="259">
        <v>98757.480953810707</v>
      </c>
      <c r="L53" s="259">
        <v>91698.670541759653</v>
      </c>
      <c r="M53" s="259">
        <v>97972.793529272953</v>
      </c>
      <c r="N53" s="259">
        <v>99791.245009952996</v>
      </c>
      <c r="O53" s="259">
        <v>99207.933973728519</v>
      </c>
      <c r="P53" s="259">
        <v>103788.19337579186</v>
      </c>
      <c r="Q53" s="259">
        <v>96923.666981817703</v>
      </c>
      <c r="R53" s="259">
        <v>97826.003544268024</v>
      </c>
      <c r="S53" s="259">
        <v>98922.38836508269</v>
      </c>
      <c r="T53" s="259">
        <v>101273.70500122619</v>
      </c>
      <c r="U53" s="259">
        <v>99430.584360784778</v>
      </c>
      <c r="V53" s="259">
        <v>98919.631962600499</v>
      </c>
      <c r="W53" s="259">
        <v>96563.820430098538</v>
      </c>
    </row>
    <row r="54" spans="1:23" s="42" customFormat="1" ht="12.95" customHeight="1">
      <c r="A54" s="63">
        <v>47</v>
      </c>
      <c r="B54" s="126" t="s">
        <v>221</v>
      </c>
      <c r="C54" s="259">
        <v>173280.07040623052</v>
      </c>
      <c r="D54" s="259">
        <v>188907.31371021844</v>
      </c>
      <c r="E54" s="259">
        <v>186886.22292356106</v>
      </c>
      <c r="F54" s="259">
        <v>174289.33329350155</v>
      </c>
      <c r="G54" s="259">
        <v>165997.44071043481</v>
      </c>
      <c r="H54" s="259">
        <v>157061.3156078262</v>
      </c>
      <c r="I54" s="259">
        <v>164176.38746279312</v>
      </c>
      <c r="J54" s="259">
        <v>146352.57347317215</v>
      </c>
      <c r="K54" s="259">
        <v>154231.80566268601</v>
      </c>
      <c r="L54" s="259">
        <v>136125.26912359294</v>
      </c>
      <c r="M54" s="259">
        <v>153950.01104250445</v>
      </c>
      <c r="N54" s="259">
        <v>145309.4782172119</v>
      </c>
      <c r="O54" s="259">
        <v>142537.45069517221</v>
      </c>
      <c r="P54" s="259">
        <v>149466.42376642791</v>
      </c>
      <c r="Q54" s="259">
        <v>127926.67615399869</v>
      </c>
      <c r="R54" s="259">
        <v>127770.98865785834</v>
      </c>
      <c r="S54" s="259">
        <v>126361.34826872878</v>
      </c>
      <c r="T54" s="259">
        <v>123825.62991186015</v>
      </c>
      <c r="U54" s="259">
        <v>115680.97159073819</v>
      </c>
      <c r="V54" s="259">
        <v>114773.40769790502</v>
      </c>
      <c r="W54" s="259">
        <v>115660.10562033093</v>
      </c>
    </row>
    <row r="55" spans="1:23" s="42" customFormat="1" ht="12.95" customHeight="1">
      <c r="A55" s="63" t="s">
        <v>186</v>
      </c>
      <c r="B55" s="124" t="s">
        <v>222</v>
      </c>
      <c r="C55" s="259">
        <v>785640.84363575384</v>
      </c>
      <c r="D55" s="259">
        <v>784147.72867920529</v>
      </c>
      <c r="E55" s="259">
        <v>781956.37818638049</v>
      </c>
      <c r="F55" s="259">
        <v>794378.07179895265</v>
      </c>
      <c r="G55" s="259">
        <v>801889.63916504127</v>
      </c>
      <c r="H55" s="259">
        <v>1030567.9398362518</v>
      </c>
      <c r="I55" s="259">
        <v>1064175.688150621</v>
      </c>
      <c r="J55" s="259">
        <v>1167228.8398600733</v>
      </c>
      <c r="K55" s="259">
        <v>1204105.9239664851</v>
      </c>
      <c r="L55" s="259">
        <v>1093042.5583676668</v>
      </c>
      <c r="M55" s="259">
        <v>1125851.9506290446</v>
      </c>
      <c r="N55" s="259">
        <v>1060139.0638701154</v>
      </c>
      <c r="O55" s="259">
        <v>1124281.0030626943</v>
      </c>
      <c r="P55" s="259">
        <v>1135223.6971158131</v>
      </c>
      <c r="Q55" s="259">
        <v>1079125.9736815502</v>
      </c>
      <c r="R55" s="259">
        <v>1238569.2596603357</v>
      </c>
      <c r="S55" s="259">
        <v>1185763.6760418804</v>
      </c>
      <c r="T55" s="259">
        <v>1264687.3891513152</v>
      </c>
      <c r="U55" s="259">
        <v>1357127.0113359538</v>
      </c>
      <c r="V55" s="259">
        <v>1272169.6615069371</v>
      </c>
      <c r="W55" s="259">
        <v>892771.07241500996</v>
      </c>
    </row>
    <row r="56" spans="1:23" s="42" customFormat="1" ht="12.95" customHeight="1">
      <c r="A56" s="63" t="s">
        <v>188</v>
      </c>
      <c r="B56" s="126" t="s">
        <v>281</v>
      </c>
      <c r="C56" s="259">
        <v>30722.738667998248</v>
      </c>
      <c r="D56" s="259">
        <v>28655.547671763459</v>
      </c>
      <c r="E56" s="259">
        <v>26710.448392917981</v>
      </c>
      <c r="F56" s="259">
        <v>25982.67666410785</v>
      </c>
      <c r="G56" s="259">
        <v>24519.424831207118</v>
      </c>
      <c r="H56" s="259">
        <v>21183.203614752452</v>
      </c>
      <c r="I56" s="259">
        <v>18968.25937985464</v>
      </c>
      <c r="J56" s="259">
        <v>18337.076077069698</v>
      </c>
      <c r="K56" s="259">
        <v>8066.3511884013524</v>
      </c>
      <c r="L56" s="259">
        <v>6151.9841232915351</v>
      </c>
      <c r="M56" s="259">
        <v>6647.2966117096521</v>
      </c>
      <c r="N56" s="259">
        <v>6256.3977690783477</v>
      </c>
      <c r="O56" s="259">
        <v>6002.5534485552271</v>
      </c>
      <c r="P56" s="259">
        <v>5961.2910587991746</v>
      </c>
      <c r="Q56" s="259">
        <v>5426.2509420406914</v>
      </c>
      <c r="R56" s="259">
        <v>5660.4872781241857</v>
      </c>
      <c r="S56" s="259">
        <v>6504.2044664530877</v>
      </c>
      <c r="T56" s="259">
        <v>6983.0811213429679</v>
      </c>
      <c r="U56" s="259">
        <v>6296.7774211687492</v>
      </c>
      <c r="V56" s="259">
        <v>6280.8604643831231</v>
      </c>
      <c r="W56" s="259">
        <v>5538.5493402681896</v>
      </c>
    </row>
    <row r="57" spans="1:23" s="42" customFormat="1" ht="12.95" customHeight="1">
      <c r="A57" s="63" t="s">
        <v>189</v>
      </c>
      <c r="B57" s="126" t="s">
        <v>282</v>
      </c>
      <c r="C57" s="259">
        <v>137835.12858801757</v>
      </c>
      <c r="D57" s="259">
        <v>144571.43018475524</v>
      </c>
      <c r="E57" s="259">
        <v>161997.3906179039</v>
      </c>
      <c r="F57" s="259">
        <v>164148.51194864485</v>
      </c>
      <c r="G57" s="259">
        <v>166365.39969466493</v>
      </c>
      <c r="H57" s="259">
        <v>181501.87745866927</v>
      </c>
      <c r="I57" s="259">
        <v>175694.62820234324</v>
      </c>
      <c r="J57" s="259">
        <v>178255.14978371293</v>
      </c>
      <c r="K57" s="259">
        <v>183257.78168774769</v>
      </c>
      <c r="L57" s="259">
        <v>172936.83918838837</v>
      </c>
      <c r="M57" s="259">
        <v>188240.07957075106</v>
      </c>
      <c r="N57" s="259">
        <v>183032.60354836384</v>
      </c>
      <c r="O57" s="259">
        <v>187320.74483631874</v>
      </c>
      <c r="P57" s="259">
        <v>190098.17541429214</v>
      </c>
      <c r="Q57" s="259">
        <v>206708.6704630235</v>
      </c>
      <c r="R57" s="259">
        <v>201792.27057455</v>
      </c>
      <c r="S57" s="259">
        <v>198734.0966574359</v>
      </c>
      <c r="T57" s="259">
        <v>191020.84943689196</v>
      </c>
      <c r="U57" s="259">
        <v>230015.2110417576</v>
      </c>
      <c r="V57" s="259">
        <v>232430.87528008214</v>
      </c>
      <c r="W57" s="259">
        <v>175778.51452448295</v>
      </c>
    </row>
    <row r="58" spans="1:23" s="42" customFormat="1" ht="12.95" customHeight="1">
      <c r="A58" s="63">
        <v>50</v>
      </c>
      <c r="B58" s="126" t="s">
        <v>283</v>
      </c>
      <c r="C58" s="259">
        <v>59020.074705285013</v>
      </c>
      <c r="D58" s="259">
        <v>55770.794578781577</v>
      </c>
      <c r="E58" s="259">
        <v>54124.712163995573</v>
      </c>
      <c r="F58" s="259">
        <v>54593.429988029544</v>
      </c>
      <c r="G58" s="259">
        <v>45912.847509610161</v>
      </c>
      <c r="H58" s="259">
        <v>244250.04742378648</v>
      </c>
      <c r="I58" s="259">
        <v>255885.62563411874</v>
      </c>
      <c r="J58" s="259">
        <v>332339.45818936668</v>
      </c>
      <c r="K58" s="259">
        <v>372889.48479231476</v>
      </c>
      <c r="L58" s="259">
        <v>312440.01281636104</v>
      </c>
      <c r="M58" s="259">
        <v>338042.77818439167</v>
      </c>
      <c r="N58" s="259">
        <v>291378.34227827092</v>
      </c>
      <c r="O58" s="259">
        <v>332647.59737849201</v>
      </c>
      <c r="P58" s="259">
        <v>329235.29933693836</v>
      </c>
      <c r="Q58" s="259">
        <v>314261.66824000614</v>
      </c>
      <c r="R58" s="259">
        <v>474220.17176345293</v>
      </c>
      <c r="S58" s="259">
        <v>395978.8371506455</v>
      </c>
      <c r="T58" s="259">
        <v>457059.16295745596</v>
      </c>
      <c r="U58" s="259">
        <v>508435.51751951047</v>
      </c>
      <c r="V58" s="259">
        <v>440954.61795562803</v>
      </c>
      <c r="W58" s="259">
        <v>352855.80419700267</v>
      </c>
    </row>
    <row r="59" spans="1:23" s="42" customFormat="1" ht="12.95" customHeight="1">
      <c r="A59" s="63">
        <v>51</v>
      </c>
      <c r="B59" s="126" t="s">
        <v>284</v>
      </c>
      <c r="C59" s="259">
        <v>379081.73624964181</v>
      </c>
      <c r="D59" s="259">
        <v>369552.08939318941</v>
      </c>
      <c r="E59" s="259">
        <v>365957.32746947883</v>
      </c>
      <c r="F59" s="259">
        <v>376551.30164016335</v>
      </c>
      <c r="G59" s="259">
        <v>383608.86287050013</v>
      </c>
      <c r="H59" s="259">
        <v>378626.00218502694</v>
      </c>
      <c r="I59" s="259">
        <v>392195.62550371885</v>
      </c>
      <c r="J59" s="259">
        <v>409574.44105988758</v>
      </c>
      <c r="K59" s="259">
        <v>410966.67119387619</v>
      </c>
      <c r="L59" s="259">
        <v>390105.25649753714</v>
      </c>
      <c r="M59" s="259">
        <v>375710.08857384411</v>
      </c>
      <c r="N59" s="259">
        <v>361048.46268937469</v>
      </c>
      <c r="O59" s="259">
        <v>394605.11470099038</v>
      </c>
      <c r="P59" s="259">
        <v>394516.0292008596</v>
      </c>
      <c r="Q59" s="259">
        <v>379320.82791196113</v>
      </c>
      <c r="R59" s="259">
        <v>371369.75751072844</v>
      </c>
      <c r="S59" s="259">
        <v>394531.56648347573</v>
      </c>
      <c r="T59" s="259">
        <v>414577.93451928365</v>
      </c>
      <c r="U59" s="259">
        <v>415129.27568081033</v>
      </c>
      <c r="V59" s="259">
        <v>397476.98500578734</v>
      </c>
      <c r="W59" s="259">
        <v>170149.4750502583</v>
      </c>
    </row>
    <row r="60" spans="1:23" s="42" customFormat="1" ht="12.95" customHeight="1">
      <c r="A60" s="63">
        <v>52</v>
      </c>
      <c r="B60" s="126" t="s">
        <v>223</v>
      </c>
      <c r="C60" s="259">
        <v>131599.49691927613</v>
      </c>
      <c r="D60" s="259">
        <v>137524.45576360074</v>
      </c>
      <c r="E60" s="259">
        <v>125634.69995593849</v>
      </c>
      <c r="F60" s="259">
        <v>126342.55025390108</v>
      </c>
      <c r="G60" s="259">
        <v>133394.14419349289</v>
      </c>
      <c r="H60" s="259">
        <v>164429.20919618735</v>
      </c>
      <c r="I60" s="259">
        <v>177637.00566258156</v>
      </c>
      <c r="J60" s="259">
        <v>185203.66355716615</v>
      </c>
      <c r="K60" s="259">
        <v>185310.83408498424</v>
      </c>
      <c r="L60" s="259">
        <v>179727.39031618001</v>
      </c>
      <c r="M60" s="259">
        <v>184170.06261918228</v>
      </c>
      <c r="N60" s="259">
        <v>190843.29286755828</v>
      </c>
      <c r="O60" s="259">
        <v>173502.83314790859</v>
      </c>
      <c r="P60" s="259">
        <v>179644.39084563463</v>
      </c>
      <c r="Q60" s="259">
        <v>126681.16414824848</v>
      </c>
      <c r="R60" s="259">
        <v>132810.01708750721</v>
      </c>
      <c r="S60" s="259">
        <v>133996.75173929197</v>
      </c>
      <c r="T60" s="259">
        <v>135095.5342984586</v>
      </c>
      <c r="U60" s="259">
        <v>134319.93830753304</v>
      </c>
      <c r="V60" s="259">
        <v>131059.13514682629</v>
      </c>
      <c r="W60" s="259">
        <v>126400.74270998883</v>
      </c>
    </row>
    <row r="61" spans="1:23" s="42" customFormat="1" ht="12.95" customHeight="1">
      <c r="A61" s="63">
        <v>53</v>
      </c>
      <c r="B61" s="126" t="s">
        <v>190</v>
      </c>
      <c r="C61" s="259">
        <v>47381.668505535104</v>
      </c>
      <c r="D61" s="259">
        <v>48073.411087114815</v>
      </c>
      <c r="E61" s="259">
        <v>47531.799586145615</v>
      </c>
      <c r="F61" s="259">
        <v>46759.601304105978</v>
      </c>
      <c r="G61" s="259">
        <v>48088.960065566047</v>
      </c>
      <c r="H61" s="259">
        <v>40577.599957829385</v>
      </c>
      <c r="I61" s="259">
        <v>43794.543768004129</v>
      </c>
      <c r="J61" s="259">
        <v>43519.051192870131</v>
      </c>
      <c r="K61" s="259">
        <v>43614.801019160659</v>
      </c>
      <c r="L61" s="259">
        <v>31681.075425908748</v>
      </c>
      <c r="M61" s="259">
        <v>33041.645069165796</v>
      </c>
      <c r="N61" s="259">
        <v>27579.96471746928</v>
      </c>
      <c r="O61" s="259">
        <v>30202.159550429391</v>
      </c>
      <c r="P61" s="259">
        <v>35768.511259289218</v>
      </c>
      <c r="Q61" s="259">
        <v>46727.391976270286</v>
      </c>
      <c r="R61" s="259">
        <v>52716.555445972939</v>
      </c>
      <c r="S61" s="259">
        <v>56018.219544578162</v>
      </c>
      <c r="T61" s="259">
        <v>59950.826817882116</v>
      </c>
      <c r="U61" s="259">
        <v>62930.291365173609</v>
      </c>
      <c r="V61" s="259">
        <v>63967.187654230263</v>
      </c>
      <c r="W61" s="259">
        <v>62047.986593008965</v>
      </c>
    </row>
    <row r="62" spans="1:23" s="42" customFormat="1" ht="12.95" customHeight="1">
      <c r="A62" s="63" t="s">
        <v>191</v>
      </c>
      <c r="B62" s="124" t="s">
        <v>192</v>
      </c>
      <c r="C62" s="259">
        <v>68252.761362138161</v>
      </c>
      <c r="D62" s="259">
        <v>76823.197091712747</v>
      </c>
      <c r="E62" s="259">
        <v>77747.020335607551</v>
      </c>
      <c r="F62" s="259">
        <v>67228.266249868117</v>
      </c>
      <c r="G62" s="259">
        <v>64801.588241713274</v>
      </c>
      <c r="H62" s="259">
        <v>65689.91322111628</v>
      </c>
      <c r="I62" s="259">
        <v>71843.363746130111</v>
      </c>
      <c r="J62" s="259">
        <v>53315.51385227697</v>
      </c>
      <c r="K62" s="259">
        <v>55277.678032486314</v>
      </c>
      <c r="L62" s="259">
        <v>55426.625267617834</v>
      </c>
      <c r="M62" s="259">
        <v>59946.339761413161</v>
      </c>
      <c r="N62" s="259">
        <v>56368.409664052851</v>
      </c>
      <c r="O62" s="259">
        <v>55782.826994424198</v>
      </c>
      <c r="P62" s="259">
        <v>58591.574394749434</v>
      </c>
      <c r="Q62" s="259">
        <v>50197.646049641298</v>
      </c>
      <c r="R62" s="259">
        <v>47912.895685189782</v>
      </c>
      <c r="S62" s="259">
        <v>50357.963821848905</v>
      </c>
      <c r="T62" s="259">
        <v>47696.844936984642</v>
      </c>
      <c r="U62" s="259">
        <v>42174.822222704664</v>
      </c>
      <c r="V62" s="259">
        <v>41733.577785797206</v>
      </c>
      <c r="W62" s="259">
        <v>43256.560286246953</v>
      </c>
    </row>
    <row r="63" spans="1:23" s="42" customFormat="1" ht="12.95" customHeight="1">
      <c r="A63" s="63" t="s">
        <v>72</v>
      </c>
      <c r="B63" s="124" t="s">
        <v>224</v>
      </c>
      <c r="C63" s="259">
        <v>66516.025408008747</v>
      </c>
      <c r="D63" s="259">
        <v>72291.772521831677</v>
      </c>
      <c r="E63" s="259">
        <v>59188.329340823868</v>
      </c>
      <c r="F63" s="259">
        <v>56875.853636112159</v>
      </c>
      <c r="G63" s="259">
        <v>63253.9575483601</v>
      </c>
      <c r="H63" s="259">
        <v>66358.885145546854</v>
      </c>
      <c r="I63" s="259">
        <v>73957.712890437513</v>
      </c>
      <c r="J63" s="259">
        <v>63913.7358389336</v>
      </c>
      <c r="K63" s="259">
        <v>66450.941281358129</v>
      </c>
      <c r="L63" s="259">
        <v>51785.577276181502</v>
      </c>
      <c r="M63" s="259">
        <v>51565.542259321854</v>
      </c>
      <c r="N63" s="259">
        <v>55164.91191682966</v>
      </c>
      <c r="O63" s="259">
        <v>53864.586437681704</v>
      </c>
      <c r="P63" s="259">
        <v>55837.956263025386</v>
      </c>
      <c r="Q63" s="259">
        <v>26226.672746306009</v>
      </c>
      <c r="R63" s="259">
        <v>25748.520022596818</v>
      </c>
      <c r="S63" s="259">
        <v>24868.292209905456</v>
      </c>
      <c r="T63" s="259">
        <v>24926.822174657558</v>
      </c>
      <c r="U63" s="259">
        <v>23820.795390690844</v>
      </c>
      <c r="V63" s="259">
        <v>24713.668051243025</v>
      </c>
      <c r="W63" s="259">
        <v>24727.764917956505</v>
      </c>
    </row>
    <row r="64" spans="1:23" s="42" customFormat="1" ht="12.95" customHeight="1">
      <c r="A64" s="63" t="s">
        <v>73</v>
      </c>
      <c r="B64" s="124" t="s">
        <v>132</v>
      </c>
      <c r="C64" s="259">
        <v>31975.751888006362</v>
      </c>
      <c r="D64" s="259">
        <v>36083.727361497775</v>
      </c>
      <c r="E64" s="259">
        <v>36407.272121870708</v>
      </c>
      <c r="F64" s="259">
        <v>32306.817940535988</v>
      </c>
      <c r="G64" s="259">
        <v>29595.289930198687</v>
      </c>
      <c r="H64" s="259">
        <v>31078.707014624786</v>
      </c>
      <c r="I64" s="259">
        <v>35004.245916465479</v>
      </c>
      <c r="J64" s="259">
        <v>28000.508727919878</v>
      </c>
      <c r="K64" s="259">
        <v>30876.582321636946</v>
      </c>
      <c r="L64" s="259">
        <v>27976.805211748946</v>
      </c>
      <c r="M64" s="259">
        <v>29270.757384304878</v>
      </c>
      <c r="N64" s="259">
        <v>26048.54562893249</v>
      </c>
      <c r="O64" s="259">
        <v>26446.952111830647</v>
      </c>
      <c r="P64" s="259">
        <v>30033.518114877006</v>
      </c>
      <c r="Q64" s="259">
        <v>25392.541595119328</v>
      </c>
      <c r="R64" s="259">
        <v>23855.428284910111</v>
      </c>
      <c r="S64" s="259">
        <v>24410.429872201228</v>
      </c>
      <c r="T64" s="259">
        <v>24010.589109264594</v>
      </c>
      <c r="U64" s="259">
        <v>21383.074030981108</v>
      </c>
      <c r="V64" s="259">
        <v>21782.520809448342</v>
      </c>
      <c r="W64" s="259">
        <v>21954.549715195972</v>
      </c>
    </row>
    <row r="65" spans="1:23" s="42" customFormat="1" ht="12.95" customHeight="1">
      <c r="A65" s="63" t="s">
        <v>74</v>
      </c>
      <c r="B65" s="124" t="s">
        <v>285</v>
      </c>
      <c r="C65" s="259">
        <v>12712.93924253051</v>
      </c>
      <c r="D65" s="259">
        <v>13683.567516776022</v>
      </c>
      <c r="E65" s="259">
        <v>13554.024993174491</v>
      </c>
      <c r="F65" s="259">
        <v>14487.981435306576</v>
      </c>
      <c r="G65" s="259">
        <v>15197.363485839611</v>
      </c>
      <c r="H65" s="259">
        <v>16125.649015862342</v>
      </c>
      <c r="I65" s="259">
        <v>19036.665063959219</v>
      </c>
      <c r="J65" s="259">
        <v>16548.956754241099</v>
      </c>
      <c r="K65" s="259">
        <v>17687.753328882187</v>
      </c>
      <c r="L65" s="259">
        <v>15358.983684793906</v>
      </c>
      <c r="M65" s="259">
        <v>15463.994370997651</v>
      </c>
      <c r="N65" s="259">
        <v>14977.369306275481</v>
      </c>
      <c r="O65" s="259">
        <v>15293.379240468659</v>
      </c>
      <c r="P65" s="259">
        <v>15777.992749778896</v>
      </c>
      <c r="Q65" s="259">
        <v>4883.7023769804773</v>
      </c>
      <c r="R65" s="259">
        <v>5673.4875355166423</v>
      </c>
      <c r="S65" s="259">
        <v>5779.0335063914126</v>
      </c>
      <c r="T65" s="259">
        <v>5969.300084536022</v>
      </c>
      <c r="U65" s="259">
        <v>5958.6230080657442</v>
      </c>
      <c r="V65" s="259">
        <v>6324.1584796074067</v>
      </c>
      <c r="W65" s="259">
        <v>6228.54417786255</v>
      </c>
    </row>
    <row r="66" spans="1:23" s="42" customFormat="1" ht="12.95" customHeight="1">
      <c r="A66" s="63" t="s">
        <v>75</v>
      </c>
      <c r="B66" s="124" t="s">
        <v>286</v>
      </c>
      <c r="C66" s="259">
        <v>114857.24433690256</v>
      </c>
      <c r="D66" s="259">
        <v>124156.92487373596</v>
      </c>
      <c r="E66" s="259">
        <v>120596.28757664368</v>
      </c>
      <c r="F66" s="259">
        <v>111330.63360578126</v>
      </c>
      <c r="G66" s="259">
        <v>109123.12466415469</v>
      </c>
      <c r="H66" s="259">
        <v>113385.70795497208</v>
      </c>
      <c r="I66" s="259">
        <v>125034.28963355167</v>
      </c>
      <c r="J66" s="259">
        <v>114938.61870978527</v>
      </c>
      <c r="K66" s="259">
        <v>127181.95108388217</v>
      </c>
      <c r="L66" s="259">
        <v>120849.68144967523</v>
      </c>
      <c r="M66" s="259">
        <v>121490.80668533666</v>
      </c>
      <c r="N66" s="259">
        <v>115572.2581231362</v>
      </c>
      <c r="O66" s="259">
        <v>115009.18399665467</v>
      </c>
      <c r="P66" s="259">
        <v>120952.63391253723</v>
      </c>
      <c r="Q66" s="259">
        <v>53465.515553528567</v>
      </c>
      <c r="R66" s="259">
        <v>55830.117835460151</v>
      </c>
      <c r="S66" s="259">
        <v>57016.282459095884</v>
      </c>
      <c r="T66" s="259">
        <v>59567.090435271952</v>
      </c>
      <c r="U66" s="259">
        <v>58041.166065951009</v>
      </c>
      <c r="V66" s="259">
        <v>61922.8929509359</v>
      </c>
      <c r="W66" s="259">
        <v>59980.875629803209</v>
      </c>
    </row>
    <row r="67" spans="1:23" s="42" customFormat="1" ht="12.95" customHeight="1">
      <c r="A67" s="63" t="s">
        <v>76</v>
      </c>
      <c r="B67" s="124" t="s">
        <v>287</v>
      </c>
      <c r="C67" s="259">
        <v>15103.200335264262</v>
      </c>
      <c r="D67" s="259">
        <v>16474.81783379244</v>
      </c>
      <c r="E67" s="259">
        <v>16489.661274930153</v>
      </c>
      <c r="F67" s="259">
        <v>16343.183366809273</v>
      </c>
      <c r="G67" s="259">
        <v>15898.344851369835</v>
      </c>
      <c r="H67" s="259">
        <v>17474.944898743423</v>
      </c>
      <c r="I67" s="259">
        <v>16011.744529405383</v>
      </c>
      <c r="J67" s="259">
        <v>15755.54126346353</v>
      </c>
      <c r="K67" s="259">
        <v>17773.181275083596</v>
      </c>
      <c r="L67" s="259">
        <v>14852.129875762326</v>
      </c>
      <c r="M67" s="259">
        <v>15886.805162286119</v>
      </c>
      <c r="N67" s="259">
        <v>15711.291139272416</v>
      </c>
      <c r="O67" s="259">
        <v>15146.471321318666</v>
      </c>
      <c r="P67" s="259">
        <v>16392.244981133666</v>
      </c>
      <c r="Q67" s="259">
        <v>17788.62271949109</v>
      </c>
      <c r="R67" s="259">
        <v>20099.111519948779</v>
      </c>
      <c r="S67" s="259">
        <v>18360.113774963065</v>
      </c>
      <c r="T67" s="259">
        <v>18607.238482394667</v>
      </c>
      <c r="U67" s="259">
        <v>18010.769112015823</v>
      </c>
      <c r="V67" s="259">
        <v>18295.849038055279</v>
      </c>
      <c r="W67" s="259">
        <v>17985.508475585484</v>
      </c>
    </row>
    <row r="68" spans="1:23" s="42" customFormat="1" ht="12.95" customHeight="1">
      <c r="A68" s="63" t="s">
        <v>77</v>
      </c>
      <c r="B68" s="124" t="s">
        <v>288</v>
      </c>
      <c r="C68" s="259">
        <v>120356.38823917786</v>
      </c>
      <c r="D68" s="259">
        <v>124296.68196786512</v>
      </c>
      <c r="E68" s="259">
        <v>122397.0675600161</v>
      </c>
      <c r="F68" s="259">
        <v>115572.81206066853</v>
      </c>
      <c r="G68" s="259">
        <v>108242.18461466563</v>
      </c>
      <c r="H68" s="259">
        <v>126448.2892407711</v>
      </c>
      <c r="I68" s="259">
        <v>141175.74148668989</v>
      </c>
      <c r="J68" s="259">
        <v>117395.43181550983</v>
      </c>
      <c r="K68" s="259">
        <v>130573.44957053075</v>
      </c>
      <c r="L68" s="259">
        <v>121224.01679382865</v>
      </c>
      <c r="M68" s="259">
        <v>123310.24343930841</v>
      </c>
      <c r="N68" s="259">
        <v>111065.5247242122</v>
      </c>
      <c r="O68" s="259">
        <v>101006.54014987998</v>
      </c>
      <c r="P68" s="259">
        <v>107778.06047028955</v>
      </c>
      <c r="Q68" s="259">
        <v>87492.903361849443</v>
      </c>
      <c r="R68" s="259">
        <v>89387.174626121065</v>
      </c>
      <c r="S68" s="259">
        <v>88819.036828470111</v>
      </c>
      <c r="T68" s="259">
        <v>85165.205130042916</v>
      </c>
      <c r="U68" s="259">
        <v>79414.328267691526</v>
      </c>
      <c r="V68" s="259">
        <v>82939.217390618782</v>
      </c>
      <c r="W68" s="259">
        <v>83634.476176412762</v>
      </c>
    </row>
    <row r="69" spans="1:23" s="42" customFormat="1" ht="12.95" customHeight="1">
      <c r="A69" s="63" t="s">
        <v>193</v>
      </c>
      <c r="B69" s="124" t="s">
        <v>226</v>
      </c>
      <c r="C69" s="259">
        <v>77506.274586210566</v>
      </c>
      <c r="D69" s="259">
        <v>89841.832088472758</v>
      </c>
      <c r="E69" s="259">
        <v>85004.379690018526</v>
      </c>
      <c r="F69" s="259">
        <v>70637.759800639251</v>
      </c>
      <c r="G69" s="259">
        <v>68108.506076799938</v>
      </c>
      <c r="H69" s="259">
        <v>77605.094769832809</v>
      </c>
      <c r="I69" s="259">
        <v>87756.792252655592</v>
      </c>
      <c r="J69" s="259">
        <v>66648.426052341325</v>
      </c>
      <c r="K69" s="259">
        <v>78699.244700104551</v>
      </c>
      <c r="L69" s="259">
        <v>68492.052025113706</v>
      </c>
      <c r="M69" s="259">
        <v>69810.566332568123</v>
      </c>
      <c r="N69" s="259">
        <v>63150.843700785728</v>
      </c>
      <c r="O69" s="259">
        <v>59207.431744467707</v>
      </c>
      <c r="P69" s="259">
        <v>65065.235763514313</v>
      </c>
      <c r="Q69" s="259">
        <v>53425.52657413439</v>
      </c>
      <c r="R69" s="259">
        <v>60135.976112602366</v>
      </c>
      <c r="S69" s="259">
        <v>57500.443743868549</v>
      </c>
      <c r="T69" s="259">
        <v>57217.682213363238</v>
      </c>
      <c r="U69" s="259">
        <v>52313.470248932506</v>
      </c>
      <c r="V69" s="259">
        <v>53861.259401266943</v>
      </c>
      <c r="W69" s="259">
        <v>56506.44141186386</v>
      </c>
    </row>
    <row r="70" spans="1:23" s="42" customFormat="1" ht="12.95" customHeight="1">
      <c r="A70" s="63" t="s">
        <v>194</v>
      </c>
      <c r="B70" s="124" t="s">
        <v>289</v>
      </c>
      <c r="C70" s="259">
        <v>97622.300578573588</v>
      </c>
      <c r="D70" s="259">
        <v>111547.5635250604</v>
      </c>
      <c r="E70" s="259">
        <v>113309.45857114266</v>
      </c>
      <c r="F70" s="259">
        <v>93697.534350988979</v>
      </c>
      <c r="G70" s="259">
        <v>90793.936319936416</v>
      </c>
      <c r="H70" s="259">
        <v>95189.223247297225</v>
      </c>
      <c r="I70" s="259">
        <v>111533.57731851257</v>
      </c>
      <c r="J70" s="259">
        <v>89194.053640476006</v>
      </c>
      <c r="K70" s="259">
        <v>108554.5824683242</v>
      </c>
      <c r="L70" s="259">
        <v>102079.21380523409</v>
      </c>
      <c r="M70" s="259">
        <v>110628.00571553249</v>
      </c>
      <c r="N70" s="259">
        <v>100536.67216468019</v>
      </c>
      <c r="O70" s="259">
        <v>98326.614829085709</v>
      </c>
      <c r="P70" s="259">
        <v>105478.63447884232</v>
      </c>
      <c r="Q70" s="259">
        <v>102406.94277955474</v>
      </c>
      <c r="R70" s="259">
        <v>104441.54515004822</v>
      </c>
      <c r="S70" s="259">
        <v>106354.92764206127</v>
      </c>
      <c r="T70" s="259">
        <v>103781.20996686598</v>
      </c>
      <c r="U70" s="259">
        <v>98335.193270091142</v>
      </c>
      <c r="V70" s="259">
        <v>101599.32202502161</v>
      </c>
      <c r="W70" s="259">
        <v>106157.1662869651</v>
      </c>
    </row>
    <row r="71" spans="1:23" s="42" customFormat="1" ht="12.95" customHeight="1">
      <c r="A71" s="63" t="s">
        <v>195</v>
      </c>
      <c r="B71" s="124" t="s">
        <v>227</v>
      </c>
      <c r="C71" s="259">
        <v>143415.15834309152</v>
      </c>
      <c r="D71" s="259">
        <v>154983.86111949853</v>
      </c>
      <c r="E71" s="259">
        <v>128121.80429306743</v>
      </c>
      <c r="F71" s="259">
        <v>112403.55197802951</v>
      </c>
      <c r="G71" s="259">
        <v>109025.62100739402</v>
      </c>
      <c r="H71" s="259">
        <v>111875.81511306184</v>
      </c>
      <c r="I71" s="259">
        <v>115181.6611163638</v>
      </c>
      <c r="J71" s="259">
        <v>96469.112261874339</v>
      </c>
      <c r="K71" s="259">
        <v>107083.83925890077</v>
      </c>
      <c r="L71" s="259">
        <v>95023.664446898882</v>
      </c>
      <c r="M71" s="259">
        <v>95494.615130730002</v>
      </c>
      <c r="N71" s="259">
        <v>85797.3961654577</v>
      </c>
      <c r="O71" s="259">
        <v>83196.111694666411</v>
      </c>
      <c r="P71" s="259">
        <v>85960.023697005046</v>
      </c>
      <c r="Q71" s="259">
        <v>98138.228166466724</v>
      </c>
      <c r="R71" s="259">
        <v>102734.95457707765</v>
      </c>
      <c r="S71" s="259">
        <v>101982.76498876931</v>
      </c>
      <c r="T71" s="259">
        <v>100913.30497116192</v>
      </c>
      <c r="U71" s="259">
        <v>94322.741580246366</v>
      </c>
      <c r="V71" s="259">
        <v>93572.614139253972</v>
      </c>
      <c r="W71" s="259">
        <v>87104.891411003598</v>
      </c>
    </row>
    <row r="72" spans="1:23" s="42" customFormat="1" ht="6" customHeight="1">
      <c r="A72" s="579"/>
      <c r="B72" s="128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60"/>
      <c r="R72" s="260"/>
      <c r="S72" s="260"/>
      <c r="T72" s="260"/>
      <c r="U72" s="260"/>
    </row>
    <row r="73" spans="1:23" s="46" customFormat="1" ht="15" customHeight="1">
      <c r="A73" s="617"/>
      <c r="B73" s="102" t="s">
        <v>91</v>
      </c>
      <c r="C73" s="261">
        <v>8275571.5589036262</v>
      </c>
      <c r="D73" s="261">
        <v>8402786.6227507498</v>
      </c>
      <c r="E73" s="261">
        <v>8296918.203604863</v>
      </c>
      <c r="F73" s="261">
        <v>8488604.4337016325</v>
      </c>
      <c r="G73" s="261">
        <v>8499575.784420304</v>
      </c>
      <c r="H73" s="261">
        <v>8724419.5952393413</v>
      </c>
      <c r="I73" s="261">
        <v>8982190.6708474252</v>
      </c>
      <c r="J73" s="261">
        <v>9123999.4523267057</v>
      </c>
      <c r="K73" s="261">
        <v>9058672.70334341</v>
      </c>
      <c r="L73" s="261">
        <v>8427948.9189686198</v>
      </c>
      <c r="M73" s="261">
        <v>8979263.6668560114</v>
      </c>
      <c r="N73" s="261">
        <v>8783194.0499673039</v>
      </c>
      <c r="O73" s="261">
        <v>8674050.7259927224</v>
      </c>
      <c r="P73" s="261">
        <v>8865937.8104912844</v>
      </c>
      <c r="Q73" s="261">
        <f t="shared" ref="Q73:R73" si="0">SUM(Q62:Q71)+Q55+Q51+Q48+Q43+Q40+Q13+Q9+Q5</f>
        <v>8358926.652439802</v>
      </c>
      <c r="R73" s="261">
        <f t="shared" si="0"/>
        <v>8551353.9701425042</v>
      </c>
      <c r="S73" s="261">
        <f t="shared" ref="S73:V73" si="1">SUM(S62:S71)+S55+S51+S48+S43+S40+S13+S9+S5</f>
        <v>8637745.7202923242</v>
      </c>
      <c r="T73" s="261">
        <f t="shared" si="1"/>
        <v>8519605.7883562893</v>
      </c>
      <c r="U73" s="261">
        <f t="shared" si="1"/>
        <v>8326914.9381741975</v>
      </c>
      <c r="V73" s="261">
        <f t="shared" si="1"/>
        <v>7738926.3344109207</v>
      </c>
      <c r="W73" s="261">
        <f t="shared" ref="W73" si="2">SUM(W62:W71)+W55+W51+W48+W43+W40+W13+W9+W5</f>
        <v>6947323.8031865237</v>
      </c>
    </row>
    <row r="74" spans="1:23" ht="15" customHeight="1">
      <c r="A74" s="580"/>
      <c r="B74" s="133" t="s">
        <v>290</v>
      </c>
      <c r="C74" s="259">
        <v>3296368.0607265113</v>
      </c>
      <c r="D74" s="259">
        <v>3536165.6026100144</v>
      </c>
      <c r="E74" s="259">
        <v>3440396.84900743</v>
      </c>
      <c r="F74" s="259">
        <v>3451291.43607235</v>
      </c>
      <c r="G74" s="259">
        <v>3350189.721098925</v>
      </c>
      <c r="H74" s="259">
        <v>3274611.1750797853</v>
      </c>
      <c r="I74" s="259">
        <v>3273415.7574426075</v>
      </c>
      <c r="J74" s="259">
        <v>2911937.644019241</v>
      </c>
      <c r="K74" s="259">
        <v>3168843.2587950919</v>
      </c>
      <c r="L74" s="259">
        <v>3110743.4727945421</v>
      </c>
      <c r="M74" s="259">
        <v>3285595.920247802</v>
      </c>
      <c r="N74" s="259">
        <v>3009489.5956002735</v>
      </c>
      <c r="O74" s="259">
        <v>3061855.1509273537</v>
      </c>
      <c r="P74" s="259">
        <v>3186915.1601193394</v>
      </c>
      <c r="Q74" s="259">
        <v>2947314.7569328421</v>
      </c>
      <c r="R74" s="259">
        <v>3026848.9432607125</v>
      </c>
      <c r="S74" s="259">
        <v>3093435.2818253818</v>
      </c>
      <c r="T74" s="259">
        <v>3060758.1678477018</v>
      </c>
      <c r="U74" s="259">
        <v>3037554.1742419903</v>
      </c>
      <c r="V74" s="259">
        <v>3134547.4930784199</v>
      </c>
      <c r="W74" s="259">
        <v>2905933.4431024469</v>
      </c>
    </row>
    <row r="75" spans="1:23" ht="15" customHeight="1">
      <c r="A75" s="580"/>
      <c r="B75" s="609" t="s">
        <v>383</v>
      </c>
      <c r="C75" s="261">
        <v>11571939.619630137</v>
      </c>
      <c r="D75" s="261">
        <v>11938952.225360764</v>
      </c>
      <c r="E75" s="261">
        <v>11737315.052612294</v>
      </c>
      <c r="F75" s="261">
        <v>11939895.869773982</v>
      </c>
      <c r="G75" s="261">
        <v>11849765.50551923</v>
      </c>
      <c r="H75" s="261">
        <v>11999030.770319127</v>
      </c>
      <c r="I75" s="261">
        <v>12255606.428290032</v>
      </c>
      <c r="J75" s="261">
        <v>12035937.096345946</v>
      </c>
      <c r="K75" s="261">
        <v>12227515.962138502</v>
      </c>
      <c r="L75" s="261">
        <v>11538692.391763162</v>
      </c>
      <c r="M75" s="261">
        <v>12264859.587103814</v>
      </c>
      <c r="N75" s="261">
        <v>11792683.645567577</v>
      </c>
      <c r="O75" s="261">
        <v>11735905.876920076</v>
      </c>
      <c r="P75" s="261">
        <v>12052852.970610624</v>
      </c>
      <c r="Q75" s="261">
        <f t="shared" ref="Q75:R75" si="3">SUM(Q73:Q74)</f>
        <v>11306241.409372644</v>
      </c>
      <c r="R75" s="261">
        <f t="shared" si="3"/>
        <v>11578202.913403217</v>
      </c>
      <c r="S75" s="261">
        <f t="shared" ref="S75:V75" si="4">SUM(S73:S74)</f>
        <v>11731181.002117706</v>
      </c>
      <c r="T75" s="261">
        <f t="shared" si="4"/>
        <v>11580363.956203992</v>
      </c>
      <c r="U75" s="261">
        <f t="shared" si="4"/>
        <v>11364469.112416187</v>
      </c>
      <c r="V75" s="261">
        <f t="shared" si="4"/>
        <v>10873473.827489341</v>
      </c>
      <c r="W75" s="261">
        <f t="shared" ref="W75" si="5">SUM(W73:W74)</f>
        <v>9853257.2462889701</v>
      </c>
    </row>
    <row r="76" spans="1:23" ht="15" customHeight="1">
      <c r="A76" s="620" t="s">
        <v>557</v>
      </c>
      <c r="B76" s="48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</row>
    <row r="77" spans="1:23" ht="15" customHeight="1">
      <c r="A77" s="25" t="s">
        <v>633</v>
      </c>
      <c r="B77" s="26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</row>
    <row r="78" spans="1:23" ht="15" customHeight="1">
      <c r="A78" s="25" t="s">
        <v>634</v>
      </c>
      <c r="B78" s="26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</row>
    <row r="79" spans="1:23" ht="15" customHeight="1">
      <c r="A79" s="578" t="s">
        <v>635</v>
      </c>
      <c r="B79" s="26"/>
      <c r="C79" s="167"/>
      <c r="D79" s="167"/>
      <c r="E79" s="167"/>
      <c r="F79" s="167"/>
      <c r="G79" s="167"/>
      <c r="H79" s="298"/>
      <c r="I79" s="298"/>
      <c r="J79" s="298"/>
      <c r="K79" s="298"/>
      <c r="L79" s="298"/>
      <c r="M79" s="298"/>
      <c r="N79" s="167"/>
      <c r="O79" s="167"/>
    </row>
    <row r="80" spans="1:23" ht="12" customHeight="1">
      <c r="A80" s="49"/>
      <c r="B80" s="26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</row>
    <row r="81" spans="1:15" ht="12" customHeight="1">
      <c r="A81" s="25"/>
      <c r="B81" s="26"/>
      <c r="C81" s="167"/>
      <c r="D81" s="167"/>
      <c r="E81" s="167"/>
      <c r="F81" s="167"/>
      <c r="G81" s="167"/>
      <c r="H81" s="167"/>
      <c r="I81" s="167"/>
      <c r="J81" s="167"/>
      <c r="K81" s="233"/>
      <c r="L81" s="233"/>
      <c r="M81" s="233"/>
      <c r="N81" s="233"/>
      <c r="O81" s="167"/>
    </row>
    <row r="82" spans="1:15" ht="12" customHeight="1">
      <c r="A82" s="25"/>
      <c r="B82" s="26"/>
      <c r="K82" s="233"/>
      <c r="L82" s="233"/>
      <c r="M82" s="233"/>
      <c r="N82" s="233"/>
      <c r="O82" s="26"/>
    </row>
    <row r="83" spans="1:15" ht="12" customHeight="1">
      <c r="A83" s="25"/>
      <c r="B83" s="26"/>
      <c r="K83" s="86"/>
      <c r="L83" s="86"/>
      <c r="M83" s="86"/>
      <c r="N83" s="86"/>
      <c r="O83" s="26"/>
    </row>
    <row r="84" spans="1:15" ht="15" customHeight="1">
      <c r="A84" s="25"/>
      <c r="B84" s="26"/>
      <c r="O84" s="26"/>
    </row>
    <row r="85" spans="1:15" ht="15" customHeight="1">
      <c r="A85" s="25"/>
      <c r="B85" s="26"/>
      <c r="O85" s="26"/>
    </row>
    <row r="86" spans="1:15" ht="15" customHeight="1">
      <c r="A86" s="25"/>
      <c r="B86" s="26"/>
      <c r="O86" s="26"/>
    </row>
    <row r="87" spans="1:15" ht="15" customHeight="1">
      <c r="A87" s="25"/>
      <c r="B87" s="26"/>
      <c r="O87" s="26"/>
    </row>
    <row r="88" spans="1:15" ht="15" customHeight="1">
      <c r="A88" s="25"/>
      <c r="B88" s="26"/>
      <c r="O88" s="26"/>
    </row>
    <row r="89" spans="1:15" ht="15" customHeight="1">
      <c r="A89" s="25"/>
      <c r="B89" s="26"/>
      <c r="O89" s="26"/>
    </row>
    <row r="90" spans="1:15" ht="15" customHeight="1">
      <c r="A90" s="25"/>
      <c r="B90" s="26"/>
      <c r="O90" s="26"/>
    </row>
    <row r="91" spans="1:15" ht="15" customHeight="1">
      <c r="A91" s="25"/>
      <c r="B91" s="26"/>
      <c r="O91" s="26"/>
    </row>
    <row r="92" spans="1:15" ht="15" customHeight="1">
      <c r="A92" s="25"/>
      <c r="B92" s="26"/>
      <c r="O92" s="26"/>
    </row>
    <row r="93" spans="1:15" ht="15" customHeight="1">
      <c r="A93" s="25"/>
      <c r="B93" s="26"/>
      <c r="O93" s="26"/>
    </row>
    <row r="94" spans="1:15" ht="15" customHeight="1">
      <c r="A94" s="25"/>
      <c r="B94" s="26"/>
      <c r="O94" s="26"/>
    </row>
    <row r="95" spans="1:15" ht="15" customHeight="1">
      <c r="A95" s="25"/>
      <c r="B95" s="26"/>
      <c r="O95" s="26"/>
    </row>
    <row r="96" spans="1:15" ht="15" customHeight="1">
      <c r="A96" s="25"/>
      <c r="B96" s="26"/>
      <c r="O96" s="26"/>
    </row>
    <row r="97" spans="1:15" ht="15" customHeight="1">
      <c r="A97" s="25"/>
      <c r="B97" s="26"/>
      <c r="O97" s="26"/>
    </row>
    <row r="98" spans="1:15" ht="15" customHeight="1">
      <c r="A98" s="25"/>
      <c r="B98" s="26"/>
      <c r="O98" s="26"/>
    </row>
    <row r="99" spans="1:15" ht="15" customHeight="1">
      <c r="A99" s="25"/>
      <c r="B99" s="26"/>
      <c r="O99" s="26"/>
    </row>
    <row r="100" spans="1:15" ht="15" customHeight="1">
      <c r="A100" s="25"/>
      <c r="B100" s="26"/>
      <c r="O100" s="26"/>
    </row>
    <row r="101" spans="1:15" ht="15" customHeight="1">
      <c r="A101" s="25"/>
      <c r="B101" s="26"/>
      <c r="O101" s="26"/>
    </row>
    <row r="102" spans="1:15" ht="15" customHeight="1">
      <c r="A102" s="25"/>
      <c r="B102" s="26"/>
      <c r="O102" s="26"/>
    </row>
    <row r="103" spans="1:15" ht="15" customHeight="1">
      <c r="A103" s="25"/>
      <c r="B103" s="26"/>
      <c r="O103" s="26"/>
    </row>
    <row r="104" spans="1:15" ht="15" customHeight="1">
      <c r="A104" s="25"/>
      <c r="B104" s="26"/>
      <c r="O104" s="26"/>
    </row>
    <row r="105" spans="1:15" ht="15" customHeight="1">
      <c r="A105" s="25"/>
      <c r="B105" s="26"/>
      <c r="O105" s="26"/>
    </row>
    <row r="106" spans="1:15" ht="15" customHeight="1">
      <c r="A106" s="25"/>
      <c r="B106" s="26"/>
      <c r="O106" s="26"/>
    </row>
    <row r="107" spans="1:15" ht="15" customHeight="1">
      <c r="A107" s="25"/>
      <c r="B107" s="26"/>
      <c r="O107" s="26"/>
    </row>
    <row r="108" spans="1:15" ht="15" customHeight="1">
      <c r="A108" s="25"/>
      <c r="B108" s="26"/>
      <c r="O108" s="26"/>
    </row>
    <row r="109" spans="1:15" ht="15" customHeight="1">
      <c r="A109" s="25"/>
      <c r="B109" s="26"/>
      <c r="O109" s="26"/>
    </row>
    <row r="110" spans="1:15" ht="15" customHeight="1">
      <c r="A110" s="25"/>
      <c r="B110" s="26"/>
      <c r="O110" s="26"/>
    </row>
    <row r="111" spans="1:15" ht="15" customHeight="1">
      <c r="A111" s="25"/>
      <c r="B111" s="26"/>
      <c r="O111" s="26"/>
    </row>
    <row r="112" spans="1:15" ht="15" customHeight="1">
      <c r="A112" s="25"/>
      <c r="B112" s="26"/>
      <c r="O112" s="26"/>
    </row>
    <row r="113" spans="1:15" ht="15" customHeight="1">
      <c r="A113" s="25"/>
      <c r="B113" s="26"/>
      <c r="O113" s="26"/>
    </row>
    <row r="114" spans="1:15" ht="15" customHeight="1">
      <c r="A114" s="25"/>
      <c r="B114" s="26"/>
      <c r="O114" s="26"/>
    </row>
    <row r="115" spans="1:15" ht="15" customHeight="1">
      <c r="A115" s="25"/>
      <c r="B115" s="26"/>
      <c r="O115" s="26"/>
    </row>
    <row r="116" spans="1:15" ht="15" customHeight="1">
      <c r="A116" s="25"/>
      <c r="B116" s="26"/>
      <c r="O116" s="26"/>
    </row>
    <row r="117" spans="1:15" ht="15" customHeight="1">
      <c r="A117" s="25"/>
      <c r="B117" s="26"/>
      <c r="O117" s="26"/>
    </row>
    <row r="118" spans="1:15" ht="15" customHeight="1">
      <c r="A118" s="25"/>
      <c r="B118" s="26"/>
      <c r="O118" s="26"/>
    </row>
    <row r="119" spans="1:15" ht="15" customHeight="1">
      <c r="A119" s="25"/>
      <c r="B119" s="26"/>
      <c r="O119" s="26"/>
    </row>
    <row r="120" spans="1:15" ht="15" customHeight="1">
      <c r="A120" s="25"/>
      <c r="B120" s="26"/>
      <c r="O120" s="26"/>
    </row>
    <row r="121" spans="1:15" ht="15" customHeight="1">
      <c r="A121" s="25"/>
      <c r="B121" s="26"/>
      <c r="O121" s="26"/>
    </row>
    <row r="122" spans="1:15" ht="15" customHeight="1">
      <c r="A122" s="25"/>
      <c r="B122" s="26"/>
      <c r="O122" s="26"/>
    </row>
    <row r="123" spans="1:15" ht="15" customHeight="1">
      <c r="A123" s="25"/>
      <c r="B123" s="26"/>
      <c r="O123" s="26"/>
    </row>
    <row r="124" spans="1:15" ht="15" customHeight="1">
      <c r="A124" s="25"/>
      <c r="B124" s="26"/>
      <c r="O124" s="26"/>
    </row>
    <row r="125" spans="1:15" ht="15" customHeight="1">
      <c r="A125" s="25"/>
      <c r="B125" s="26"/>
      <c r="O125" s="26"/>
    </row>
    <row r="126" spans="1:15" ht="15" customHeight="1">
      <c r="A126" s="25"/>
      <c r="B126" s="26"/>
      <c r="O126" s="26"/>
    </row>
    <row r="127" spans="1:15" ht="15" customHeight="1">
      <c r="A127" s="25"/>
      <c r="B127" s="26"/>
      <c r="O127" s="26"/>
    </row>
    <row r="128" spans="1:15" ht="15" customHeight="1">
      <c r="A128" s="25"/>
      <c r="B128" s="26"/>
      <c r="O128" s="26"/>
    </row>
    <row r="129" spans="1:15" ht="15" customHeight="1">
      <c r="A129" s="25"/>
      <c r="B129" s="26"/>
      <c r="O129" s="26"/>
    </row>
    <row r="130" spans="1:15" ht="15" customHeight="1">
      <c r="A130" s="25"/>
      <c r="B130" s="26"/>
      <c r="O130" s="26"/>
    </row>
    <row r="131" spans="1:15" ht="15" customHeight="1">
      <c r="A131" s="25"/>
      <c r="B131" s="26"/>
      <c r="O131" s="26"/>
    </row>
    <row r="132" spans="1:15" ht="15" customHeight="1">
      <c r="A132" s="25"/>
      <c r="B132" s="26"/>
      <c r="O132" s="26"/>
    </row>
    <row r="133" spans="1:15" ht="15" customHeight="1">
      <c r="A133" s="25"/>
      <c r="B133" s="26"/>
      <c r="O133" s="26"/>
    </row>
    <row r="134" spans="1:15" ht="15" customHeight="1">
      <c r="A134" s="25"/>
      <c r="B134" s="26"/>
      <c r="O134" s="26"/>
    </row>
    <row r="135" spans="1:15" ht="15" customHeight="1">
      <c r="A135" s="25"/>
      <c r="B135" s="26"/>
      <c r="O135" s="26"/>
    </row>
    <row r="136" spans="1:15" ht="15" customHeight="1">
      <c r="A136" s="25"/>
      <c r="B136" s="26"/>
      <c r="O136" s="26"/>
    </row>
    <row r="137" spans="1:15" ht="15" customHeight="1">
      <c r="A137" s="25"/>
      <c r="B137" s="26"/>
      <c r="O137" s="26"/>
    </row>
    <row r="138" spans="1:15" ht="15" customHeight="1">
      <c r="A138" s="25"/>
      <c r="B138" s="26"/>
      <c r="O138" s="26"/>
    </row>
    <row r="139" spans="1:15" ht="15" customHeight="1">
      <c r="A139" s="25"/>
      <c r="B139" s="26"/>
      <c r="O139" s="26"/>
    </row>
    <row r="140" spans="1:15" ht="15" customHeight="1">
      <c r="A140" s="25"/>
      <c r="B140" s="26"/>
      <c r="O140" s="26"/>
    </row>
    <row r="141" spans="1:15" ht="15" customHeight="1">
      <c r="A141" s="25"/>
      <c r="B141" s="26"/>
      <c r="O141" s="26"/>
    </row>
    <row r="142" spans="1:15" ht="15" customHeight="1">
      <c r="A142" s="25"/>
      <c r="B142" s="26"/>
      <c r="O142" s="26"/>
    </row>
    <row r="143" spans="1:15" ht="15" customHeight="1">
      <c r="A143" s="25"/>
      <c r="B143" s="26"/>
      <c r="O143" s="26"/>
    </row>
    <row r="144" spans="1:15" ht="15" customHeight="1">
      <c r="A144" s="25"/>
      <c r="B144" s="26"/>
      <c r="O144" s="26"/>
    </row>
    <row r="145" spans="1:15" ht="15" customHeight="1">
      <c r="A145" s="25"/>
      <c r="B145" s="26"/>
      <c r="O145" s="26"/>
    </row>
    <row r="146" spans="1:15" ht="15" customHeight="1">
      <c r="A146" s="25"/>
      <c r="B146" s="26"/>
      <c r="O146" s="26"/>
    </row>
    <row r="147" spans="1:15" ht="15" customHeight="1">
      <c r="A147" s="25"/>
      <c r="B147" s="26"/>
      <c r="O147" s="26"/>
    </row>
    <row r="148" spans="1:15" ht="15" customHeight="1">
      <c r="A148" s="25"/>
      <c r="B148" s="26"/>
      <c r="O148" s="26"/>
    </row>
    <row r="149" spans="1:15" ht="15" customHeight="1">
      <c r="A149" s="25"/>
      <c r="B149" s="26"/>
      <c r="O149" s="26"/>
    </row>
    <row r="150" spans="1:15" ht="15" customHeight="1">
      <c r="A150" s="25"/>
      <c r="B150" s="26"/>
      <c r="O150" s="26"/>
    </row>
    <row r="151" spans="1:15" ht="15" customHeight="1">
      <c r="A151" s="25"/>
      <c r="B151" s="26"/>
      <c r="O151" s="26"/>
    </row>
    <row r="152" spans="1:15" ht="15" customHeight="1">
      <c r="A152" s="25"/>
      <c r="B152" s="26"/>
      <c r="O152" s="26"/>
    </row>
    <row r="153" spans="1:15" ht="15" customHeight="1">
      <c r="A153" s="25"/>
      <c r="B153" s="26"/>
      <c r="O153" s="26"/>
    </row>
    <row r="154" spans="1:15" ht="15" customHeight="1">
      <c r="A154" s="25"/>
      <c r="B154" s="26"/>
      <c r="O154" s="26"/>
    </row>
    <row r="155" spans="1:15" ht="15" customHeight="1">
      <c r="A155" s="25"/>
      <c r="B155" s="26"/>
      <c r="O155" s="26"/>
    </row>
    <row r="156" spans="1:15" ht="15" customHeight="1">
      <c r="A156" s="25"/>
      <c r="B156" s="26"/>
      <c r="O156" s="26"/>
    </row>
    <row r="157" spans="1:15" ht="15" customHeight="1">
      <c r="A157" s="25"/>
      <c r="B157" s="26"/>
      <c r="O157" s="26"/>
    </row>
    <row r="158" spans="1:15" ht="15" customHeight="1">
      <c r="A158" s="25"/>
      <c r="B158" s="26"/>
      <c r="O158" s="26"/>
    </row>
    <row r="159" spans="1:15" ht="15" customHeight="1">
      <c r="A159" s="25"/>
      <c r="B159" s="26"/>
      <c r="O159" s="26"/>
    </row>
    <row r="160" spans="1:15" ht="15" customHeight="1">
      <c r="A160" s="25"/>
      <c r="B160" s="26"/>
      <c r="O160" s="26"/>
    </row>
    <row r="161" spans="1:15" ht="15" customHeight="1">
      <c r="A161" s="25"/>
      <c r="B161" s="26"/>
      <c r="O161" s="26"/>
    </row>
    <row r="162" spans="1:15" ht="15" customHeight="1">
      <c r="A162" s="25"/>
      <c r="B162" s="26"/>
      <c r="O162" s="26"/>
    </row>
    <row r="163" spans="1:15" ht="15" customHeight="1">
      <c r="A163" s="25"/>
      <c r="B163" s="26"/>
      <c r="O163" s="26"/>
    </row>
    <row r="164" spans="1:15" ht="15" customHeight="1">
      <c r="A164" s="25"/>
      <c r="B164" s="26"/>
      <c r="O164" s="26"/>
    </row>
    <row r="165" spans="1:15" ht="15" customHeight="1">
      <c r="A165" s="25"/>
      <c r="B165" s="26"/>
      <c r="O165" s="26"/>
    </row>
    <row r="166" spans="1:15" ht="15" customHeight="1">
      <c r="A166" s="25"/>
      <c r="B166" s="26"/>
      <c r="O166" s="26"/>
    </row>
    <row r="167" spans="1:15" ht="15" customHeight="1">
      <c r="A167" s="25"/>
      <c r="B167" s="26"/>
      <c r="O167" s="26"/>
    </row>
    <row r="168" spans="1:15" ht="15" customHeight="1">
      <c r="A168" s="25"/>
      <c r="B168" s="26"/>
      <c r="O168" s="26"/>
    </row>
    <row r="169" spans="1:15" ht="15" customHeight="1">
      <c r="A169" s="25"/>
      <c r="B169" s="26"/>
      <c r="O169" s="26"/>
    </row>
    <row r="170" spans="1:15" ht="15" customHeight="1">
      <c r="A170" s="25"/>
      <c r="B170" s="26"/>
      <c r="O170" s="26"/>
    </row>
    <row r="171" spans="1:15" ht="15" customHeight="1">
      <c r="A171" s="25"/>
      <c r="B171" s="26"/>
      <c r="O171" s="26"/>
    </row>
    <row r="172" spans="1:15" ht="15" customHeight="1">
      <c r="A172" s="25"/>
      <c r="B172" s="26"/>
      <c r="O172" s="26"/>
    </row>
    <row r="173" spans="1:15" ht="15" customHeight="1">
      <c r="A173" s="25"/>
      <c r="B173" s="26"/>
      <c r="O173" s="26"/>
    </row>
    <row r="174" spans="1:15" ht="15" customHeight="1">
      <c r="A174" s="25"/>
      <c r="B174" s="26"/>
      <c r="O174" s="26"/>
    </row>
    <row r="175" spans="1:15" ht="15" customHeight="1">
      <c r="A175" s="25"/>
      <c r="B175" s="26"/>
      <c r="O175" s="26"/>
    </row>
    <row r="176" spans="1:15" ht="15" customHeight="1">
      <c r="A176" s="25"/>
      <c r="B176" s="26"/>
      <c r="O176" s="26"/>
    </row>
    <row r="177" spans="1:15" ht="15" customHeight="1">
      <c r="A177" s="25"/>
      <c r="B177" s="26"/>
      <c r="O177" s="26"/>
    </row>
    <row r="178" spans="1:15" ht="15" customHeight="1">
      <c r="A178" s="25"/>
      <c r="B178" s="26"/>
      <c r="O178" s="26"/>
    </row>
    <row r="179" spans="1:15" ht="15" customHeight="1">
      <c r="A179" s="25"/>
      <c r="B179" s="26"/>
      <c r="O179" s="26"/>
    </row>
    <row r="180" spans="1:15" ht="15" customHeight="1">
      <c r="A180" s="25"/>
      <c r="B180" s="26"/>
      <c r="O180" s="26"/>
    </row>
    <row r="181" spans="1:15" ht="15" customHeight="1">
      <c r="B181" s="26"/>
      <c r="O181" s="26"/>
    </row>
    <row r="182" spans="1:15" ht="15" customHeight="1">
      <c r="B182" s="26"/>
      <c r="O182" s="26"/>
    </row>
    <row r="183" spans="1:15" ht="15" customHeight="1">
      <c r="B183" s="26"/>
      <c r="O183" s="26"/>
    </row>
    <row r="184" spans="1:15" ht="15" customHeight="1">
      <c r="B184" s="26"/>
      <c r="O184" s="26"/>
    </row>
    <row r="185" spans="1:15" ht="15" customHeight="1">
      <c r="B185" s="26"/>
      <c r="O185" s="26"/>
    </row>
    <row r="186" spans="1:15" ht="15" customHeight="1">
      <c r="B186" s="26"/>
      <c r="O186" s="26"/>
    </row>
    <row r="187" spans="1:15" ht="15" customHeight="1">
      <c r="B187" s="26"/>
      <c r="O187" s="26"/>
    </row>
    <row r="188" spans="1:15" ht="15" customHeight="1">
      <c r="B188" s="26"/>
      <c r="O188" s="26"/>
    </row>
    <row r="189" spans="1:15" ht="15" customHeight="1">
      <c r="B189" s="26"/>
      <c r="O189" s="26"/>
    </row>
    <row r="190" spans="1:15" ht="15" customHeight="1">
      <c r="B190" s="26"/>
      <c r="O190" s="26"/>
    </row>
    <row r="191" spans="1:15" ht="15" customHeight="1">
      <c r="B191" s="26"/>
      <c r="O191" s="26"/>
    </row>
    <row r="192" spans="1:15" ht="15" customHeight="1">
      <c r="B192" s="26"/>
      <c r="O192" s="26"/>
    </row>
    <row r="193" spans="2:15" ht="15" customHeight="1">
      <c r="B193" s="26"/>
      <c r="O193" s="26"/>
    </row>
    <row r="194" spans="2:15" ht="15" customHeight="1">
      <c r="B194" s="26"/>
      <c r="O194" s="26"/>
    </row>
    <row r="195" spans="2:15" ht="15" customHeight="1">
      <c r="B195" s="26"/>
      <c r="O195" s="26"/>
    </row>
    <row r="196" spans="2:15" ht="15" customHeight="1">
      <c r="B196" s="26"/>
      <c r="O196" s="26"/>
    </row>
    <row r="197" spans="2:15" ht="15" customHeight="1">
      <c r="B197" s="26"/>
      <c r="O197" s="26"/>
    </row>
    <row r="198" spans="2:15" ht="15" customHeight="1">
      <c r="B198" s="26"/>
      <c r="O198" s="26"/>
    </row>
    <row r="199" spans="2:15" ht="15" customHeight="1">
      <c r="B199" s="26"/>
      <c r="O199" s="26"/>
    </row>
    <row r="200" spans="2:15" ht="15" customHeight="1">
      <c r="B200" s="26"/>
      <c r="O200" s="26"/>
    </row>
    <row r="201" spans="2:15" ht="15" customHeight="1">
      <c r="B201" s="26"/>
      <c r="O201" s="26"/>
    </row>
    <row r="202" spans="2:15" ht="15" customHeight="1">
      <c r="B202" s="26"/>
      <c r="O202" s="26"/>
    </row>
    <row r="203" spans="2:15" ht="15" customHeight="1">
      <c r="B203" s="26"/>
      <c r="O203" s="26"/>
    </row>
    <row r="204" spans="2:15" ht="15" customHeight="1">
      <c r="B204" s="26"/>
      <c r="O204" s="26"/>
    </row>
    <row r="205" spans="2:15" ht="15" customHeight="1">
      <c r="B205" s="26"/>
      <c r="O205" s="26"/>
    </row>
    <row r="206" spans="2:15" ht="15" customHeight="1">
      <c r="B206" s="26"/>
      <c r="O206" s="26"/>
    </row>
    <row r="207" spans="2:15" ht="15" customHeight="1">
      <c r="B207" s="26"/>
      <c r="O207" s="26"/>
    </row>
    <row r="208" spans="2:15" ht="15" customHeight="1">
      <c r="O208" s="26"/>
    </row>
    <row r="209" spans="15:15" ht="15" customHeight="1">
      <c r="O209" s="26"/>
    </row>
    <row r="210" spans="15:15" ht="15" customHeight="1"/>
    <row r="211" spans="15:15" ht="15" customHeight="1"/>
    <row r="212" spans="15:15" ht="15" customHeight="1"/>
    <row r="213" spans="15:15" ht="15" customHeight="1"/>
    <row r="214" spans="15:15" ht="15" customHeight="1"/>
    <row r="215" spans="15:15" ht="15" customHeight="1"/>
    <row r="216" spans="15:15" ht="15" customHeight="1"/>
    <row r="217" spans="15:15" ht="15" customHeight="1"/>
    <row r="218" spans="15:15" ht="15" customHeight="1"/>
    <row r="219" spans="15:15" ht="15" customHeight="1"/>
    <row r="220" spans="15:15" ht="15" customHeight="1"/>
    <row r="221" spans="15:15" ht="15" customHeight="1"/>
    <row r="222" spans="15:15" ht="15" customHeight="1"/>
    <row r="223" spans="15:15" ht="15" customHeight="1"/>
    <row r="224" spans="15:15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</sheetData>
  <phoneticPr fontId="16" type="noConversion"/>
  <pageMargins left="0.59055118110236227" right="0.19685039370078741" top="0.59055118110236227" bottom="0.39370078740157483" header="0.11811023622047245" footer="0.11811023622047245"/>
  <pageSetup paperSize="9" scale="70" firstPageNumber="62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X85"/>
  <sheetViews>
    <sheetView zoomScaleNormal="100"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4" width="12" style="60" customWidth="1"/>
    <col min="5" max="5" width="11.28515625" style="60" customWidth="1"/>
    <col min="6" max="6" width="11.7109375" style="60" customWidth="1"/>
    <col min="7" max="7" width="8.7109375" style="60" customWidth="1"/>
    <col min="8" max="14" width="10.7109375" style="60" customWidth="1"/>
    <col min="15" max="16" width="8.7109375" style="1" customWidth="1"/>
    <col min="17" max="17" width="10.7109375" style="60" customWidth="1"/>
    <col min="18" max="18" width="11.7109375" style="60" customWidth="1"/>
    <col min="19" max="22" width="11.7109375" style="1" customWidth="1"/>
    <col min="23" max="23" width="12.7109375" style="60" customWidth="1"/>
    <col min="24" max="24" width="10.5703125" style="97" customWidth="1"/>
    <col min="25" max="16384" width="11.42578125" style="60"/>
  </cols>
  <sheetData>
    <row r="1" spans="1:24" s="236" customFormat="1" ht="18" customHeight="1">
      <c r="A1" s="621" t="s">
        <v>636</v>
      </c>
      <c r="B1" s="237"/>
      <c r="C1" s="237"/>
      <c r="D1" s="237"/>
      <c r="E1" s="238"/>
      <c r="F1" s="238"/>
      <c r="G1" s="238"/>
      <c r="H1" s="238"/>
      <c r="J1" s="332"/>
      <c r="O1" s="187"/>
      <c r="P1" s="187"/>
      <c r="S1" s="187"/>
      <c r="T1" s="187"/>
      <c r="U1" s="265"/>
      <c r="V1" s="187"/>
      <c r="X1" s="333"/>
    </row>
    <row r="2" spans="1:24" ht="18" customHeight="1">
      <c r="A2" s="619" t="s">
        <v>130</v>
      </c>
      <c r="B2" s="264"/>
      <c r="E2" s="105"/>
      <c r="F2" s="105"/>
      <c r="G2" s="105"/>
      <c r="H2" s="106"/>
      <c r="J2" s="258"/>
      <c r="U2" s="257"/>
    </row>
    <row r="3" spans="1:24" ht="15" customHeight="1">
      <c r="A3" s="18"/>
      <c r="B3" s="107"/>
      <c r="C3" s="108"/>
      <c r="D3" s="108"/>
      <c r="E3" s="108"/>
      <c r="F3" s="97"/>
      <c r="G3" s="97"/>
      <c r="H3" s="97"/>
      <c r="I3" s="622"/>
      <c r="J3" s="97"/>
      <c r="K3" s="97"/>
      <c r="L3" s="97"/>
      <c r="M3" s="97"/>
      <c r="N3" s="108"/>
      <c r="R3" s="108"/>
    </row>
    <row r="4" spans="1:24" s="1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7" t="s">
        <v>99</v>
      </c>
      <c r="G4" s="647"/>
      <c r="H4" s="647"/>
      <c r="I4" s="647"/>
      <c r="J4" s="647" t="s">
        <v>99</v>
      </c>
      <c r="K4" s="647"/>
      <c r="L4" s="647"/>
      <c r="M4" s="648"/>
      <c r="N4" s="657" t="s">
        <v>93</v>
      </c>
      <c r="O4" s="644" t="s">
        <v>29</v>
      </c>
      <c r="P4" s="644" t="s">
        <v>150</v>
      </c>
      <c r="Q4" s="644" t="s">
        <v>55</v>
      </c>
      <c r="R4" s="647" t="s">
        <v>2</v>
      </c>
      <c r="S4" s="647"/>
      <c r="T4" s="647"/>
      <c r="U4" s="647"/>
      <c r="V4" s="648"/>
      <c r="W4" s="639" t="s">
        <v>644</v>
      </c>
      <c r="X4" s="4"/>
    </row>
    <row r="5" spans="1:24" s="1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647</v>
      </c>
      <c r="K5" s="153" t="s">
        <v>154</v>
      </c>
      <c r="L5" s="153" t="s">
        <v>97</v>
      </c>
      <c r="M5" s="153" t="s">
        <v>124</v>
      </c>
      <c r="N5" s="658"/>
      <c r="O5" s="645"/>
      <c r="P5" s="645"/>
      <c r="Q5" s="645"/>
      <c r="R5" s="480" t="s">
        <v>94</v>
      </c>
      <c r="S5" s="192" t="s">
        <v>240</v>
      </c>
      <c r="T5" s="152" t="s">
        <v>637</v>
      </c>
      <c r="U5" s="153" t="s">
        <v>152</v>
      </c>
      <c r="V5" s="153" t="s">
        <v>1</v>
      </c>
      <c r="W5" s="640"/>
      <c r="X5" s="212"/>
    </row>
    <row r="6" spans="1:24" s="42" customFormat="1" ht="15" customHeight="1">
      <c r="A6" s="63" t="s">
        <v>155</v>
      </c>
      <c r="B6" s="336" t="s">
        <v>204</v>
      </c>
      <c r="C6" s="259">
        <v>139914.63070816392</v>
      </c>
      <c r="D6" s="259">
        <v>1329.1888001610846</v>
      </c>
      <c r="E6" s="259">
        <v>678.25330601253961</v>
      </c>
      <c r="F6" s="259">
        <v>124221.29252408068</v>
      </c>
      <c r="G6" s="259">
        <v>0</v>
      </c>
      <c r="H6" s="259">
        <v>5270.1471940470328</v>
      </c>
      <c r="I6" s="259">
        <v>87950.010329453537</v>
      </c>
      <c r="J6" s="259">
        <v>0</v>
      </c>
      <c r="K6" s="259">
        <v>30308.127375406351</v>
      </c>
      <c r="L6" s="259">
        <v>0</v>
      </c>
      <c r="M6" s="259">
        <v>693.00762517376938</v>
      </c>
      <c r="N6" s="259">
        <v>13271.621289894729</v>
      </c>
      <c r="O6" s="259">
        <v>0</v>
      </c>
      <c r="P6" s="259">
        <v>0</v>
      </c>
      <c r="Q6" s="259">
        <v>0</v>
      </c>
      <c r="R6" s="259">
        <v>414.27478801487052</v>
      </c>
      <c r="S6" s="259">
        <v>0</v>
      </c>
      <c r="T6" s="259">
        <v>414.27478801487052</v>
      </c>
      <c r="U6" s="259">
        <v>0</v>
      </c>
      <c r="V6" s="259">
        <v>0</v>
      </c>
      <c r="W6" s="259">
        <v>0</v>
      </c>
      <c r="X6" s="167"/>
    </row>
    <row r="7" spans="1:24" s="42" customFormat="1" ht="12.75" customHeight="1">
      <c r="A7" s="125" t="s">
        <v>105</v>
      </c>
      <c r="B7" s="337" t="s">
        <v>258</v>
      </c>
      <c r="C7" s="259">
        <v>131392.78553221424</v>
      </c>
      <c r="D7" s="259">
        <v>1329.1888001610846</v>
      </c>
      <c r="E7" s="259">
        <v>678.25330601253961</v>
      </c>
      <c r="F7" s="259">
        <v>115705.34070283672</v>
      </c>
      <c r="G7" s="259">
        <v>0</v>
      </c>
      <c r="H7" s="259">
        <v>1926.4263910989832</v>
      </c>
      <c r="I7" s="259">
        <v>82777.79635457223</v>
      </c>
      <c r="J7" s="259">
        <v>0</v>
      </c>
      <c r="K7" s="259">
        <v>30308.127375406351</v>
      </c>
      <c r="L7" s="259">
        <v>0</v>
      </c>
      <c r="M7" s="259">
        <v>692.99058175916173</v>
      </c>
      <c r="N7" s="259">
        <v>13271.621289894729</v>
      </c>
      <c r="O7" s="259">
        <v>0</v>
      </c>
      <c r="P7" s="259">
        <v>0</v>
      </c>
      <c r="Q7" s="259">
        <v>0</v>
      </c>
      <c r="R7" s="259">
        <v>408.38143330917006</v>
      </c>
      <c r="S7" s="259">
        <v>0</v>
      </c>
      <c r="T7" s="259">
        <v>408.38143330917006</v>
      </c>
      <c r="U7" s="259">
        <v>0</v>
      </c>
      <c r="V7" s="259">
        <v>0</v>
      </c>
      <c r="W7" s="259">
        <v>0</v>
      </c>
      <c r="X7" s="167"/>
    </row>
    <row r="8" spans="1:24" s="42" customFormat="1" ht="12.75" customHeight="1">
      <c r="A8" s="125" t="s">
        <v>106</v>
      </c>
      <c r="B8" s="337" t="s">
        <v>205</v>
      </c>
      <c r="C8" s="259">
        <v>6999.1210009366059</v>
      </c>
      <c r="D8" s="259">
        <v>0</v>
      </c>
      <c r="E8" s="259">
        <v>0</v>
      </c>
      <c r="F8" s="259">
        <v>6993.265749530935</v>
      </c>
      <c r="G8" s="259">
        <v>0</v>
      </c>
      <c r="H8" s="259">
        <v>3340.5632033208922</v>
      </c>
      <c r="I8" s="259">
        <v>3652.6857332225682</v>
      </c>
      <c r="J8" s="259">
        <v>0</v>
      </c>
      <c r="K8" s="259">
        <v>0</v>
      </c>
      <c r="L8" s="259">
        <v>0</v>
      </c>
      <c r="M8" s="259">
        <v>1.681298747463306E-2</v>
      </c>
      <c r="N8" s="259">
        <v>0</v>
      </c>
      <c r="O8" s="259">
        <v>0</v>
      </c>
      <c r="P8" s="259">
        <v>0</v>
      </c>
      <c r="Q8" s="259">
        <v>0</v>
      </c>
      <c r="R8" s="259">
        <v>5.855251405671229</v>
      </c>
      <c r="S8" s="259">
        <v>0</v>
      </c>
      <c r="T8" s="259">
        <v>5.855251405671229</v>
      </c>
      <c r="U8" s="259">
        <v>0</v>
      </c>
      <c r="V8" s="259">
        <v>0</v>
      </c>
      <c r="W8" s="259">
        <v>0</v>
      </c>
      <c r="X8" s="167"/>
    </row>
    <row r="9" spans="1:24" s="42" customFormat="1" ht="12.75" customHeight="1">
      <c r="A9" s="125" t="s">
        <v>156</v>
      </c>
      <c r="B9" s="337" t="s">
        <v>157</v>
      </c>
      <c r="C9" s="259">
        <v>1522.7241750130661</v>
      </c>
      <c r="D9" s="259">
        <v>0</v>
      </c>
      <c r="E9" s="259">
        <v>0</v>
      </c>
      <c r="F9" s="259">
        <v>1522.6860717130369</v>
      </c>
      <c r="G9" s="259">
        <v>0</v>
      </c>
      <c r="H9" s="259">
        <v>3.1575996271576727</v>
      </c>
      <c r="I9" s="259">
        <v>1519.5282416587461</v>
      </c>
      <c r="J9" s="259">
        <v>0</v>
      </c>
      <c r="K9" s="259">
        <v>0</v>
      </c>
      <c r="L9" s="259">
        <v>0</v>
      </c>
      <c r="M9" s="259">
        <v>2.3042713304033849E-4</v>
      </c>
      <c r="N9" s="259">
        <v>0</v>
      </c>
      <c r="O9" s="259">
        <v>0</v>
      </c>
      <c r="P9" s="259">
        <v>0</v>
      </c>
      <c r="Q9" s="259">
        <v>0</v>
      </c>
      <c r="R9" s="259">
        <v>3.8103300029227904E-2</v>
      </c>
      <c r="S9" s="259">
        <v>0</v>
      </c>
      <c r="T9" s="259">
        <v>3.8103300029227904E-2</v>
      </c>
      <c r="U9" s="259">
        <v>0</v>
      </c>
      <c r="V9" s="259">
        <v>0</v>
      </c>
      <c r="W9" s="259">
        <v>0</v>
      </c>
      <c r="X9" s="167"/>
    </row>
    <row r="10" spans="1:24" s="42" customFormat="1" ht="12.75" customHeight="1">
      <c r="A10" s="63" t="s">
        <v>158</v>
      </c>
      <c r="B10" s="336" t="s">
        <v>201</v>
      </c>
      <c r="C10" s="259">
        <v>40991.859480150677</v>
      </c>
      <c r="D10" s="259">
        <v>1080</v>
      </c>
      <c r="E10" s="259">
        <v>1852</v>
      </c>
      <c r="F10" s="259">
        <v>10766.540977156603</v>
      </c>
      <c r="G10" s="259">
        <v>0</v>
      </c>
      <c r="H10" s="259">
        <v>676.35513935237907</v>
      </c>
      <c r="I10" s="259">
        <v>4908.6164805094186</v>
      </c>
      <c r="J10" s="259">
        <v>0</v>
      </c>
      <c r="K10" s="259">
        <v>4250</v>
      </c>
      <c r="L10" s="259">
        <v>562</v>
      </c>
      <c r="M10" s="259">
        <v>369.56935729480631</v>
      </c>
      <c r="N10" s="259">
        <v>27227.885999999999</v>
      </c>
      <c r="O10" s="259">
        <v>0</v>
      </c>
      <c r="P10" s="259">
        <v>0</v>
      </c>
      <c r="Q10" s="259">
        <v>0</v>
      </c>
      <c r="R10" s="259">
        <v>65.432502994076387</v>
      </c>
      <c r="S10" s="259">
        <v>0</v>
      </c>
      <c r="T10" s="259">
        <v>65.432502994076387</v>
      </c>
      <c r="U10" s="259">
        <v>0</v>
      </c>
      <c r="V10" s="259">
        <v>0</v>
      </c>
      <c r="W10" s="259">
        <v>0</v>
      </c>
      <c r="X10" s="167"/>
    </row>
    <row r="11" spans="1:24" s="42" customFormat="1" ht="12.75" customHeight="1">
      <c r="A11" s="125" t="s">
        <v>107</v>
      </c>
      <c r="B11" s="337" t="s">
        <v>206</v>
      </c>
      <c r="C11" s="259">
        <v>3015.2277987723455</v>
      </c>
      <c r="D11" s="259">
        <v>0</v>
      </c>
      <c r="E11" s="259">
        <v>380</v>
      </c>
      <c r="F11" s="259">
        <v>2325.3433260175757</v>
      </c>
      <c r="G11" s="259">
        <v>0</v>
      </c>
      <c r="H11" s="259">
        <v>261.07517038934702</v>
      </c>
      <c r="I11" s="259">
        <v>1266.2491035601629</v>
      </c>
      <c r="J11" s="259">
        <v>0</v>
      </c>
      <c r="K11" s="259">
        <v>768</v>
      </c>
      <c r="L11" s="259">
        <v>30</v>
      </c>
      <c r="M11" s="259">
        <v>1.905206806569942E-2</v>
      </c>
      <c r="N11" s="259">
        <v>303.88599999999997</v>
      </c>
      <c r="O11" s="259">
        <v>0</v>
      </c>
      <c r="P11" s="259">
        <v>0</v>
      </c>
      <c r="Q11" s="259">
        <v>0</v>
      </c>
      <c r="R11" s="259">
        <v>5.9984727547696712</v>
      </c>
      <c r="S11" s="259">
        <v>0</v>
      </c>
      <c r="T11" s="259">
        <v>5.9984727547696712</v>
      </c>
      <c r="U11" s="259">
        <v>0</v>
      </c>
      <c r="V11" s="259">
        <v>0</v>
      </c>
      <c r="W11" s="259">
        <v>0</v>
      </c>
      <c r="X11" s="167"/>
    </row>
    <row r="12" spans="1:24" s="42" customFormat="1" ht="12.75" customHeight="1">
      <c r="A12" s="125" t="s">
        <v>159</v>
      </c>
      <c r="B12" s="337" t="s">
        <v>259</v>
      </c>
      <c r="C12" s="259">
        <v>22032.941316749628</v>
      </c>
      <c r="D12" s="259">
        <v>0</v>
      </c>
      <c r="E12" s="259">
        <v>0</v>
      </c>
      <c r="F12" s="259">
        <v>513.08456187801403</v>
      </c>
      <c r="G12" s="259">
        <v>0</v>
      </c>
      <c r="H12" s="259">
        <v>114.24558142358039</v>
      </c>
      <c r="I12" s="259">
        <v>391.83064333608473</v>
      </c>
      <c r="J12" s="259">
        <v>0</v>
      </c>
      <c r="K12" s="259">
        <v>7</v>
      </c>
      <c r="L12" s="259">
        <v>0</v>
      </c>
      <c r="M12" s="259">
        <v>8.3371183488702774E-3</v>
      </c>
      <c r="N12" s="259">
        <v>21517</v>
      </c>
      <c r="O12" s="259">
        <v>0</v>
      </c>
      <c r="P12" s="259">
        <v>0</v>
      </c>
      <c r="Q12" s="259">
        <v>0</v>
      </c>
      <c r="R12" s="259">
        <v>2.856754871613326</v>
      </c>
      <c r="S12" s="259">
        <v>0</v>
      </c>
      <c r="T12" s="259">
        <v>2.856754871613326</v>
      </c>
      <c r="U12" s="259">
        <v>0</v>
      </c>
      <c r="V12" s="259">
        <v>0</v>
      </c>
      <c r="W12" s="259">
        <v>0</v>
      </c>
      <c r="X12" s="167"/>
    </row>
    <row r="13" spans="1:24" s="42" customFormat="1" ht="12.75" customHeight="1">
      <c r="A13" s="125" t="s">
        <v>160</v>
      </c>
      <c r="B13" s="337" t="s">
        <v>260</v>
      </c>
      <c r="C13" s="259">
        <v>15943.690364628708</v>
      </c>
      <c r="D13" s="259">
        <v>1080</v>
      </c>
      <c r="E13" s="259">
        <v>1472</v>
      </c>
      <c r="F13" s="259">
        <v>7928.1130892610145</v>
      </c>
      <c r="G13" s="259">
        <v>0</v>
      </c>
      <c r="H13" s="259">
        <v>301.03438753945164</v>
      </c>
      <c r="I13" s="259">
        <v>3250.5367336131708</v>
      </c>
      <c r="J13" s="259">
        <v>0</v>
      </c>
      <c r="K13" s="259">
        <v>3475</v>
      </c>
      <c r="L13" s="259">
        <v>532</v>
      </c>
      <c r="M13" s="259">
        <v>369.54196810839176</v>
      </c>
      <c r="N13" s="259">
        <v>5407</v>
      </c>
      <c r="O13" s="259">
        <v>0</v>
      </c>
      <c r="P13" s="259">
        <v>0</v>
      </c>
      <c r="Q13" s="259">
        <v>0</v>
      </c>
      <c r="R13" s="259">
        <v>56.577275367693389</v>
      </c>
      <c r="S13" s="259">
        <v>0</v>
      </c>
      <c r="T13" s="259">
        <v>56.577275367693389</v>
      </c>
      <c r="U13" s="259">
        <v>0</v>
      </c>
      <c r="V13" s="259">
        <v>0</v>
      </c>
      <c r="W13" s="259">
        <v>0</v>
      </c>
      <c r="X13" s="167"/>
    </row>
    <row r="14" spans="1:24" s="42" customFormat="1" ht="12.75" customHeight="1">
      <c r="A14" s="63" t="s">
        <v>161</v>
      </c>
      <c r="B14" s="336" t="s">
        <v>102</v>
      </c>
      <c r="C14" s="259">
        <v>2187198.3877263344</v>
      </c>
      <c r="D14" s="259">
        <v>389595.2843279033</v>
      </c>
      <c r="E14" s="259">
        <v>60178.498409243883</v>
      </c>
      <c r="F14" s="259">
        <v>588563.85838501703</v>
      </c>
      <c r="G14" s="259">
        <v>0</v>
      </c>
      <c r="H14" s="259">
        <v>21252.639961724359</v>
      </c>
      <c r="I14" s="259">
        <v>51323.408624943542</v>
      </c>
      <c r="J14" s="259">
        <v>0</v>
      </c>
      <c r="K14" s="259">
        <v>113452.34887819648</v>
      </c>
      <c r="L14" s="259">
        <v>148750.04</v>
      </c>
      <c r="M14" s="259">
        <v>253785.42092015268</v>
      </c>
      <c r="N14" s="259">
        <v>1009584.4621488067</v>
      </c>
      <c r="O14" s="259">
        <v>0</v>
      </c>
      <c r="P14" s="259">
        <v>0</v>
      </c>
      <c r="Q14" s="259">
        <v>0</v>
      </c>
      <c r="R14" s="259">
        <v>14944.774705363328</v>
      </c>
      <c r="S14" s="259">
        <v>0</v>
      </c>
      <c r="T14" s="259">
        <v>14944.774705363328</v>
      </c>
      <c r="U14" s="259">
        <v>0</v>
      </c>
      <c r="V14" s="259">
        <v>0</v>
      </c>
      <c r="W14" s="259">
        <v>124331.50975</v>
      </c>
      <c r="X14" s="167"/>
    </row>
    <row r="15" spans="1:24" s="42" customFormat="1" ht="12.75" customHeight="1">
      <c r="A15" s="125" t="s">
        <v>162</v>
      </c>
      <c r="B15" s="337" t="s">
        <v>261</v>
      </c>
      <c r="C15" s="259">
        <v>158330.48125975215</v>
      </c>
      <c r="D15" s="259">
        <v>6212</v>
      </c>
      <c r="E15" s="259">
        <v>5041.0000000000009</v>
      </c>
      <c r="F15" s="259">
        <v>51635.71226742884</v>
      </c>
      <c r="G15" s="259">
        <v>0</v>
      </c>
      <c r="H15" s="259">
        <v>2163.609434698219</v>
      </c>
      <c r="I15" s="259">
        <v>5721.6327859836611</v>
      </c>
      <c r="J15" s="259">
        <v>0</v>
      </c>
      <c r="K15" s="259">
        <v>30654.17215645752</v>
      </c>
      <c r="L15" s="259">
        <v>9506</v>
      </c>
      <c r="M15" s="259">
        <v>3590.2978902894361</v>
      </c>
      <c r="N15" s="259">
        <v>95391.56149721134</v>
      </c>
      <c r="O15" s="259">
        <v>0</v>
      </c>
      <c r="P15" s="259">
        <v>0</v>
      </c>
      <c r="Q15" s="259">
        <v>0</v>
      </c>
      <c r="R15" s="259">
        <v>50.207495111982766</v>
      </c>
      <c r="S15" s="259">
        <v>0</v>
      </c>
      <c r="T15" s="259">
        <v>50.207495111982766</v>
      </c>
      <c r="U15" s="259">
        <v>0</v>
      </c>
      <c r="V15" s="259">
        <v>0</v>
      </c>
      <c r="W15" s="259">
        <v>0</v>
      </c>
      <c r="X15" s="167"/>
    </row>
    <row r="16" spans="1:24" s="42" customFormat="1" ht="12.75" customHeight="1">
      <c r="A16" s="63" t="s">
        <v>163</v>
      </c>
      <c r="B16" s="337" t="s">
        <v>262</v>
      </c>
      <c r="C16" s="259">
        <v>29226.529719372422</v>
      </c>
      <c r="D16" s="259">
        <v>1143.0813656476303</v>
      </c>
      <c r="E16" s="259">
        <v>10.000000000000112</v>
      </c>
      <c r="F16" s="259">
        <v>7088.0362760692387</v>
      </c>
      <c r="G16" s="259">
        <v>0</v>
      </c>
      <c r="H16" s="259">
        <v>539.07426873538259</v>
      </c>
      <c r="I16" s="259">
        <v>1192.6319564031787</v>
      </c>
      <c r="J16" s="259">
        <v>0</v>
      </c>
      <c r="K16" s="259">
        <v>4386.0329740965453</v>
      </c>
      <c r="L16" s="259">
        <v>942</v>
      </c>
      <c r="M16" s="259">
        <v>28.297076834132135</v>
      </c>
      <c r="N16" s="259">
        <v>20973.271589499629</v>
      </c>
      <c r="O16" s="259">
        <v>0</v>
      </c>
      <c r="P16" s="259">
        <v>0</v>
      </c>
      <c r="Q16" s="259">
        <v>0</v>
      </c>
      <c r="R16" s="259">
        <v>12.140488155924759</v>
      </c>
      <c r="S16" s="259">
        <v>0</v>
      </c>
      <c r="T16" s="259">
        <v>12.140488155924759</v>
      </c>
      <c r="U16" s="259">
        <v>0</v>
      </c>
      <c r="V16" s="259">
        <v>0</v>
      </c>
      <c r="W16" s="259">
        <v>0</v>
      </c>
      <c r="X16" s="167"/>
    </row>
    <row r="17" spans="1:24" s="42" customFormat="1" ht="12.75" customHeight="1">
      <c r="A17" s="63">
        <v>16</v>
      </c>
      <c r="B17" s="337" t="s">
        <v>207</v>
      </c>
      <c r="C17" s="259">
        <v>25555.619173415431</v>
      </c>
      <c r="D17" s="259">
        <v>152.57207090726911</v>
      </c>
      <c r="E17" s="259">
        <v>91.543547488104494</v>
      </c>
      <c r="F17" s="259">
        <v>7641.1512614815883</v>
      </c>
      <c r="G17" s="259">
        <v>0</v>
      </c>
      <c r="H17" s="259">
        <v>399.73624638161738</v>
      </c>
      <c r="I17" s="259">
        <v>940.43328252646859</v>
      </c>
      <c r="J17" s="259">
        <v>0</v>
      </c>
      <c r="K17" s="259">
        <v>4163.6336319713837</v>
      </c>
      <c r="L17" s="259">
        <v>2030</v>
      </c>
      <c r="M17" s="259">
        <v>107.34810060211863</v>
      </c>
      <c r="N17" s="259">
        <v>9915.6591634824963</v>
      </c>
      <c r="O17" s="259">
        <v>0</v>
      </c>
      <c r="P17" s="259">
        <v>0</v>
      </c>
      <c r="Q17" s="259">
        <v>0</v>
      </c>
      <c r="R17" s="259">
        <v>7754.6931300559745</v>
      </c>
      <c r="S17" s="259">
        <v>0</v>
      </c>
      <c r="T17" s="259">
        <v>7754.6931300559745</v>
      </c>
      <c r="U17" s="259">
        <v>0</v>
      </c>
      <c r="V17" s="259">
        <v>0</v>
      </c>
      <c r="W17" s="259">
        <v>0</v>
      </c>
      <c r="X17" s="167"/>
    </row>
    <row r="18" spans="1:24" s="42" customFormat="1" ht="12.75" customHeight="1">
      <c r="A18" s="63">
        <v>17</v>
      </c>
      <c r="B18" s="337" t="s">
        <v>208</v>
      </c>
      <c r="C18" s="259">
        <v>119063.64359081909</v>
      </c>
      <c r="D18" s="259">
        <v>13629.027581882019</v>
      </c>
      <c r="E18" s="259">
        <v>3038.5860072280007</v>
      </c>
      <c r="F18" s="259">
        <v>8585.1670199514137</v>
      </c>
      <c r="G18" s="259">
        <v>0</v>
      </c>
      <c r="H18" s="259">
        <v>536.71519310805002</v>
      </c>
      <c r="I18" s="259">
        <v>1224.2213409318106</v>
      </c>
      <c r="J18" s="259">
        <v>0</v>
      </c>
      <c r="K18" s="259">
        <v>3013.1913188993249</v>
      </c>
      <c r="L18" s="259">
        <v>2839</v>
      </c>
      <c r="M18" s="259">
        <v>972.03916701222772</v>
      </c>
      <c r="N18" s="259">
        <v>79822.038731888693</v>
      </c>
      <c r="O18" s="259">
        <v>0</v>
      </c>
      <c r="P18" s="259">
        <v>0</v>
      </c>
      <c r="Q18" s="259">
        <v>0</v>
      </c>
      <c r="R18" s="259">
        <v>5912.7942498689727</v>
      </c>
      <c r="S18" s="259">
        <v>0</v>
      </c>
      <c r="T18" s="259">
        <v>5912.7942498689727</v>
      </c>
      <c r="U18" s="259">
        <v>0</v>
      </c>
      <c r="V18" s="259">
        <v>0</v>
      </c>
      <c r="W18" s="259">
        <v>8076.0300000000007</v>
      </c>
      <c r="X18" s="167"/>
    </row>
    <row r="19" spans="1:24" s="42" customFormat="1" ht="12.75" customHeight="1">
      <c r="A19" s="63">
        <v>18</v>
      </c>
      <c r="B19" s="337" t="s">
        <v>263</v>
      </c>
      <c r="C19" s="259">
        <v>13446.716593251946</v>
      </c>
      <c r="D19" s="259">
        <v>50.438798372775366</v>
      </c>
      <c r="E19" s="259">
        <v>25.737714419117022</v>
      </c>
      <c r="F19" s="259">
        <v>3047.5476163188823</v>
      </c>
      <c r="G19" s="259">
        <v>0</v>
      </c>
      <c r="H19" s="259">
        <v>293.44209943316912</v>
      </c>
      <c r="I19" s="259">
        <v>871.29574534268068</v>
      </c>
      <c r="J19" s="259">
        <v>0</v>
      </c>
      <c r="K19" s="259">
        <v>1868.6394227574899</v>
      </c>
      <c r="L19" s="259">
        <v>0</v>
      </c>
      <c r="M19" s="259">
        <v>14.170348785542993</v>
      </c>
      <c r="N19" s="259">
        <v>10314.064743439641</v>
      </c>
      <c r="O19" s="259">
        <v>0</v>
      </c>
      <c r="P19" s="259">
        <v>0</v>
      </c>
      <c r="Q19" s="259">
        <v>0</v>
      </c>
      <c r="R19" s="259">
        <v>8.9277207015295481</v>
      </c>
      <c r="S19" s="259">
        <v>0</v>
      </c>
      <c r="T19" s="259">
        <v>8.9277207015295481</v>
      </c>
      <c r="U19" s="259">
        <v>0</v>
      </c>
      <c r="V19" s="259">
        <v>0</v>
      </c>
      <c r="W19" s="259">
        <v>0</v>
      </c>
      <c r="X19" s="167"/>
    </row>
    <row r="20" spans="1:24" s="42" customFormat="1" ht="12.75" customHeight="1">
      <c r="A20" s="63">
        <v>19</v>
      </c>
      <c r="B20" s="337" t="s">
        <v>264</v>
      </c>
      <c r="C20" s="259">
        <v>330715.66804609197</v>
      </c>
      <c r="D20" s="259">
        <v>29</v>
      </c>
      <c r="E20" s="259">
        <v>6955</v>
      </c>
      <c r="F20" s="259">
        <v>256733.83203345764</v>
      </c>
      <c r="G20" s="259">
        <v>0</v>
      </c>
      <c r="H20" s="259">
        <v>584.3124107556348</v>
      </c>
      <c r="I20" s="259">
        <v>1650.4769822632024</v>
      </c>
      <c r="J20" s="259">
        <v>0</v>
      </c>
      <c r="K20" s="259">
        <v>2414</v>
      </c>
      <c r="L20" s="259">
        <v>52921</v>
      </c>
      <c r="M20" s="259">
        <v>199164.0426404388</v>
      </c>
      <c r="N20" s="259">
        <v>60544</v>
      </c>
      <c r="O20" s="259">
        <v>0</v>
      </c>
      <c r="P20" s="259">
        <v>0</v>
      </c>
      <c r="Q20" s="259">
        <v>0</v>
      </c>
      <c r="R20" s="259">
        <v>14.836012634329174</v>
      </c>
      <c r="S20" s="259">
        <v>0</v>
      </c>
      <c r="T20" s="259">
        <v>14.836012634329174</v>
      </c>
      <c r="U20" s="259">
        <v>0</v>
      </c>
      <c r="V20" s="259">
        <v>0</v>
      </c>
      <c r="W20" s="259">
        <v>6439</v>
      </c>
      <c r="X20" s="167"/>
    </row>
    <row r="21" spans="1:24" s="42" customFormat="1" ht="12.75" customHeight="1">
      <c r="A21" s="125" t="s">
        <v>164</v>
      </c>
      <c r="B21" s="338" t="s">
        <v>209</v>
      </c>
      <c r="C21" s="259">
        <v>46183.441262260902</v>
      </c>
      <c r="D21" s="259">
        <v>29</v>
      </c>
      <c r="E21" s="259">
        <v>0</v>
      </c>
      <c r="F21" s="259">
        <v>30.438151508800065</v>
      </c>
      <c r="G21" s="259">
        <v>0</v>
      </c>
      <c r="H21" s="259">
        <v>0.12017125234587567</v>
      </c>
      <c r="I21" s="259">
        <v>0.31797148690754867</v>
      </c>
      <c r="J21" s="259">
        <v>0</v>
      </c>
      <c r="K21" s="259">
        <v>30</v>
      </c>
      <c r="L21" s="259">
        <v>0</v>
      </c>
      <c r="M21" s="259">
        <v>8.7695466390869115E-6</v>
      </c>
      <c r="N21" s="259">
        <v>46124</v>
      </c>
      <c r="O21" s="259">
        <v>0</v>
      </c>
      <c r="P21" s="259">
        <v>0</v>
      </c>
      <c r="Q21" s="259">
        <v>0</v>
      </c>
      <c r="R21" s="259">
        <v>3.1107521017260664E-3</v>
      </c>
      <c r="S21" s="259">
        <v>0</v>
      </c>
      <c r="T21" s="259">
        <v>3.1107521017260664E-3</v>
      </c>
      <c r="U21" s="259">
        <v>0</v>
      </c>
      <c r="V21" s="259">
        <v>0</v>
      </c>
      <c r="W21" s="259">
        <v>0</v>
      </c>
      <c r="X21" s="167"/>
    </row>
    <row r="22" spans="1:24" s="42" customFormat="1" ht="12.75" customHeight="1">
      <c r="A22" s="125" t="s">
        <v>165</v>
      </c>
      <c r="B22" s="338" t="s">
        <v>210</v>
      </c>
      <c r="C22" s="259">
        <v>284532.22678383102</v>
      </c>
      <c r="D22" s="259">
        <v>0</v>
      </c>
      <c r="E22" s="259">
        <v>6955</v>
      </c>
      <c r="F22" s="259">
        <v>256703.39388194881</v>
      </c>
      <c r="G22" s="259">
        <v>0</v>
      </c>
      <c r="H22" s="259">
        <v>584.19223950328887</v>
      </c>
      <c r="I22" s="259">
        <v>1650.159010776295</v>
      </c>
      <c r="J22" s="259">
        <v>0</v>
      </c>
      <c r="K22" s="259">
        <v>2384</v>
      </c>
      <c r="L22" s="259">
        <v>52921</v>
      </c>
      <c r="M22" s="259">
        <v>199164.04263166923</v>
      </c>
      <c r="N22" s="259">
        <v>14420</v>
      </c>
      <c r="O22" s="259">
        <v>0</v>
      </c>
      <c r="P22" s="259">
        <v>0</v>
      </c>
      <c r="Q22" s="259">
        <v>0</v>
      </c>
      <c r="R22" s="259">
        <v>14.832901882227448</v>
      </c>
      <c r="S22" s="259">
        <v>0</v>
      </c>
      <c r="T22" s="259">
        <v>14.832901882227448</v>
      </c>
      <c r="U22" s="259">
        <v>0</v>
      </c>
      <c r="V22" s="259">
        <v>0</v>
      </c>
      <c r="W22" s="259">
        <v>6439</v>
      </c>
      <c r="X22" s="167"/>
    </row>
    <row r="23" spans="1:24" s="42" customFormat="1" ht="12.75" customHeight="1">
      <c r="A23" s="63">
        <v>20</v>
      </c>
      <c r="B23" s="337" t="s">
        <v>265</v>
      </c>
      <c r="C23" s="259">
        <v>339040.36850304063</v>
      </c>
      <c r="D23" s="259">
        <v>8079.9658085277551</v>
      </c>
      <c r="E23" s="259">
        <v>5570</v>
      </c>
      <c r="F23" s="259">
        <v>33796.842837684177</v>
      </c>
      <c r="G23" s="259">
        <v>0</v>
      </c>
      <c r="H23" s="259">
        <v>1864.7497743006325</v>
      </c>
      <c r="I23" s="259">
        <v>4365.6728915918065</v>
      </c>
      <c r="J23" s="259">
        <v>0</v>
      </c>
      <c r="K23" s="259">
        <v>4152</v>
      </c>
      <c r="L23" s="259">
        <v>19204</v>
      </c>
      <c r="M23" s="259">
        <v>4210.4201717917385</v>
      </c>
      <c r="N23" s="259">
        <v>205947.59400000004</v>
      </c>
      <c r="O23" s="259">
        <v>0</v>
      </c>
      <c r="P23" s="259">
        <v>0</v>
      </c>
      <c r="Q23" s="259">
        <v>0</v>
      </c>
      <c r="R23" s="259">
        <v>417.96585682870318</v>
      </c>
      <c r="S23" s="259">
        <v>0</v>
      </c>
      <c r="T23" s="259">
        <v>417.96585682870318</v>
      </c>
      <c r="U23" s="259">
        <v>0</v>
      </c>
      <c r="V23" s="259">
        <v>0</v>
      </c>
      <c r="W23" s="259">
        <v>85228</v>
      </c>
      <c r="X23" s="167"/>
    </row>
    <row r="24" spans="1:24" s="42" customFormat="1" ht="12.75" customHeight="1">
      <c r="A24" s="63">
        <v>21</v>
      </c>
      <c r="B24" s="337" t="s">
        <v>266</v>
      </c>
      <c r="C24" s="259">
        <v>42285.494465475313</v>
      </c>
      <c r="D24" s="259">
        <v>1635.5862831858406</v>
      </c>
      <c r="E24" s="259">
        <v>39.191111111111113</v>
      </c>
      <c r="F24" s="259">
        <v>19513.209753752948</v>
      </c>
      <c r="G24" s="259">
        <v>0</v>
      </c>
      <c r="H24" s="259">
        <v>414.38883873347379</v>
      </c>
      <c r="I24" s="259">
        <v>985.07476573242286</v>
      </c>
      <c r="J24" s="259">
        <v>0</v>
      </c>
      <c r="K24" s="259">
        <v>984</v>
      </c>
      <c r="L24" s="259">
        <v>1917</v>
      </c>
      <c r="M24" s="259">
        <v>15212.746149287053</v>
      </c>
      <c r="N24" s="259">
        <v>21092.400000000001</v>
      </c>
      <c r="O24" s="259">
        <v>0</v>
      </c>
      <c r="P24" s="259">
        <v>0</v>
      </c>
      <c r="Q24" s="259">
        <v>0</v>
      </c>
      <c r="R24" s="259">
        <v>5.1073174254114075</v>
      </c>
      <c r="S24" s="259">
        <v>0</v>
      </c>
      <c r="T24" s="259">
        <v>5.1073174254114075</v>
      </c>
      <c r="U24" s="259">
        <v>0</v>
      </c>
      <c r="V24" s="259">
        <v>0</v>
      </c>
      <c r="W24" s="259">
        <v>0</v>
      </c>
      <c r="X24" s="167"/>
    </row>
    <row r="25" spans="1:24" ht="12.75" customHeight="1">
      <c r="A25" s="63">
        <v>22</v>
      </c>
      <c r="B25" s="337" t="s">
        <v>211</v>
      </c>
      <c r="C25" s="259">
        <v>33493.098350482986</v>
      </c>
      <c r="D25" s="259">
        <v>0</v>
      </c>
      <c r="E25" s="259">
        <v>108</v>
      </c>
      <c r="F25" s="259">
        <v>9842.240829767301</v>
      </c>
      <c r="G25" s="259">
        <v>0</v>
      </c>
      <c r="H25" s="259">
        <v>930.87805825926478</v>
      </c>
      <c r="I25" s="259">
        <v>2128.1584966977416</v>
      </c>
      <c r="J25" s="259">
        <v>0</v>
      </c>
      <c r="K25" s="259">
        <v>5165.4763436006724</v>
      </c>
      <c r="L25" s="259">
        <v>878</v>
      </c>
      <c r="M25" s="259">
        <v>739.72793120962206</v>
      </c>
      <c r="N25" s="259">
        <v>23520.483542343798</v>
      </c>
      <c r="O25" s="259">
        <v>0</v>
      </c>
      <c r="P25" s="259">
        <v>0</v>
      </c>
      <c r="Q25" s="259">
        <v>0</v>
      </c>
      <c r="R25" s="259">
        <v>22.373978371887457</v>
      </c>
      <c r="S25" s="259">
        <v>0</v>
      </c>
      <c r="T25" s="259">
        <v>22.373978371887457</v>
      </c>
      <c r="U25" s="259">
        <v>0</v>
      </c>
      <c r="V25" s="259">
        <v>0</v>
      </c>
      <c r="W25" s="259">
        <v>0</v>
      </c>
      <c r="X25" s="167"/>
    </row>
    <row r="26" spans="1:24" ht="12.75" customHeight="1">
      <c r="A26" s="63">
        <v>23</v>
      </c>
      <c r="B26" s="337" t="s">
        <v>267</v>
      </c>
      <c r="C26" s="259">
        <v>280416.67225204618</v>
      </c>
      <c r="D26" s="259">
        <v>48245</v>
      </c>
      <c r="E26" s="259">
        <v>38595</v>
      </c>
      <c r="F26" s="259">
        <v>53307.819274473135</v>
      </c>
      <c r="G26" s="259">
        <v>0</v>
      </c>
      <c r="H26" s="259">
        <v>730.87276428170117</v>
      </c>
      <c r="I26" s="259">
        <v>1768.4831744504991</v>
      </c>
      <c r="J26" s="259">
        <v>0</v>
      </c>
      <c r="K26" s="259">
        <v>9768</v>
      </c>
      <c r="L26" s="259">
        <v>20029.04</v>
      </c>
      <c r="M26" s="259">
        <v>21011.423335740936</v>
      </c>
      <c r="N26" s="259">
        <v>120633</v>
      </c>
      <c r="O26" s="259">
        <v>0</v>
      </c>
      <c r="P26" s="259">
        <v>0</v>
      </c>
      <c r="Q26" s="259">
        <v>0</v>
      </c>
      <c r="R26" s="259">
        <v>406.85297757307234</v>
      </c>
      <c r="S26" s="259">
        <v>0</v>
      </c>
      <c r="T26" s="259">
        <v>406.85297757307234</v>
      </c>
      <c r="U26" s="259">
        <v>0</v>
      </c>
      <c r="V26" s="259">
        <v>0</v>
      </c>
      <c r="W26" s="259">
        <v>19229</v>
      </c>
      <c r="X26" s="167"/>
    </row>
    <row r="27" spans="1:24" ht="12.75" customHeight="1">
      <c r="A27" s="140" t="s">
        <v>59</v>
      </c>
      <c r="B27" s="338" t="s">
        <v>212</v>
      </c>
      <c r="C27" s="259">
        <v>80202.704206343522</v>
      </c>
      <c r="D27" s="259">
        <v>0</v>
      </c>
      <c r="E27" s="259">
        <v>0</v>
      </c>
      <c r="F27" s="259">
        <v>14937.921067316352</v>
      </c>
      <c r="G27" s="259">
        <v>0</v>
      </c>
      <c r="H27" s="259">
        <v>161.71204282211971</v>
      </c>
      <c r="I27" s="259">
        <v>365.8772234913165</v>
      </c>
      <c r="J27" s="259">
        <v>0</v>
      </c>
      <c r="K27" s="259">
        <v>1386</v>
      </c>
      <c r="L27" s="259">
        <v>9767.52</v>
      </c>
      <c r="M27" s="259">
        <v>3256.8118010029157</v>
      </c>
      <c r="N27" s="259">
        <v>65261</v>
      </c>
      <c r="O27" s="259">
        <v>0</v>
      </c>
      <c r="P27" s="259">
        <v>0</v>
      </c>
      <c r="Q27" s="259">
        <v>0</v>
      </c>
      <c r="R27" s="259">
        <v>3.7831390271753564</v>
      </c>
      <c r="S27" s="259">
        <v>0</v>
      </c>
      <c r="T27" s="259">
        <v>3.7831390271753564</v>
      </c>
      <c r="U27" s="259">
        <v>0</v>
      </c>
      <c r="V27" s="259">
        <v>0</v>
      </c>
      <c r="W27" s="259">
        <v>0</v>
      </c>
      <c r="X27" s="167"/>
    </row>
    <row r="28" spans="1:24" ht="12.75" customHeight="1">
      <c r="A28" s="125" t="s">
        <v>166</v>
      </c>
      <c r="B28" s="338" t="s">
        <v>268</v>
      </c>
      <c r="C28" s="259">
        <v>200213.96804570267</v>
      </c>
      <c r="D28" s="259">
        <v>48245</v>
      </c>
      <c r="E28" s="259">
        <v>38595</v>
      </c>
      <c r="F28" s="259">
        <v>38369.898207156781</v>
      </c>
      <c r="G28" s="259">
        <v>0</v>
      </c>
      <c r="H28" s="259">
        <v>569.16072145958151</v>
      </c>
      <c r="I28" s="259">
        <v>1402.6059509591826</v>
      </c>
      <c r="J28" s="259">
        <v>0</v>
      </c>
      <c r="K28" s="259">
        <v>8382</v>
      </c>
      <c r="L28" s="259">
        <v>10261.52</v>
      </c>
      <c r="M28" s="259">
        <v>17754.611534738018</v>
      </c>
      <c r="N28" s="259">
        <v>55372</v>
      </c>
      <c r="O28" s="259">
        <v>0</v>
      </c>
      <c r="P28" s="259">
        <v>0</v>
      </c>
      <c r="Q28" s="259">
        <v>0</v>
      </c>
      <c r="R28" s="259">
        <v>403.06983854589697</v>
      </c>
      <c r="S28" s="259">
        <v>0</v>
      </c>
      <c r="T28" s="259">
        <v>403.06983854589697</v>
      </c>
      <c r="U28" s="259">
        <v>0</v>
      </c>
      <c r="V28" s="259">
        <v>0</v>
      </c>
      <c r="W28" s="259">
        <v>19229</v>
      </c>
      <c r="X28" s="167"/>
    </row>
    <row r="29" spans="1:24" ht="12.75" customHeight="1">
      <c r="A29" s="63">
        <v>24</v>
      </c>
      <c r="B29" s="337" t="s">
        <v>213</v>
      </c>
      <c r="C29" s="259">
        <v>614730.92819432181</v>
      </c>
      <c r="D29" s="259">
        <v>307887.98103506147</v>
      </c>
      <c r="E29" s="259">
        <v>481.38325874390802</v>
      </c>
      <c r="F29" s="259">
        <v>50803.742572172792</v>
      </c>
      <c r="G29" s="259">
        <v>0</v>
      </c>
      <c r="H29" s="259">
        <v>1071.3016965157117</v>
      </c>
      <c r="I29" s="259">
        <v>2466.4088962233682</v>
      </c>
      <c r="J29" s="259">
        <v>0</v>
      </c>
      <c r="K29" s="259">
        <v>5067.3269217746183</v>
      </c>
      <c r="L29" s="259">
        <v>37324</v>
      </c>
      <c r="M29" s="259">
        <v>4874.7050576590909</v>
      </c>
      <c r="N29" s="259">
        <v>250172.56717844485</v>
      </c>
      <c r="O29" s="259">
        <v>0</v>
      </c>
      <c r="P29" s="259">
        <v>0</v>
      </c>
      <c r="Q29" s="259">
        <v>0</v>
      </c>
      <c r="R29" s="259">
        <v>25.774399898725154</v>
      </c>
      <c r="S29" s="259">
        <v>0</v>
      </c>
      <c r="T29" s="259">
        <v>25.774399898725154</v>
      </c>
      <c r="U29" s="259">
        <v>0</v>
      </c>
      <c r="V29" s="259">
        <v>0</v>
      </c>
      <c r="W29" s="259">
        <v>5359.4797500000004</v>
      </c>
      <c r="X29" s="167"/>
    </row>
    <row r="30" spans="1:24" ht="12.75" customHeight="1">
      <c r="A30" s="125" t="s">
        <v>167</v>
      </c>
      <c r="B30" s="338" t="s">
        <v>269</v>
      </c>
      <c r="C30" s="259">
        <v>551338.40952188149</v>
      </c>
      <c r="D30" s="259">
        <v>293922.72667799878</v>
      </c>
      <c r="E30" s="259">
        <v>2.2329141649249826</v>
      </c>
      <c r="F30" s="259">
        <v>40645.923785155021</v>
      </c>
      <c r="G30" s="259">
        <v>0</v>
      </c>
      <c r="H30" s="259">
        <v>555.03830850269276</v>
      </c>
      <c r="I30" s="259">
        <v>1276.1194658423756</v>
      </c>
      <c r="J30" s="259">
        <v>0</v>
      </c>
      <c r="K30" s="259">
        <v>1129.8986276841883</v>
      </c>
      <c r="L30" s="259">
        <v>36021</v>
      </c>
      <c r="M30" s="259">
        <v>1663.8673831257622</v>
      </c>
      <c r="N30" s="259">
        <v>211394.66384395282</v>
      </c>
      <c r="O30" s="259">
        <v>0</v>
      </c>
      <c r="P30" s="259">
        <v>0</v>
      </c>
      <c r="Q30" s="259">
        <v>0</v>
      </c>
      <c r="R30" s="259">
        <v>13.382550609936526</v>
      </c>
      <c r="S30" s="259">
        <v>0</v>
      </c>
      <c r="T30" s="259">
        <v>13.382550609936526</v>
      </c>
      <c r="U30" s="259">
        <v>0</v>
      </c>
      <c r="V30" s="259">
        <v>0</v>
      </c>
      <c r="W30" s="259">
        <v>5359.4797500000004</v>
      </c>
      <c r="X30" s="167"/>
    </row>
    <row r="31" spans="1:24" ht="12.75" customHeight="1">
      <c r="A31" s="125" t="s">
        <v>114</v>
      </c>
      <c r="B31" s="338" t="s">
        <v>270</v>
      </c>
      <c r="C31" s="259">
        <v>39628.074549279569</v>
      </c>
      <c r="D31" s="259">
        <v>3360.3089482685382</v>
      </c>
      <c r="E31" s="259">
        <v>396.14898730471572</v>
      </c>
      <c r="F31" s="259">
        <v>7648.3477691453991</v>
      </c>
      <c r="G31" s="259">
        <v>0</v>
      </c>
      <c r="H31" s="259">
        <v>371.26426236914108</v>
      </c>
      <c r="I31" s="259">
        <v>852.68829678823715</v>
      </c>
      <c r="J31" s="259">
        <v>0</v>
      </c>
      <c r="K31" s="259">
        <v>2358</v>
      </c>
      <c r="L31" s="259">
        <v>1221</v>
      </c>
      <c r="M31" s="259">
        <v>2845.3952099880207</v>
      </c>
      <c r="N31" s="259">
        <v>28214.485120354409</v>
      </c>
      <c r="O31" s="259">
        <v>0</v>
      </c>
      <c r="P31" s="259">
        <v>0</v>
      </c>
      <c r="Q31" s="259">
        <v>0</v>
      </c>
      <c r="R31" s="259">
        <v>8.7837242065049548</v>
      </c>
      <c r="S31" s="259">
        <v>0</v>
      </c>
      <c r="T31" s="259">
        <v>8.7837242065049548</v>
      </c>
      <c r="U31" s="259">
        <v>0</v>
      </c>
      <c r="V31" s="259">
        <v>0</v>
      </c>
      <c r="W31" s="259">
        <v>0</v>
      </c>
      <c r="X31" s="167"/>
    </row>
    <row r="32" spans="1:24" ht="12.75" customHeight="1">
      <c r="A32" s="125" t="s">
        <v>168</v>
      </c>
      <c r="B32" s="338" t="s">
        <v>214</v>
      </c>
      <c r="C32" s="259">
        <v>23764.444123160698</v>
      </c>
      <c r="D32" s="259">
        <v>10604.945408794163</v>
      </c>
      <c r="E32" s="259">
        <v>83.00135727426732</v>
      </c>
      <c r="F32" s="259">
        <v>2509.4710178723717</v>
      </c>
      <c r="G32" s="259">
        <v>0</v>
      </c>
      <c r="H32" s="259">
        <v>144.99912564387796</v>
      </c>
      <c r="I32" s="259">
        <v>337.60113359275579</v>
      </c>
      <c r="J32" s="259">
        <v>0</v>
      </c>
      <c r="K32" s="259">
        <v>1579.4282940904295</v>
      </c>
      <c r="L32" s="259">
        <v>82</v>
      </c>
      <c r="M32" s="259">
        <v>365.44246454530798</v>
      </c>
      <c r="N32" s="259">
        <v>10563.418214137611</v>
      </c>
      <c r="O32" s="259">
        <v>0</v>
      </c>
      <c r="P32" s="259">
        <v>0</v>
      </c>
      <c r="Q32" s="259">
        <v>0</v>
      </c>
      <c r="R32" s="259">
        <v>3.6081250822836735</v>
      </c>
      <c r="S32" s="259">
        <v>0</v>
      </c>
      <c r="T32" s="259">
        <v>3.6081250822836735</v>
      </c>
      <c r="U32" s="259">
        <v>0</v>
      </c>
      <c r="V32" s="259">
        <v>0</v>
      </c>
      <c r="W32" s="259">
        <v>0</v>
      </c>
      <c r="X32" s="167"/>
    </row>
    <row r="33" spans="1:24" ht="12.75" customHeight="1">
      <c r="A33" s="63">
        <v>25</v>
      </c>
      <c r="B33" s="337" t="s">
        <v>215</v>
      </c>
      <c r="C33" s="259">
        <v>55222.22033689369</v>
      </c>
      <c r="D33" s="259">
        <v>640.00484392563669</v>
      </c>
      <c r="E33" s="259">
        <v>48.657700058323364</v>
      </c>
      <c r="F33" s="259">
        <v>20592.468624306093</v>
      </c>
      <c r="G33" s="259">
        <v>0</v>
      </c>
      <c r="H33" s="259">
        <v>1673.4969195526248</v>
      </c>
      <c r="I33" s="259">
        <v>4113.8929098911276</v>
      </c>
      <c r="J33" s="259">
        <v>0</v>
      </c>
      <c r="K33" s="259">
        <v>13640.263549712161</v>
      </c>
      <c r="L33" s="259">
        <v>188</v>
      </c>
      <c r="M33" s="259">
        <v>976.81524515017986</v>
      </c>
      <c r="N33" s="259">
        <v>33900.082515694259</v>
      </c>
      <c r="O33" s="259">
        <v>0</v>
      </c>
      <c r="P33" s="259">
        <v>0</v>
      </c>
      <c r="Q33" s="259">
        <v>0</v>
      </c>
      <c r="R33" s="259">
        <v>41.006652909374552</v>
      </c>
      <c r="S33" s="259">
        <v>0</v>
      </c>
      <c r="T33" s="259">
        <v>41.006652909374552</v>
      </c>
      <c r="U33" s="259">
        <v>0</v>
      </c>
      <c r="V33" s="259">
        <v>0</v>
      </c>
      <c r="W33" s="259">
        <v>0</v>
      </c>
      <c r="X33" s="167"/>
    </row>
    <row r="34" spans="1:24" ht="12.75" customHeight="1">
      <c r="A34" s="63">
        <v>26</v>
      </c>
      <c r="B34" s="337" t="s">
        <v>271</v>
      </c>
      <c r="C34" s="259">
        <v>14712.647544369511</v>
      </c>
      <c r="D34" s="259">
        <v>14.347951613388231</v>
      </c>
      <c r="E34" s="259">
        <v>7.3214171042587424</v>
      </c>
      <c r="F34" s="259">
        <v>7586.7239276361961</v>
      </c>
      <c r="G34" s="259">
        <v>0</v>
      </c>
      <c r="H34" s="259">
        <v>1021.8914978467812</v>
      </c>
      <c r="I34" s="259">
        <v>2222.2774348853973</v>
      </c>
      <c r="J34" s="259">
        <v>0</v>
      </c>
      <c r="K34" s="259">
        <v>4338.9891894479624</v>
      </c>
      <c r="L34" s="259">
        <v>0</v>
      </c>
      <c r="M34" s="259">
        <v>3.5658054560553016</v>
      </c>
      <c r="N34" s="259">
        <v>7062.2839833366033</v>
      </c>
      <c r="O34" s="259">
        <v>0</v>
      </c>
      <c r="P34" s="259">
        <v>0</v>
      </c>
      <c r="Q34" s="259">
        <v>0</v>
      </c>
      <c r="R34" s="259">
        <v>41.970264679063909</v>
      </c>
      <c r="S34" s="259">
        <v>0</v>
      </c>
      <c r="T34" s="259">
        <v>41.970264679063909</v>
      </c>
      <c r="U34" s="259">
        <v>0</v>
      </c>
      <c r="V34" s="259">
        <v>0</v>
      </c>
      <c r="W34" s="259">
        <v>0</v>
      </c>
      <c r="X34" s="167"/>
    </row>
    <row r="35" spans="1:24" ht="12.75" customHeight="1">
      <c r="A35" s="63">
        <v>27</v>
      </c>
      <c r="B35" s="337" t="s">
        <v>216</v>
      </c>
      <c r="C35" s="259">
        <v>11202.675477742921</v>
      </c>
      <c r="D35" s="259">
        <v>552.16705596968052</v>
      </c>
      <c r="E35" s="259">
        <v>81.294352108278488</v>
      </c>
      <c r="F35" s="259">
        <v>8106.0867102216534</v>
      </c>
      <c r="G35" s="259">
        <v>0</v>
      </c>
      <c r="H35" s="259">
        <v>1208.3594326119025</v>
      </c>
      <c r="I35" s="259">
        <v>3022.1493493530611</v>
      </c>
      <c r="J35" s="259">
        <v>0</v>
      </c>
      <c r="K35" s="259">
        <v>3711.0178955082088</v>
      </c>
      <c r="L35" s="259">
        <v>122</v>
      </c>
      <c r="M35" s="259">
        <v>42.560032748481433</v>
      </c>
      <c r="N35" s="259">
        <v>2414.6452636713047</v>
      </c>
      <c r="O35" s="259">
        <v>0</v>
      </c>
      <c r="P35" s="259">
        <v>0</v>
      </c>
      <c r="Q35" s="259">
        <v>0</v>
      </c>
      <c r="R35" s="259">
        <v>48.482095772005856</v>
      </c>
      <c r="S35" s="259">
        <v>0</v>
      </c>
      <c r="T35" s="259">
        <v>48.482095772005856</v>
      </c>
      <c r="U35" s="259">
        <v>0</v>
      </c>
      <c r="V35" s="259">
        <v>0</v>
      </c>
      <c r="W35" s="259">
        <v>0</v>
      </c>
      <c r="X35" s="167"/>
    </row>
    <row r="36" spans="1:24" ht="12.75" customHeight="1">
      <c r="A36" s="63">
        <v>28</v>
      </c>
      <c r="B36" s="337" t="s">
        <v>217</v>
      </c>
      <c r="C36" s="259">
        <v>47252.529741171107</v>
      </c>
      <c r="D36" s="259">
        <v>535.62965526871994</v>
      </c>
      <c r="E36" s="259">
        <v>48.79752961429427</v>
      </c>
      <c r="F36" s="259">
        <v>22413.46919810494</v>
      </c>
      <c r="G36" s="259">
        <v>0</v>
      </c>
      <c r="H36" s="259">
        <v>2427.87412860113</v>
      </c>
      <c r="I36" s="259">
        <v>5810.2776691490044</v>
      </c>
      <c r="J36" s="259">
        <v>0</v>
      </c>
      <c r="K36" s="259">
        <v>11716.140225240508</v>
      </c>
      <c r="L36" s="259">
        <v>639</v>
      </c>
      <c r="M36" s="259">
        <v>1820.177175114294</v>
      </c>
      <c r="N36" s="259">
        <v>24192.989799328534</v>
      </c>
      <c r="O36" s="259">
        <v>0</v>
      </c>
      <c r="P36" s="259">
        <v>0</v>
      </c>
      <c r="Q36" s="259">
        <v>0</v>
      </c>
      <c r="R36" s="259">
        <v>61.643558854619123</v>
      </c>
      <c r="S36" s="259">
        <v>0</v>
      </c>
      <c r="T36" s="259">
        <v>61.643558854619123</v>
      </c>
      <c r="U36" s="259">
        <v>0</v>
      </c>
      <c r="V36" s="259">
        <v>0</v>
      </c>
      <c r="W36" s="259">
        <v>0</v>
      </c>
      <c r="X36" s="167"/>
    </row>
    <row r="37" spans="1:24" ht="12.75" customHeight="1">
      <c r="A37" s="63">
        <v>29</v>
      </c>
      <c r="B37" s="337" t="s">
        <v>218</v>
      </c>
      <c r="C37" s="259">
        <v>49495.515432081454</v>
      </c>
      <c r="D37" s="259">
        <v>722.84468373938807</v>
      </c>
      <c r="E37" s="259">
        <v>3.4926786731032298</v>
      </c>
      <c r="F37" s="259">
        <v>16986.199968514466</v>
      </c>
      <c r="G37" s="259">
        <v>0</v>
      </c>
      <c r="H37" s="259">
        <v>3660.5026139066986</v>
      </c>
      <c r="I37" s="259">
        <v>8637.4037230757185</v>
      </c>
      <c r="J37" s="259">
        <v>0</v>
      </c>
      <c r="K37" s="259">
        <v>3755.4652487300791</v>
      </c>
      <c r="L37" s="259">
        <v>48</v>
      </c>
      <c r="M37" s="259">
        <v>884.82838280196813</v>
      </c>
      <c r="N37" s="259">
        <v>31689.442220465371</v>
      </c>
      <c r="O37" s="259">
        <v>0</v>
      </c>
      <c r="P37" s="259">
        <v>0</v>
      </c>
      <c r="Q37" s="259">
        <v>0</v>
      </c>
      <c r="R37" s="259">
        <v>93.535880689121086</v>
      </c>
      <c r="S37" s="259">
        <v>0</v>
      </c>
      <c r="T37" s="259">
        <v>93.535880689121086</v>
      </c>
      <c r="U37" s="259">
        <v>0</v>
      </c>
      <c r="V37" s="259">
        <v>0</v>
      </c>
      <c r="W37" s="259">
        <v>0</v>
      </c>
      <c r="X37" s="167"/>
    </row>
    <row r="38" spans="1:24" ht="12.75" customHeight="1">
      <c r="A38" s="63">
        <v>30</v>
      </c>
      <c r="B38" s="337" t="s">
        <v>272</v>
      </c>
      <c r="C38" s="259">
        <v>9733.1007199772866</v>
      </c>
      <c r="D38" s="259">
        <v>0.90933506767313277</v>
      </c>
      <c r="E38" s="259">
        <v>0.46401197169859809</v>
      </c>
      <c r="F38" s="259">
        <v>2595.3644205856335</v>
      </c>
      <c r="G38" s="259">
        <v>0</v>
      </c>
      <c r="H38" s="259">
        <v>466.14345905729539</v>
      </c>
      <c r="I38" s="259">
        <v>1135.7482006338455</v>
      </c>
      <c r="J38" s="259">
        <v>0</v>
      </c>
      <c r="K38" s="259">
        <v>898</v>
      </c>
      <c r="L38" s="259">
        <v>0</v>
      </c>
      <c r="M38" s="259">
        <v>95.472760894492637</v>
      </c>
      <c r="N38" s="259">
        <v>7124.4</v>
      </c>
      <c r="O38" s="259">
        <v>0</v>
      </c>
      <c r="P38" s="259">
        <v>0</v>
      </c>
      <c r="Q38" s="259">
        <v>0</v>
      </c>
      <c r="R38" s="259">
        <v>11.962952352281338</v>
      </c>
      <c r="S38" s="259">
        <v>0</v>
      </c>
      <c r="T38" s="259">
        <v>11.962952352281338</v>
      </c>
      <c r="U38" s="259">
        <v>0</v>
      </c>
      <c r="V38" s="259">
        <v>0</v>
      </c>
      <c r="W38" s="259">
        <v>0</v>
      </c>
      <c r="X38" s="167"/>
    </row>
    <row r="39" spans="1:24" ht="12.75" customHeight="1">
      <c r="A39" s="63" t="s">
        <v>169</v>
      </c>
      <c r="B39" s="337" t="s">
        <v>273</v>
      </c>
      <c r="C39" s="259">
        <v>10919.360342262229</v>
      </c>
      <c r="D39" s="259">
        <v>64.331579639194544</v>
      </c>
      <c r="E39" s="259">
        <v>32.826868963991252</v>
      </c>
      <c r="F39" s="259">
        <v>5984.1243001786888</v>
      </c>
      <c r="G39" s="259">
        <v>0</v>
      </c>
      <c r="H39" s="259">
        <v>614.63604584635164</v>
      </c>
      <c r="I39" s="259">
        <v>1413.7520878181269</v>
      </c>
      <c r="J39" s="259">
        <v>0</v>
      </c>
      <c r="K39" s="259">
        <v>3756</v>
      </c>
      <c r="L39" s="259">
        <v>163</v>
      </c>
      <c r="M39" s="259">
        <v>36.736166514209494</v>
      </c>
      <c r="N39" s="259">
        <v>4823.5779200000043</v>
      </c>
      <c r="O39" s="259">
        <v>0</v>
      </c>
      <c r="P39" s="259">
        <v>0</v>
      </c>
      <c r="Q39" s="259">
        <v>0</v>
      </c>
      <c r="R39" s="259">
        <v>14.499673480350181</v>
      </c>
      <c r="S39" s="259">
        <v>0</v>
      </c>
      <c r="T39" s="259">
        <v>14.499673480350181</v>
      </c>
      <c r="U39" s="259">
        <v>0</v>
      </c>
      <c r="V39" s="259">
        <v>0</v>
      </c>
      <c r="W39" s="259">
        <v>0</v>
      </c>
      <c r="X39" s="167"/>
    </row>
    <row r="40" spans="1:24" ht="12.75" customHeight="1">
      <c r="A40" s="63">
        <v>33</v>
      </c>
      <c r="B40" s="337" t="s">
        <v>170</v>
      </c>
      <c r="C40" s="259">
        <v>2355.1179837660834</v>
      </c>
      <c r="D40" s="259">
        <v>0.39627909492984303</v>
      </c>
      <c r="E40" s="259">
        <v>0.2022117596892555</v>
      </c>
      <c r="F40" s="259">
        <v>2304.119492911464</v>
      </c>
      <c r="G40" s="259">
        <v>0</v>
      </c>
      <c r="H40" s="259">
        <v>650.65507909871678</v>
      </c>
      <c r="I40" s="259">
        <v>1653.4169319904208</v>
      </c>
      <c r="J40" s="259">
        <v>0</v>
      </c>
      <c r="K40" s="259">
        <v>0</v>
      </c>
      <c r="L40" s="259">
        <v>0</v>
      </c>
      <c r="M40" s="259">
        <v>4.7481822326477435E-2</v>
      </c>
      <c r="N40" s="259">
        <v>50.4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259">
        <v>0</v>
      </c>
      <c r="W40" s="259">
        <v>0</v>
      </c>
      <c r="X40" s="167"/>
    </row>
    <row r="41" spans="1:24" ht="12.75" customHeight="1">
      <c r="A41" s="63" t="s">
        <v>171</v>
      </c>
      <c r="B41" s="336" t="s">
        <v>172</v>
      </c>
      <c r="C41" s="259">
        <v>3809933.2499641511</v>
      </c>
      <c r="D41" s="259">
        <v>1363567</v>
      </c>
      <c r="E41" s="259">
        <v>1451322</v>
      </c>
      <c r="F41" s="259">
        <v>97745.413077087782</v>
      </c>
      <c r="G41" s="259">
        <v>0</v>
      </c>
      <c r="H41" s="259">
        <v>658.69940399159134</v>
      </c>
      <c r="I41" s="259">
        <v>2617.6656042359355</v>
      </c>
      <c r="J41" s="259">
        <v>0</v>
      </c>
      <c r="K41" s="259">
        <v>23560</v>
      </c>
      <c r="L41" s="259">
        <v>34209</v>
      </c>
      <c r="M41" s="259">
        <v>36700.048068860247</v>
      </c>
      <c r="N41" s="259">
        <v>647994.804</v>
      </c>
      <c r="O41" s="259">
        <v>0</v>
      </c>
      <c r="P41" s="259">
        <v>0</v>
      </c>
      <c r="Q41" s="259">
        <v>0</v>
      </c>
      <c r="R41" s="259">
        <v>144886.39288706315</v>
      </c>
      <c r="S41" s="259">
        <v>0</v>
      </c>
      <c r="T41" s="259">
        <v>88424.392887063164</v>
      </c>
      <c r="U41" s="259">
        <v>0</v>
      </c>
      <c r="V41" s="259">
        <v>56462</v>
      </c>
      <c r="W41" s="259">
        <v>104417.63999999998</v>
      </c>
      <c r="X41" s="167"/>
    </row>
    <row r="42" spans="1:24" ht="12.75" customHeight="1">
      <c r="A42" s="63" t="s">
        <v>173</v>
      </c>
      <c r="B42" s="338" t="s">
        <v>274</v>
      </c>
      <c r="C42" s="259">
        <v>3794967.9446553891</v>
      </c>
      <c r="D42" s="259">
        <v>1363567</v>
      </c>
      <c r="E42" s="259">
        <v>1451322</v>
      </c>
      <c r="F42" s="259">
        <v>97287.42211662406</v>
      </c>
      <c r="G42" s="259">
        <v>0</v>
      </c>
      <c r="H42" s="259">
        <v>556.48177885659811</v>
      </c>
      <c r="I42" s="259">
        <v>2261.8997282805021</v>
      </c>
      <c r="J42" s="259">
        <v>0</v>
      </c>
      <c r="K42" s="259">
        <v>23560</v>
      </c>
      <c r="L42" s="259">
        <v>34209</v>
      </c>
      <c r="M42" s="259">
        <v>36700.040609486961</v>
      </c>
      <c r="N42" s="259">
        <v>647962.804</v>
      </c>
      <c r="O42" s="259">
        <v>0</v>
      </c>
      <c r="P42" s="259">
        <v>0</v>
      </c>
      <c r="Q42" s="259">
        <v>0</v>
      </c>
      <c r="R42" s="259">
        <v>130411.07853876489</v>
      </c>
      <c r="S42" s="259">
        <v>0</v>
      </c>
      <c r="T42" s="259">
        <v>73949.078538764894</v>
      </c>
      <c r="U42" s="259">
        <v>0</v>
      </c>
      <c r="V42" s="259">
        <v>56462</v>
      </c>
      <c r="W42" s="259">
        <v>104417.63999999998</v>
      </c>
      <c r="X42" s="167"/>
    </row>
    <row r="43" spans="1:24" ht="12.75" customHeight="1">
      <c r="A43" s="63" t="s">
        <v>174</v>
      </c>
      <c r="B43" s="338" t="s">
        <v>175</v>
      </c>
      <c r="C43" s="259">
        <v>14965.305308761986</v>
      </c>
      <c r="D43" s="259">
        <v>0</v>
      </c>
      <c r="E43" s="259">
        <v>0</v>
      </c>
      <c r="F43" s="259">
        <v>457.99096046371255</v>
      </c>
      <c r="G43" s="259">
        <v>0</v>
      </c>
      <c r="H43" s="259">
        <v>102.21762513499326</v>
      </c>
      <c r="I43" s="259">
        <v>355.7658759554335</v>
      </c>
      <c r="J43" s="259">
        <v>0</v>
      </c>
      <c r="K43" s="259">
        <v>0</v>
      </c>
      <c r="L43" s="259">
        <v>0</v>
      </c>
      <c r="M43" s="259">
        <v>7.4593732857925754E-3</v>
      </c>
      <c r="N43" s="259">
        <v>32.000000000000092</v>
      </c>
      <c r="O43" s="259">
        <v>0</v>
      </c>
      <c r="P43" s="259">
        <v>0</v>
      </c>
      <c r="Q43" s="259">
        <v>0</v>
      </c>
      <c r="R43" s="259">
        <v>14475.314348298274</v>
      </c>
      <c r="S43" s="259">
        <v>0</v>
      </c>
      <c r="T43" s="259">
        <v>14475.314348298274</v>
      </c>
      <c r="U43" s="259">
        <v>0</v>
      </c>
      <c r="V43" s="259">
        <v>0</v>
      </c>
      <c r="W43" s="259">
        <v>0</v>
      </c>
      <c r="X43" s="167"/>
    </row>
    <row r="44" spans="1:24" ht="12.75" customHeight="1">
      <c r="A44" s="63" t="s">
        <v>176</v>
      </c>
      <c r="B44" s="336" t="s">
        <v>275</v>
      </c>
      <c r="C44" s="259">
        <v>75746.225716498768</v>
      </c>
      <c r="D44" s="259">
        <v>645.83919011353169</v>
      </c>
      <c r="E44" s="259">
        <v>2.6496463371664376</v>
      </c>
      <c r="F44" s="259">
        <v>73516.356849948628</v>
      </c>
      <c r="G44" s="259">
        <v>0</v>
      </c>
      <c r="H44" s="259">
        <v>10680.29669027568</v>
      </c>
      <c r="I44" s="259">
        <v>62092.280760624009</v>
      </c>
      <c r="J44" s="259">
        <v>0</v>
      </c>
      <c r="K44" s="259">
        <v>408</v>
      </c>
      <c r="L44" s="259">
        <v>335</v>
      </c>
      <c r="M44" s="259">
        <v>0.77939904894647727</v>
      </c>
      <c r="N44" s="259">
        <v>502.69319999999999</v>
      </c>
      <c r="O44" s="259">
        <v>0</v>
      </c>
      <c r="P44" s="259">
        <v>0</v>
      </c>
      <c r="Q44" s="259">
        <v>0</v>
      </c>
      <c r="R44" s="259">
        <v>1078.6868300994556</v>
      </c>
      <c r="S44" s="259">
        <v>0</v>
      </c>
      <c r="T44" s="259">
        <v>1078.6868300994556</v>
      </c>
      <c r="U44" s="259">
        <v>0</v>
      </c>
      <c r="V44" s="259">
        <v>0</v>
      </c>
      <c r="W44" s="259">
        <v>0</v>
      </c>
      <c r="X44" s="167"/>
    </row>
    <row r="45" spans="1:24" ht="12.75" customHeight="1">
      <c r="A45" s="63">
        <v>36</v>
      </c>
      <c r="B45" s="337" t="s">
        <v>178</v>
      </c>
      <c r="C45" s="259">
        <v>482.22741520473556</v>
      </c>
      <c r="D45" s="259">
        <v>0</v>
      </c>
      <c r="E45" s="259">
        <v>0</v>
      </c>
      <c r="F45" s="259">
        <v>480.93079569846697</v>
      </c>
      <c r="G45" s="259">
        <v>0</v>
      </c>
      <c r="H45" s="259">
        <v>108.63923422828647</v>
      </c>
      <c r="I45" s="259">
        <v>372.28363347732682</v>
      </c>
      <c r="J45" s="259">
        <v>0</v>
      </c>
      <c r="K45" s="259">
        <v>0</v>
      </c>
      <c r="L45" s="259">
        <v>0</v>
      </c>
      <c r="M45" s="259">
        <v>7.9279928536905141E-3</v>
      </c>
      <c r="N45" s="259">
        <v>0</v>
      </c>
      <c r="O45" s="259">
        <v>0</v>
      </c>
      <c r="P45" s="259">
        <v>0</v>
      </c>
      <c r="Q45" s="259">
        <v>0</v>
      </c>
      <c r="R45" s="259">
        <v>1.2966195062686121</v>
      </c>
      <c r="S45" s="259">
        <v>0</v>
      </c>
      <c r="T45" s="259">
        <v>1.2966195062686121</v>
      </c>
      <c r="U45" s="259">
        <v>0</v>
      </c>
      <c r="V45" s="259">
        <v>0</v>
      </c>
      <c r="W45" s="259">
        <v>0</v>
      </c>
      <c r="X45" s="167"/>
    </row>
    <row r="46" spans="1:24" ht="12.75" customHeight="1">
      <c r="A46" s="63" t="s">
        <v>179</v>
      </c>
      <c r="B46" s="337" t="s">
        <v>276</v>
      </c>
      <c r="C46" s="259">
        <v>75263.99830129405</v>
      </c>
      <c r="D46" s="259">
        <v>645.83919011353169</v>
      </c>
      <c r="E46" s="259">
        <v>2.6496463371664376</v>
      </c>
      <c r="F46" s="259">
        <v>73035.426054250172</v>
      </c>
      <c r="G46" s="259">
        <v>0</v>
      </c>
      <c r="H46" s="259">
        <v>10571.657456047393</v>
      </c>
      <c r="I46" s="259">
        <v>61719.997127146686</v>
      </c>
      <c r="J46" s="259">
        <v>0</v>
      </c>
      <c r="K46" s="259">
        <v>408</v>
      </c>
      <c r="L46" s="259">
        <v>335</v>
      </c>
      <c r="M46" s="259">
        <v>0.77147105609278677</v>
      </c>
      <c r="N46" s="259">
        <v>502.69319999999999</v>
      </c>
      <c r="O46" s="259">
        <v>0</v>
      </c>
      <c r="P46" s="259">
        <v>0</v>
      </c>
      <c r="Q46" s="259">
        <v>0</v>
      </c>
      <c r="R46" s="259">
        <v>1077.390210593187</v>
      </c>
      <c r="S46" s="259">
        <v>0</v>
      </c>
      <c r="T46" s="259">
        <v>1077.390210593187</v>
      </c>
      <c r="U46" s="259">
        <v>0</v>
      </c>
      <c r="V46" s="259">
        <v>0</v>
      </c>
      <c r="W46" s="259">
        <v>0</v>
      </c>
      <c r="X46" s="167"/>
    </row>
    <row r="47" spans="1:24" ht="12.75" customHeight="1">
      <c r="A47" s="63">
        <v>37</v>
      </c>
      <c r="B47" s="338" t="s">
        <v>180</v>
      </c>
      <c r="C47" s="259">
        <v>9155.7977981668009</v>
      </c>
      <c r="D47" s="259">
        <v>0</v>
      </c>
      <c r="E47" s="259">
        <v>0</v>
      </c>
      <c r="F47" s="259">
        <v>9043.0630457308489</v>
      </c>
      <c r="G47" s="259">
        <v>0</v>
      </c>
      <c r="H47" s="259">
        <v>1688.925907094603</v>
      </c>
      <c r="I47" s="259">
        <v>7354.0138885727029</v>
      </c>
      <c r="J47" s="259">
        <v>0</v>
      </c>
      <c r="K47" s="259">
        <v>0</v>
      </c>
      <c r="L47" s="259">
        <v>0</v>
      </c>
      <c r="M47" s="259">
        <v>0.12325006354262827</v>
      </c>
      <c r="N47" s="259">
        <v>0</v>
      </c>
      <c r="O47" s="259">
        <v>0</v>
      </c>
      <c r="P47" s="259">
        <v>0</v>
      </c>
      <c r="Q47" s="259">
        <v>0</v>
      </c>
      <c r="R47" s="259">
        <v>112.73475243595146</v>
      </c>
      <c r="S47" s="259">
        <v>0</v>
      </c>
      <c r="T47" s="259">
        <v>112.73475243595146</v>
      </c>
      <c r="U47" s="259">
        <v>0</v>
      </c>
      <c r="V47" s="259">
        <v>0</v>
      </c>
      <c r="W47" s="259">
        <v>0</v>
      </c>
      <c r="X47" s="167"/>
    </row>
    <row r="48" spans="1:24" ht="12.75" customHeight="1">
      <c r="A48" s="63" t="s">
        <v>181</v>
      </c>
      <c r="B48" s="339" t="s">
        <v>277</v>
      </c>
      <c r="C48" s="259">
        <v>66108.200503127257</v>
      </c>
      <c r="D48" s="259">
        <v>645.83919011353169</v>
      </c>
      <c r="E48" s="259">
        <v>2.6496463371664376</v>
      </c>
      <c r="F48" s="259">
        <v>63992.363008519322</v>
      </c>
      <c r="G48" s="259">
        <v>0</v>
      </c>
      <c r="H48" s="259">
        <v>8882.73154895279</v>
      </c>
      <c r="I48" s="259">
        <v>54365.983238573979</v>
      </c>
      <c r="J48" s="259">
        <v>0</v>
      </c>
      <c r="K48" s="259">
        <v>408</v>
      </c>
      <c r="L48" s="259">
        <v>335</v>
      </c>
      <c r="M48" s="259">
        <v>0.64822099255015853</v>
      </c>
      <c r="N48" s="259">
        <v>502.69319999999999</v>
      </c>
      <c r="O48" s="259">
        <v>0</v>
      </c>
      <c r="P48" s="259">
        <v>0</v>
      </c>
      <c r="Q48" s="259">
        <v>0</v>
      </c>
      <c r="R48" s="259">
        <v>964.65545815723556</v>
      </c>
      <c r="S48" s="259">
        <v>0</v>
      </c>
      <c r="T48" s="259">
        <v>964.65545815723556</v>
      </c>
      <c r="U48" s="259">
        <v>0</v>
      </c>
      <c r="V48" s="259">
        <v>0</v>
      </c>
      <c r="W48" s="259">
        <v>0</v>
      </c>
      <c r="X48" s="167"/>
    </row>
    <row r="49" spans="1:24" ht="12.75" customHeight="1">
      <c r="A49" s="63" t="s">
        <v>182</v>
      </c>
      <c r="B49" s="336" t="s">
        <v>219</v>
      </c>
      <c r="C49" s="259">
        <v>158618.79244887255</v>
      </c>
      <c r="D49" s="259">
        <v>409.7398172610051</v>
      </c>
      <c r="E49" s="259">
        <v>209.0804448762816</v>
      </c>
      <c r="F49" s="259">
        <v>141583.75220414513</v>
      </c>
      <c r="G49" s="259">
        <v>0</v>
      </c>
      <c r="H49" s="259">
        <v>13392.506050862912</v>
      </c>
      <c r="I49" s="259">
        <v>99088.545526964153</v>
      </c>
      <c r="J49" s="259">
        <v>0</v>
      </c>
      <c r="K49" s="259">
        <v>27901.131870149213</v>
      </c>
      <c r="L49" s="259">
        <v>0</v>
      </c>
      <c r="M49" s="259">
        <v>1201.568756168858</v>
      </c>
      <c r="N49" s="259">
        <v>16051.697293870802</v>
      </c>
      <c r="O49" s="259">
        <v>0</v>
      </c>
      <c r="P49" s="259">
        <v>0</v>
      </c>
      <c r="Q49" s="259">
        <v>0</v>
      </c>
      <c r="R49" s="259">
        <v>364.52268871935871</v>
      </c>
      <c r="S49" s="259">
        <v>0</v>
      </c>
      <c r="T49" s="259">
        <v>364.52268871935871</v>
      </c>
      <c r="U49" s="259">
        <v>0</v>
      </c>
      <c r="V49" s="259">
        <v>0</v>
      </c>
      <c r="W49" s="259">
        <v>0</v>
      </c>
      <c r="X49" s="167"/>
    </row>
    <row r="50" spans="1:24" ht="12.75" customHeight="1">
      <c r="A50" s="63" t="s">
        <v>183</v>
      </c>
      <c r="B50" s="337" t="s">
        <v>184</v>
      </c>
      <c r="C50" s="259">
        <v>78187.827947395141</v>
      </c>
      <c r="D50" s="259">
        <v>200.39770444878152</v>
      </c>
      <c r="E50" s="259">
        <v>102.25816343264228</v>
      </c>
      <c r="F50" s="259">
        <v>69847.984317071459</v>
      </c>
      <c r="G50" s="259">
        <v>0</v>
      </c>
      <c r="H50" s="259">
        <v>6146.8685126961227</v>
      </c>
      <c r="I50" s="259">
        <v>49519.366986268855</v>
      </c>
      <c r="J50" s="259">
        <v>0</v>
      </c>
      <c r="K50" s="259">
        <v>13627.194531583098</v>
      </c>
      <c r="L50" s="259">
        <v>0</v>
      </c>
      <c r="M50" s="259">
        <v>554.55428652338446</v>
      </c>
      <c r="N50" s="259">
        <v>7857.7545538882223</v>
      </c>
      <c r="O50" s="259">
        <v>0</v>
      </c>
      <c r="P50" s="259">
        <v>0</v>
      </c>
      <c r="Q50" s="259">
        <v>0</v>
      </c>
      <c r="R50" s="259">
        <v>179.43320855404258</v>
      </c>
      <c r="S50" s="259">
        <v>0</v>
      </c>
      <c r="T50" s="259">
        <v>179.43320855404258</v>
      </c>
      <c r="U50" s="259">
        <v>0</v>
      </c>
      <c r="V50" s="259">
        <v>0</v>
      </c>
      <c r="W50" s="259">
        <v>0</v>
      </c>
      <c r="X50" s="167"/>
    </row>
    <row r="51" spans="1:24" ht="12.75" customHeight="1">
      <c r="A51" s="63">
        <v>43</v>
      </c>
      <c r="B51" s="337" t="s">
        <v>278</v>
      </c>
      <c r="C51" s="259">
        <v>80430.964501477443</v>
      </c>
      <c r="D51" s="259">
        <v>209.34211281222355</v>
      </c>
      <c r="E51" s="259">
        <v>106.82228144363933</v>
      </c>
      <c r="F51" s="259">
        <v>71735.767887073685</v>
      </c>
      <c r="G51" s="259">
        <v>0</v>
      </c>
      <c r="H51" s="259">
        <v>7245.6375381667895</v>
      </c>
      <c r="I51" s="259">
        <v>49569.178540695306</v>
      </c>
      <c r="J51" s="259">
        <v>0</v>
      </c>
      <c r="K51" s="259">
        <v>14273.937338566117</v>
      </c>
      <c r="L51" s="259">
        <v>0</v>
      </c>
      <c r="M51" s="259">
        <v>647.01446964547358</v>
      </c>
      <c r="N51" s="259">
        <v>8193.94273998258</v>
      </c>
      <c r="O51" s="259">
        <v>0</v>
      </c>
      <c r="P51" s="259">
        <v>0</v>
      </c>
      <c r="Q51" s="259">
        <v>0</v>
      </c>
      <c r="R51" s="259">
        <v>185.08948016531619</v>
      </c>
      <c r="S51" s="259">
        <v>0</v>
      </c>
      <c r="T51" s="259">
        <v>185.08948016531619</v>
      </c>
      <c r="U51" s="259">
        <v>0</v>
      </c>
      <c r="V51" s="259">
        <v>0</v>
      </c>
      <c r="W51" s="259">
        <v>0</v>
      </c>
      <c r="X51" s="167"/>
    </row>
    <row r="52" spans="1:24" ht="12.75" customHeight="1">
      <c r="A52" s="63" t="s">
        <v>185</v>
      </c>
      <c r="B52" s="336" t="s">
        <v>279</v>
      </c>
      <c r="C52" s="259">
        <v>329209.52490379626</v>
      </c>
      <c r="D52" s="259">
        <v>3771.323640475016</v>
      </c>
      <c r="E52" s="259">
        <v>1924.4164011052694</v>
      </c>
      <c r="F52" s="259">
        <v>221497.16335848349</v>
      </c>
      <c r="G52" s="259">
        <v>0</v>
      </c>
      <c r="H52" s="259">
        <v>34092.737527817844</v>
      </c>
      <c r="I52" s="259">
        <v>106178.0724238721</v>
      </c>
      <c r="J52" s="259">
        <v>0</v>
      </c>
      <c r="K52" s="259">
        <v>80475.825475233651</v>
      </c>
      <c r="L52" s="259">
        <v>0</v>
      </c>
      <c r="M52" s="259">
        <v>750.52793155993095</v>
      </c>
      <c r="N52" s="259">
        <v>101039.18164711155</v>
      </c>
      <c r="O52" s="259">
        <v>0</v>
      </c>
      <c r="P52" s="259">
        <v>0</v>
      </c>
      <c r="Q52" s="259">
        <v>0</v>
      </c>
      <c r="R52" s="259">
        <v>977.43985662094667</v>
      </c>
      <c r="S52" s="259">
        <v>0</v>
      </c>
      <c r="T52" s="259">
        <v>977.43985662094667</v>
      </c>
      <c r="U52" s="259">
        <v>0</v>
      </c>
      <c r="V52" s="259">
        <v>0</v>
      </c>
      <c r="W52" s="259">
        <v>0</v>
      </c>
      <c r="X52" s="167"/>
    </row>
    <row r="53" spans="1:24" ht="12.75" customHeight="1">
      <c r="A53" s="63">
        <v>45</v>
      </c>
      <c r="B53" s="337" t="s">
        <v>280</v>
      </c>
      <c r="C53" s="259">
        <v>41931.50678908483</v>
      </c>
      <c r="D53" s="259">
        <v>420.65215290262159</v>
      </c>
      <c r="E53" s="259">
        <v>214.64874918666092</v>
      </c>
      <c r="F53" s="259">
        <v>28003.166051834436</v>
      </c>
      <c r="G53" s="259">
        <v>0</v>
      </c>
      <c r="H53" s="259">
        <v>1352.3689934131046</v>
      </c>
      <c r="I53" s="259">
        <v>9186.1207020604197</v>
      </c>
      <c r="J53" s="259">
        <v>0</v>
      </c>
      <c r="K53" s="259">
        <v>17464.577666676734</v>
      </c>
      <c r="L53" s="259">
        <v>0</v>
      </c>
      <c r="M53" s="259">
        <v>9.8689684178021791E-2</v>
      </c>
      <c r="N53" s="259">
        <v>13150.20467598822</v>
      </c>
      <c r="O53" s="259">
        <v>0</v>
      </c>
      <c r="P53" s="259">
        <v>0</v>
      </c>
      <c r="Q53" s="259">
        <v>0</v>
      </c>
      <c r="R53" s="259">
        <v>142.83515917289262</v>
      </c>
      <c r="S53" s="259">
        <v>0</v>
      </c>
      <c r="T53" s="259">
        <v>142.83515917289262</v>
      </c>
      <c r="U53" s="259">
        <v>0</v>
      </c>
      <c r="V53" s="259">
        <v>0</v>
      </c>
      <c r="W53" s="259">
        <v>0</v>
      </c>
      <c r="X53" s="167"/>
    </row>
    <row r="54" spans="1:24" ht="12.75" customHeight="1">
      <c r="A54" s="63">
        <v>46</v>
      </c>
      <c r="B54" s="337" t="s">
        <v>220</v>
      </c>
      <c r="C54" s="259">
        <v>113997.94770848092</v>
      </c>
      <c r="D54" s="259">
        <v>734.7485941098555</v>
      </c>
      <c r="E54" s="259">
        <v>374.92466305966502</v>
      </c>
      <c r="F54" s="259">
        <v>83185.618846650774</v>
      </c>
      <c r="G54" s="259">
        <v>0</v>
      </c>
      <c r="H54" s="259">
        <v>7344.4138023550913</v>
      </c>
      <c r="I54" s="259">
        <v>60459.65292265587</v>
      </c>
      <c r="J54" s="259">
        <v>0</v>
      </c>
      <c r="K54" s="259">
        <v>15374.716160018286</v>
      </c>
      <c r="L54" s="259">
        <v>0</v>
      </c>
      <c r="M54" s="259">
        <v>6.8359616215377983</v>
      </c>
      <c r="N54" s="259">
        <v>29181.707434093118</v>
      </c>
      <c r="O54" s="259">
        <v>0</v>
      </c>
      <c r="P54" s="259">
        <v>0</v>
      </c>
      <c r="Q54" s="259">
        <v>0</v>
      </c>
      <c r="R54" s="259">
        <v>520.94817056751879</v>
      </c>
      <c r="S54" s="259">
        <v>0</v>
      </c>
      <c r="T54" s="259">
        <v>520.94817056751879</v>
      </c>
      <c r="U54" s="259">
        <v>0</v>
      </c>
      <c r="V54" s="259">
        <v>0</v>
      </c>
      <c r="W54" s="259">
        <v>0</v>
      </c>
      <c r="X54" s="167"/>
    </row>
    <row r="55" spans="1:24" ht="12.75" customHeight="1">
      <c r="A55" s="63">
        <v>47</v>
      </c>
      <c r="B55" s="337" t="s">
        <v>221</v>
      </c>
      <c r="C55" s="259">
        <v>173280.07040623052</v>
      </c>
      <c r="D55" s="259">
        <v>2615.9228934625389</v>
      </c>
      <c r="E55" s="259">
        <v>1334.8429888589435</v>
      </c>
      <c r="F55" s="259">
        <v>110308.37845999829</v>
      </c>
      <c r="G55" s="259">
        <v>0</v>
      </c>
      <c r="H55" s="259">
        <v>25395.954732049649</v>
      </c>
      <c r="I55" s="259">
        <v>36532.298799155804</v>
      </c>
      <c r="J55" s="259">
        <v>0</v>
      </c>
      <c r="K55" s="259">
        <v>47636.531648538628</v>
      </c>
      <c r="L55" s="259">
        <v>0</v>
      </c>
      <c r="M55" s="259">
        <v>743.59328025421519</v>
      </c>
      <c r="N55" s="259">
        <v>58707.269537030203</v>
      </c>
      <c r="O55" s="259">
        <v>0</v>
      </c>
      <c r="P55" s="259">
        <v>0</v>
      </c>
      <c r="Q55" s="259">
        <v>0</v>
      </c>
      <c r="R55" s="259">
        <v>313.6565268805353</v>
      </c>
      <c r="S55" s="259">
        <v>0</v>
      </c>
      <c r="T55" s="259">
        <v>313.6565268805353</v>
      </c>
      <c r="U55" s="259">
        <v>0</v>
      </c>
      <c r="V55" s="259">
        <v>0</v>
      </c>
      <c r="W55" s="259">
        <v>0</v>
      </c>
      <c r="X55" s="167"/>
    </row>
    <row r="56" spans="1:24" ht="12.75" customHeight="1">
      <c r="A56" s="63" t="s">
        <v>186</v>
      </c>
      <c r="B56" s="336" t="s">
        <v>222</v>
      </c>
      <c r="C56" s="259">
        <v>785640.84363575373</v>
      </c>
      <c r="D56" s="259">
        <v>59.669051733681947</v>
      </c>
      <c r="E56" s="259">
        <v>446.64968477624734</v>
      </c>
      <c r="F56" s="259">
        <v>768948.54753147392</v>
      </c>
      <c r="G56" s="259">
        <v>0</v>
      </c>
      <c r="H56" s="259">
        <v>9762.4820213709208</v>
      </c>
      <c r="I56" s="259">
        <v>355422.63678514078</v>
      </c>
      <c r="J56" s="259">
        <v>368600</v>
      </c>
      <c r="K56" s="259">
        <v>6380.7980362780163</v>
      </c>
      <c r="L56" s="259">
        <v>26316</v>
      </c>
      <c r="M56" s="259">
        <v>2466.630688684344</v>
      </c>
      <c r="N56" s="259">
        <v>10554.003506633668</v>
      </c>
      <c r="O56" s="259">
        <v>0</v>
      </c>
      <c r="P56" s="259">
        <v>0</v>
      </c>
      <c r="Q56" s="259">
        <v>0</v>
      </c>
      <c r="R56" s="259">
        <v>5631.9738611362145</v>
      </c>
      <c r="S56" s="259">
        <v>0</v>
      </c>
      <c r="T56" s="259">
        <v>5631.9738611362145</v>
      </c>
      <c r="U56" s="259">
        <v>0</v>
      </c>
      <c r="V56" s="259">
        <v>0</v>
      </c>
      <c r="W56" s="259">
        <v>0</v>
      </c>
      <c r="X56" s="167"/>
    </row>
    <row r="57" spans="1:24" ht="12.75" customHeight="1">
      <c r="A57" s="63" t="s">
        <v>188</v>
      </c>
      <c r="B57" s="337" t="s">
        <v>281</v>
      </c>
      <c r="C57" s="259">
        <v>30722.738667998248</v>
      </c>
      <c r="D57" s="259">
        <v>35.753921218500317</v>
      </c>
      <c r="E57" s="259">
        <v>434.44636472594482</v>
      </c>
      <c r="F57" s="259">
        <v>29745.321919961731</v>
      </c>
      <c r="G57" s="259">
        <v>0</v>
      </c>
      <c r="H57" s="259">
        <v>40.752382782326762</v>
      </c>
      <c r="I57" s="259">
        <v>29043.868014257743</v>
      </c>
      <c r="J57" s="259">
        <v>0</v>
      </c>
      <c r="K57" s="259">
        <v>453.69854899974604</v>
      </c>
      <c r="L57" s="259">
        <v>0</v>
      </c>
      <c r="M57" s="259">
        <v>207.0029739219147</v>
      </c>
      <c r="N57" s="259">
        <v>453.7693842930363</v>
      </c>
      <c r="O57" s="259">
        <v>0</v>
      </c>
      <c r="P57" s="259">
        <v>0</v>
      </c>
      <c r="Q57" s="259">
        <v>0</v>
      </c>
      <c r="R57" s="259">
        <v>53.447077799040031</v>
      </c>
      <c r="S57" s="259">
        <v>0</v>
      </c>
      <c r="T57" s="259">
        <v>53.447077799040031</v>
      </c>
      <c r="U57" s="259">
        <v>0</v>
      </c>
      <c r="V57" s="259">
        <v>0</v>
      </c>
      <c r="W57" s="259">
        <v>0</v>
      </c>
      <c r="X57" s="167"/>
    </row>
    <row r="58" spans="1:24" ht="12.75" customHeight="1">
      <c r="A58" s="63" t="s">
        <v>189</v>
      </c>
      <c r="B58" s="337" t="s">
        <v>282</v>
      </c>
      <c r="C58" s="259">
        <v>137835.12858801757</v>
      </c>
      <c r="D58" s="259">
        <v>0</v>
      </c>
      <c r="E58" s="259">
        <v>0</v>
      </c>
      <c r="F58" s="259">
        <v>134632.92804734991</v>
      </c>
      <c r="G58" s="259">
        <v>0</v>
      </c>
      <c r="H58" s="259">
        <v>4749.9324977328815</v>
      </c>
      <c r="I58" s="259">
        <v>129675.64892133705</v>
      </c>
      <c r="J58" s="259">
        <v>0</v>
      </c>
      <c r="K58" s="259">
        <v>0</v>
      </c>
      <c r="L58" s="259">
        <v>0</v>
      </c>
      <c r="M58" s="259">
        <v>207.34662827996752</v>
      </c>
      <c r="N58" s="259">
        <v>0</v>
      </c>
      <c r="O58" s="259">
        <v>0</v>
      </c>
      <c r="P58" s="259">
        <v>0</v>
      </c>
      <c r="Q58" s="259">
        <v>0</v>
      </c>
      <c r="R58" s="259">
        <v>3202.2005406676749</v>
      </c>
      <c r="S58" s="259">
        <v>0</v>
      </c>
      <c r="T58" s="259">
        <v>3202.2005406676749</v>
      </c>
      <c r="U58" s="259">
        <v>0</v>
      </c>
      <c r="V58" s="259">
        <v>0</v>
      </c>
      <c r="W58" s="259">
        <v>0</v>
      </c>
      <c r="X58" s="167"/>
    </row>
    <row r="59" spans="1:24" ht="12.75" customHeight="1">
      <c r="A59" s="63">
        <v>50</v>
      </c>
      <c r="B59" s="337" t="s">
        <v>283</v>
      </c>
      <c r="C59" s="259">
        <v>59020.074705285013</v>
      </c>
      <c r="D59" s="259">
        <v>0</v>
      </c>
      <c r="E59" s="259">
        <v>0</v>
      </c>
      <c r="F59" s="259">
        <v>59001.184095485842</v>
      </c>
      <c r="G59" s="259">
        <v>0</v>
      </c>
      <c r="H59" s="259">
        <v>7.835393820566372</v>
      </c>
      <c r="I59" s="259">
        <v>30625.348129874183</v>
      </c>
      <c r="J59" s="259">
        <v>0</v>
      </c>
      <c r="K59" s="259">
        <v>0</v>
      </c>
      <c r="L59" s="259">
        <v>26316</v>
      </c>
      <c r="M59" s="259">
        <v>2052.0005717910904</v>
      </c>
      <c r="N59" s="259">
        <v>0</v>
      </c>
      <c r="O59" s="259">
        <v>0</v>
      </c>
      <c r="P59" s="259">
        <v>0</v>
      </c>
      <c r="Q59" s="259">
        <v>0</v>
      </c>
      <c r="R59" s="259">
        <v>18.890609799170061</v>
      </c>
      <c r="S59" s="259">
        <v>0</v>
      </c>
      <c r="T59" s="259">
        <v>18.890609799170061</v>
      </c>
      <c r="U59" s="259">
        <v>0</v>
      </c>
      <c r="V59" s="259">
        <v>0</v>
      </c>
      <c r="W59" s="259">
        <v>0</v>
      </c>
      <c r="X59" s="167"/>
    </row>
    <row r="60" spans="1:24" ht="12.75" customHeight="1">
      <c r="A60" s="63">
        <v>51</v>
      </c>
      <c r="B60" s="337" t="s">
        <v>284</v>
      </c>
      <c r="C60" s="259">
        <v>379081.73624964181</v>
      </c>
      <c r="D60" s="259">
        <v>0</v>
      </c>
      <c r="E60" s="259">
        <v>0</v>
      </c>
      <c r="F60" s="259">
        <v>379055.49419203325</v>
      </c>
      <c r="G60" s="259">
        <v>0</v>
      </c>
      <c r="H60" s="259">
        <v>1173.1303745796408</v>
      </c>
      <c r="I60" s="259">
        <v>9282.3599402426444</v>
      </c>
      <c r="J60" s="259">
        <v>368600</v>
      </c>
      <c r="K60" s="259">
        <v>0</v>
      </c>
      <c r="L60" s="259">
        <v>0</v>
      </c>
      <c r="M60" s="259">
        <v>3.8772109631790789E-3</v>
      </c>
      <c r="N60" s="259">
        <v>0</v>
      </c>
      <c r="O60" s="259">
        <v>0</v>
      </c>
      <c r="P60" s="259">
        <v>0</v>
      </c>
      <c r="Q60" s="259">
        <v>0</v>
      </c>
      <c r="R60" s="259">
        <v>26.242057608553026</v>
      </c>
      <c r="S60" s="259">
        <v>0</v>
      </c>
      <c r="T60" s="259">
        <v>26.242057608553026</v>
      </c>
      <c r="U60" s="259">
        <v>0</v>
      </c>
      <c r="V60" s="259">
        <v>0</v>
      </c>
      <c r="W60" s="259">
        <v>0</v>
      </c>
      <c r="X60" s="167"/>
    </row>
    <row r="61" spans="1:24" ht="12.75" customHeight="1">
      <c r="A61" s="63">
        <v>52</v>
      </c>
      <c r="B61" s="337" t="s">
        <v>223</v>
      </c>
      <c r="C61" s="259">
        <v>131599.49691927613</v>
      </c>
      <c r="D61" s="259">
        <v>0</v>
      </c>
      <c r="E61" s="259">
        <v>0</v>
      </c>
      <c r="F61" s="259">
        <v>121880.23806432895</v>
      </c>
      <c r="G61" s="259">
        <v>0</v>
      </c>
      <c r="H61" s="259">
        <v>1313.0444923270095</v>
      </c>
      <c r="I61" s="259">
        <v>116415.23416203668</v>
      </c>
      <c r="J61" s="259">
        <v>0</v>
      </c>
      <c r="K61" s="259">
        <v>4151.8635900027366</v>
      </c>
      <c r="L61" s="259">
        <v>0</v>
      </c>
      <c r="M61" s="259">
        <v>9.5819962518069859E-2</v>
      </c>
      <c r="N61" s="259">
        <v>8129.467590186533</v>
      </c>
      <c r="O61" s="259">
        <v>0</v>
      </c>
      <c r="P61" s="259">
        <v>0</v>
      </c>
      <c r="Q61" s="259">
        <v>0</v>
      </c>
      <c r="R61" s="259">
        <v>1589.7912647606627</v>
      </c>
      <c r="S61" s="259">
        <v>0</v>
      </c>
      <c r="T61" s="259">
        <v>1589.7912647606627</v>
      </c>
      <c r="U61" s="259">
        <v>0</v>
      </c>
      <c r="V61" s="259">
        <v>0</v>
      </c>
      <c r="W61" s="259">
        <v>0</v>
      </c>
      <c r="X61" s="167"/>
    </row>
    <row r="62" spans="1:24" ht="12.75" customHeight="1">
      <c r="A62" s="63">
        <v>53</v>
      </c>
      <c r="B62" s="337" t="s">
        <v>190</v>
      </c>
      <c r="C62" s="259">
        <v>47381.668505535097</v>
      </c>
      <c r="D62" s="259">
        <v>23.915130515181627</v>
      </c>
      <c r="E62" s="259">
        <v>12.203320050302516</v>
      </c>
      <c r="F62" s="259">
        <v>44633.381212314402</v>
      </c>
      <c r="G62" s="259">
        <v>0</v>
      </c>
      <c r="H62" s="259">
        <v>2477.7868801284949</v>
      </c>
      <c r="I62" s="259">
        <v>40380.177617392488</v>
      </c>
      <c r="J62" s="259">
        <v>0</v>
      </c>
      <c r="K62" s="259">
        <v>1775.2358972755335</v>
      </c>
      <c r="L62" s="259">
        <v>0</v>
      </c>
      <c r="M62" s="259">
        <v>0.18081751788997916</v>
      </c>
      <c r="N62" s="259">
        <v>1970.7665321540992</v>
      </c>
      <c r="O62" s="259">
        <v>0</v>
      </c>
      <c r="P62" s="259">
        <v>0</v>
      </c>
      <c r="Q62" s="259">
        <v>0</v>
      </c>
      <c r="R62" s="259">
        <v>741.40231050111379</v>
      </c>
      <c r="S62" s="259">
        <v>0</v>
      </c>
      <c r="T62" s="259">
        <v>741.40231050111379</v>
      </c>
      <c r="U62" s="259">
        <v>0</v>
      </c>
      <c r="V62" s="259">
        <v>0</v>
      </c>
      <c r="W62" s="259">
        <v>0</v>
      </c>
      <c r="X62" s="167"/>
    </row>
    <row r="63" spans="1:24" ht="12.75" customHeight="1">
      <c r="A63" s="63" t="s">
        <v>191</v>
      </c>
      <c r="B63" s="336" t="s">
        <v>192</v>
      </c>
      <c r="C63" s="259">
        <v>68252.761362138161</v>
      </c>
      <c r="D63" s="259">
        <v>973.88095847128238</v>
      </c>
      <c r="E63" s="259">
        <v>496.94819852962752</v>
      </c>
      <c r="F63" s="259">
        <v>33237.385007504658</v>
      </c>
      <c r="G63" s="259">
        <v>0</v>
      </c>
      <c r="H63" s="259">
        <v>2647.2937484589379</v>
      </c>
      <c r="I63" s="259">
        <v>1441.8064604485994</v>
      </c>
      <c r="J63" s="259">
        <v>0</v>
      </c>
      <c r="K63" s="259">
        <v>27854.771611245713</v>
      </c>
      <c r="L63" s="259">
        <v>0</v>
      </c>
      <c r="M63" s="259">
        <v>1293.5131873514067</v>
      </c>
      <c r="N63" s="259">
        <v>33537.783895854926</v>
      </c>
      <c r="O63" s="259">
        <v>0</v>
      </c>
      <c r="P63" s="259">
        <v>0</v>
      </c>
      <c r="Q63" s="259">
        <v>0</v>
      </c>
      <c r="R63" s="259">
        <v>6.7633017776698665</v>
      </c>
      <c r="S63" s="259">
        <v>0</v>
      </c>
      <c r="T63" s="259">
        <v>6.7633017776698665</v>
      </c>
      <c r="U63" s="259">
        <v>0</v>
      </c>
      <c r="V63" s="259">
        <v>0</v>
      </c>
      <c r="W63" s="259">
        <v>0</v>
      </c>
      <c r="X63" s="167"/>
    </row>
    <row r="64" spans="1:24" ht="12.75" customHeight="1">
      <c r="A64" s="63" t="s">
        <v>72</v>
      </c>
      <c r="B64" s="336" t="s">
        <v>224</v>
      </c>
      <c r="C64" s="259">
        <v>66516.025408008747</v>
      </c>
      <c r="D64" s="259">
        <v>131.74164553948259</v>
      </c>
      <c r="E64" s="259">
        <v>67.224615958137321</v>
      </c>
      <c r="F64" s="259">
        <v>54143.09407293905</v>
      </c>
      <c r="G64" s="259">
        <v>0</v>
      </c>
      <c r="H64" s="259">
        <v>9837.372823619462</v>
      </c>
      <c r="I64" s="259">
        <v>32953.607265062783</v>
      </c>
      <c r="J64" s="259">
        <v>0</v>
      </c>
      <c r="K64" s="259">
        <v>11351.396097924124</v>
      </c>
      <c r="L64" s="259">
        <v>0</v>
      </c>
      <c r="M64" s="259">
        <v>0.71788633267481106</v>
      </c>
      <c r="N64" s="259">
        <v>11949.239464961245</v>
      </c>
      <c r="O64" s="259">
        <v>0</v>
      </c>
      <c r="P64" s="259">
        <v>0</v>
      </c>
      <c r="Q64" s="259">
        <v>0</v>
      </c>
      <c r="R64" s="259">
        <v>224.72560861083707</v>
      </c>
      <c r="S64" s="259">
        <v>0</v>
      </c>
      <c r="T64" s="259">
        <v>224.72560861083707</v>
      </c>
      <c r="U64" s="259">
        <v>0</v>
      </c>
      <c r="V64" s="259">
        <v>0</v>
      </c>
      <c r="W64" s="259">
        <v>0</v>
      </c>
      <c r="X64" s="167"/>
    </row>
    <row r="65" spans="1:24" ht="12.75" customHeight="1">
      <c r="A65" s="63" t="s">
        <v>73</v>
      </c>
      <c r="B65" s="336" t="s">
        <v>132</v>
      </c>
      <c r="C65" s="259">
        <v>31975.751888006362</v>
      </c>
      <c r="D65" s="259">
        <v>175.43344185340496</v>
      </c>
      <c r="E65" s="259">
        <v>89.519496333260065</v>
      </c>
      <c r="F65" s="259">
        <v>17094.461396732924</v>
      </c>
      <c r="G65" s="259">
        <v>0</v>
      </c>
      <c r="H65" s="259">
        <v>2171.465180063587</v>
      </c>
      <c r="I65" s="259">
        <v>1156.748922068505</v>
      </c>
      <c r="J65" s="259">
        <v>0</v>
      </c>
      <c r="K65" s="259">
        <v>13766.08883103514</v>
      </c>
      <c r="L65" s="259">
        <v>0</v>
      </c>
      <c r="M65" s="259">
        <v>0.1584635656894158</v>
      </c>
      <c r="N65" s="259">
        <v>14602.065327932809</v>
      </c>
      <c r="O65" s="259">
        <v>0</v>
      </c>
      <c r="P65" s="259">
        <v>0</v>
      </c>
      <c r="Q65" s="259">
        <v>0</v>
      </c>
      <c r="R65" s="259">
        <v>14.272225153964019</v>
      </c>
      <c r="S65" s="259">
        <v>0</v>
      </c>
      <c r="T65" s="259">
        <v>14.272225153964019</v>
      </c>
      <c r="U65" s="259">
        <v>0</v>
      </c>
      <c r="V65" s="259">
        <v>0</v>
      </c>
      <c r="W65" s="259">
        <v>0</v>
      </c>
      <c r="X65" s="167"/>
    </row>
    <row r="66" spans="1:24" ht="12.75" customHeight="1">
      <c r="A66" s="63" t="s">
        <v>74</v>
      </c>
      <c r="B66" s="336" t="s">
        <v>285</v>
      </c>
      <c r="C66" s="259">
        <v>12712.93924253051</v>
      </c>
      <c r="D66" s="259">
        <v>33.172872622511242</v>
      </c>
      <c r="E66" s="259">
        <v>16.927324788942236</v>
      </c>
      <c r="F66" s="259">
        <v>9940.3704877739656</v>
      </c>
      <c r="G66" s="259">
        <v>0</v>
      </c>
      <c r="H66" s="259">
        <v>3808.9909845087991</v>
      </c>
      <c r="I66" s="259">
        <v>3234.1084740710139</v>
      </c>
      <c r="J66" s="259">
        <v>0</v>
      </c>
      <c r="K66" s="259">
        <v>2896.9930665085776</v>
      </c>
      <c r="L66" s="259">
        <v>0</v>
      </c>
      <c r="M66" s="259">
        <v>0.27796268557547299</v>
      </c>
      <c r="N66" s="259">
        <v>2703.0011185782605</v>
      </c>
      <c r="O66" s="259">
        <v>0</v>
      </c>
      <c r="P66" s="259">
        <v>0</v>
      </c>
      <c r="Q66" s="259">
        <v>0</v>
      </c>
      <c r="R66" s="259">
        <v>19.467438766831421</v>
      </c>
      <c r="S66" s="259">
        <v>0</v>
      </c>
      <c r="T66" s="259">
        <v>19.467438766831421</v>
      </c>
      <c r="U66" s="259">
        <v>0</v>
      </c>
      <c r="V66" s="259">
        <v>0</v>
      </c>
      <c r="W66" s="259">
        <v>0</v>
      </c>
      <c r="X66" s="167"/>
    </row>
    <row r="67" spans="1:24" ht="12.75" customHeight="1">
      <c r="A67" s="63" t="s">
        <v>75</v>
      </c>
      <c r="B67" s="336" t="s">
        <v>286</v>
      </c>
      <c r="C67" s="259">
        <v>114857.24433690256</v>
      </c>
      <c r="D67" s="259">
        <v>159.99334695340315</v>
      </c>
      <c r="E67" s="259">
        <v>81.640784588318766</v>
      </c>
      <c r="F67" s="259">
        <v>97292.105928408608</v>
      </c>
      <c r="G67" s="259">
        <v>0</v>
      </c>
      <c r="H67" s="259">
        <v>37456.280757114466</v>
      </c>
      <c r="I67" s="259">
        <v>44695.008502516066</v>
      </c>
      <c r="J67" s="259">
        <v>0</v>
      </c>
      <c r="K67" s="259">
        <v>14676.183281265949</v>
      </c>
      <c r="L67" s="259">
        <v>0</v>
      </c>
      <c r="M67" s="259">
        <v>464.63338751214167</v>
      </c>
      <c r="N67" s="259">
        <v>17126.698216716817</v>
      </c>
      <c r="O67" s="259">
        <v>0</v>
      </c>
      <c r="P67" s="259">
        <v>0</v>
      </c>
      <c r="Q67" s="259">
        <v>0</v>
      </c>
      <c r="R67" s="259">
        <v>196.80606023541071</v>
      </c>
      <c r="S67" s="259">
        <v>0</v>
      </c>
      <c r="T67" s="259">
        <v>196.80606023541071</v>
      </c>
      <c r="U67" s="259">
        <v>0</v>
      </c>
      <c r="V67" s="259">
        <v>0</v>
      </c>
      <c r="W67" s="259">
        <v>0</v>
      </c>
      <c r="X67" s="167"/>
    </row>
    <row r="68" spans="1:24" ht="12.75" customHeight="1">
      <c r="A68" s="63" t="s">
        <v>76</v>
      </c>
      <c r="B68" s="336" t="s">
        <v>287</v>
      </c>
      <c r="C68" s="259">
        <v>15103.200335264262</v>
      </c>
      <c r="D68" s="259">
        <v>29.006049485727846</v>
      </c>
      <c r="E68" s="259">
        <v>14.801094438708789</v>
      </c>
      <c r="F68" s="259">
        <v>9488.7963266643073</v>
      </c>
      <c r="G68" s="259">
        <v>0</v>
      </c>
      <c r="H68" s="259">
        <v>2004.1281512533351</v>
      </c>
      <c r="I68" s="259">
        <v>4612.3162769123392</v>
      </c>
      <c r="J68" s="259">
        <v>0</v>
      </c>
      <c r="K68" s="259">
        <v>2872.2056464215279</v>
      </c>
      <c r="L68" s="259">
        <v>0</v>
      </c>
      <c r="M68" s="259">
        <v>0.14625207710530297</v>
      </c>
      <c r="N68" s="259">
        <v>5413.3022990167501</v>
      </c>
      <c r="O68" s="259">
        <v>0</v>
      </c>
      <c r="P68" s="259">
        <v>0</v>
      </c>
      <c r="Q68" s="259">
        <v>0</v>
      </c>
      <c r="R68" s="259">
        <v>157.29456565876825</v>
      </c>
      <c r="S68" s="259">
        <v>0</v>
      </c>
      <c r="T68" s="259">
        <v>157.29456565876825</v>
      </c>
      <c r="U68" s="259">
        <v>0</v>
      </c>
      <c r="V68" s="259">
        <v>0</v>
      </c>
      <c r="W68" s="259">
        <v>0</v>
      </c>
      <c r="X68" s="167"/>
    </row>
    <row r="69" spans="1:24" ht="12.75" customHeight="1">
      <c r="A69" s="63" t="s">
        <v>77</v>
      </c>
      <c r="B69" s="336" t="s">
        <v>288</v>
      </c>
      <c r="C69" s="259">
        <v>120356.38823917786</v>
      </c>
      <c r="D69" s="259">
        <v>2310.950097617414</v>
      </c>
      <c r="E69" s="259">
        <v>2041.2226533574897</v>
      </c>
      <c r="F69" s="259">
        <v>75916.222735876945</v>
      </c>
      <c r="G69" s="259">
        <v>0</v>
      </c>
      <c r="H69" s="259">
        <v>11844.101432643176</v>
      </c>
      <c r="I69" s="259">
        <v>19854.091232710096</v>
      </c>
      <c r="J69" s="259">
        <v>7264</v>
      </c>
      <c r="K69" s="259">
        <v>35656.156155984267</v>
      </c>
      <c r="L69" s="259">
        <v>188.96</v>
      </c>
      <c r="M69" s="259">
        <v>1108.9139145394004</v>
      </c>
      <c r="N69" s="259">
        <v>39977.972899258297</v>
      </c>
      <c r="O69" s="259">
        <v>0</v>
      </c>
      <c r="P69" s="259">
        <v>0</v>
      </c>
      <c r="Q69" s="259">
        <v>0</v>
      </c>
      <c r="R69" s="259">
        <v>28.390653067719267</v>
      </c>
      <c r="S69" s="259">
        <v>0</v>
      </c>
      <c r="T69" s="259">
        <v>28.390653067719267</v>
      </c>
      <c r="U69" s="259">
        <v>0</v>
      </c>
      <c r="V69" s="259">
        <v>0</v>
      </c>
      <c r="W69" s="259">
        <v>81.629199999999997</v>
      </c>
      <c r="X69" s="167"/>
    </row>
    <row r="70" spans="1:24" ht="12.75" customHeight="1">
      <c r="A70" s="63" t="s">
        <v>193</v>
      </c>
      <c r="B70" s="336" t="s">
        <v>226</v>
      </c>
      <c r="C70" s="259">
        <v>77506.274586210551</v>
      </c>
      <c r="D70" s="259">
        <v>522.6996444543704</v>
      </c>
      <c r="E70" s="259">
        <v>266.72114740945079</v>
      </c>
      <c r="F70" s="259">
        <v>22463.40054000618</v>
      </c>
      <c r="G70" s="259">
        <v>0</v>
      </c>
      <c r="H70" s="259">
        <v>353.44967707465781</v>
      </c>
      <c r="I70" s="259">
        <v>951.66804526561396</v>
      </c>
      <c r="J70" s="259">
        <v>0</v>
      </c>
      <c r="K70" s="259">
        <v>21158.257024530179</v>
      </c>
      <c r="L70" s="259">
        <v>0</v>
      </c>
      <c r="M70" s="259">
        <v>2.5793135729389283E-2</v>
      </c>
      <c r="N70" s="259">
        <v>54250.643176340025</v>
      </c>
      <c r="O70" s="259">
        <v>0</v>
      </c>
      <c r="P70" s="259">
        <v>0</v>
      </c>
      <c r="Q70" s="259">
        <v>0</v>
      </c>
      <c r="R70" s="259">
        <v>2.8100780005343289</v>
      </c>
      <c r="S70" s="259">
        <v>0</v>
      </c>
      <c r="T70" s="259">
        <v>2.8100780005343289</v>
      </c>
      <c r="U70" s="259">
        <v>0</v>
      </c>
      <c r="V70" s="259">
        <v>0</v>
      </c>
      <c r="W70" s="259">
        <v>0</v>
      </c>
      <c r="X70" s="167"/>
    </row>
    <row r="71" spans="1:24" ht="12.75" customHeight="1">
      <c r="A71" s="63" t="s">
        <v>194</v>
      </c>
      <c r="B71" s="336" t="s">
        <v>289</v>
      </c>
      <c r="C71" s="259">
        <v>97622.300578573588</v>
      </c>
      <c r="D71" s="259">
        <v>2117.9798584633595</v>
      </c>
      <c r="E71" s="259">
        <v>1080.7545481098332</v>
      </c>
      <c r="F71" s="259">
        <v>28786.088029805425</v>
      </c>
      <c r="G71" s="259">
        <v>0</v>
      </c>
      <c r="H71" s="259">
        <v>2974.4332175306608</v>
      </c>
      <c r="I71" s="259">
        <v>1931.289840613741</v>
      </c>
      <c r="J71" s="259">
        <v>0</v>
      </c>
      <c r="K71" s="259">
        <v>23880.147911172149</v>
      </c>
      <c r="L71" s="259">
        <v>0</v>
      </c>
      <c r="M71" s="259">
        <v>0.21706048887283935</v>
      </c>
      <c r="N71" s="259">
        <v>65617.168248757778</v>
      </c>
      <c r="O71" s="259">
        <v>0</v>
      </c>
      <c r="P71" s="259">
        <v>0</v>
      </c>
      <c r="Q71" s="259">
        <v>0</v>
      </c>
      <c r="R71" s="259">
        <v>20.30989343719239</v>
      </c>
      <c r="S71" s="259">
        <v>0</v>
      </c>
      <c r="T71" s="259">
        <v>20.30989343719239</v>
      </c>
      <c r="U71" s="259">
        <v>0</v>
      </c>
      <c r="V71" s="259">
        <v>0</v>
      </c>
      <c r="W71" s="259">
        <v>0</v>
      </c>
      <c r="X71" s="167"/>
    </row>
    <row r="72" spans="1:24" ht="12.75" customHeight="1">
      <c r="A72" s="63" t="s">
        <v>195</v>
      </c>
      <c r="B72" s="336" t="s">
        <v>227</v>
      </c>
      <c r="C72" s="259">
        <v>143415.15834309149</v>
      </c>
      <c r="D72" s="259">
        <v>297.64934860499659</v>
      </c>
      <c r="E72" s="259">
        <v>151.88335524596039</v>
      </c>
      <c r="F72" s="259">
        <v>103180.83932457329</v>
      </c>
      <c r="G72" s="259">
        <v>0</v>
      </c>
      <c r="H72" s="259">
        <v>11894.353620961097</v>
      </c>
      <c r="I72" s="259">
        <v>68226.91993735217</v>
      </c>
      <c r="J72" s="259">
        <v>0</v>
      </c>
      <c r="K72" s="259">
        <v>23058.697770906645</v>
      </c>
      <c r="L72" s="259">
        <v>0</v>
      </c>
      <c r="M72" s="259">
        <v>0.86799535339227329</v>
      </c>
      <c r="N72" s="259">
        <v>38995.460266265924</v>
      </c>
      <c r="O72" s="259">
        <v>0</v>
      </c>
      <c r="P72" s="259">
        <v>0</v>
      </c>
      <c r="Q72" s="259">
        <v>0</v>
      </c>
      <c r="R72" s="259">
        <v>789.32604840132308</v>
      </c>
      <c r="S72" s="259">
        <v>0</v>
      </c>
      <c r="T72" s="259">
        <v>789.32604840132308</v>
      </c>
      <c r="U72" s="259">
        <v>0</v>
      </c>
      <c r="V72" s="259">
        <v>0</v>
      </c>
      <c r="W72" s="259">
        <v>0</v>
      </c>
      <c r="X72" s="167"/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167"/>
    </row>
    <row r="74" spans="1:24" s="120" customFormat="1" ht="12.75" customHeight="1">
      <c r="A74" s="53"/>
      <c r="B74" s="102" t="s">
        <v>91</v>
      </c>
      <c r="C74" s="261">
        <v>8275571.5589036252</v>
      </c>
      <c r="D74" s="261">
        <v>1767210.5520917131</v>
      </c>
      <c r="E74" s="261">
        <v>1520921.1911111111</v>
      </c>
      <c r="F74" s="261">
        <v>2478385.688757679</v>
      </c>
      <c r="G74" s="261">
        <v>0</v>
      </c>
      <c r="H74" s="261">
        <v>180777.73358267092</v>
      </c>
      <c r="I74" s="261">
        <v>948638.80149276427</v>
      </c>
      <c r="J74" s="261">
        <v>375864</v>
      </c>
      <c r="K74" s="261">
        <v>463907.129032258</v>
      </c>
      <c r="L74" s="261">
        <v>210361</v>
      </c>
      <c r="M74" s="261">
        <v>298837.0246499856</v>
      </c>
      <c r="N74" s="261">
        <v>2110399.6840000004</v>
      </c>
      <c r="O74" s="261">
        <v>0</v>
      </c>
      <c r="P74" s="261">
        <v>0</v>
      </c>
      <c r="Q74" s="261">
        <v>0</v>
      </c>
      <c r="R74" s="261">
        <v>169823.66399312165</v>
      </c>
      <c r="S74" s="261">
        <v>0</v>
      </c>
      <c r="T74" s="261">
        <v>113361.66399312166</v>
      </c>
      <c r="U74" s="261">
        <v>0</v>
      </c>
      <c r="V74" s="261">
        <v>56462</v>
      </c>
      <c r="W74" s="261">
        <v>228830.77894999998</v>
      </c>
      <c r="X74" s="168"/>
    </row>
    <row r="75" spans="1:24" s="119" customFormat="1" ht="12.75" customHeight="1">
      <c r="A75" s="54"/>
      <c r="B75" s="133" t="s">
        <v>290</v>
      </c>
      <c r="C75" s="259">
        <v>3296368.0607265113</v>
      </c>
      <c r="D75" s="259">
        <v>28252</v>
      </c>
      <c r="E75" s="259">
        <v>20114</v>
      </c>
      <c r="F75" s="259">
        <v>2133180.7247196329</v>
      </c>
      <c r="G75" s="259">
        <v>0</v>
      </c>
      <c r="H75" s="259">
        <v>1125723.3651378909</v>
      </c>
      <c r="I75" s="259">
        <v>258576.51326398566</v>
      </c>
      <c r="J75" s="259">
        <v>0</v>
      </c>
      <c r="K75" s="259">
        <v>712138.87096774194</v>
      </c>
      <c r="L75" s="259">
        <v>0</v>
      </c>
      <c r="M75" s="259">
        <v>36741.975350014407</v>
      </c>
      <c r="N75" s="259">
        <v>947732</v>
      </c>
      <c r="O75" s="259">
        <v>0</v>
      </c>
      <c r="P75" s="259">
        <v>0</v>
      </c>
      <c r="Q75" s="259">
        <v>0</v>
      </c>
      <c r="R75" s="259">
        <v>167089.33600687832</v>
      </c>
      <c r="S75" s="259">
        <v>0</v>
      </c>
      <c r="T75" s="259">
        <v>167089.33600687832</v>
      </c>
      <c r="U75" s="259">
        <v>0</v>
      </c>
      <c r="V75" s="259">
        <v>0</v>
      </c>
      <c r="W75" s="259">
        <v>0</v>
      </c>
      <c r="X75" s="167"/>
    </row>
    <row r="76" spans="1:24" s="120" customFormat="1" ht="12.75" customHeight="1">
      <c r="A76" s="92"/>
      <c r="B76" s="609" t="s">
        <v>383</v>
      </c>
      <c r="C76" s="261">
        <v>11571939.619630136</v>
      </c>
      <c r="D76" s="261">
        <v>1795462.5520917131</v>
      </c>
      <c r="E76" s="261">
        <v>1541035.1911111111</v>
      </c>
      <c r="F76" s="261">
        <v>4611566.4134773118</v>
      </c>
      <c r="G76" s="261">
        <v>0</v>
      </c>
      <c r="H76" s="261">
        <v>1306501.0987205617</v>
      </c>
      <c r="I76" s="261">
        <v>1207215.3147567499</v>
      </c>
      <c r="J76" s="261">
        <v>375864</v>
      </c>
      <c r="K76" s="261">
        <v>1176046</v>
      </c>
      <c r="L76" s="261">
        <v>210361</v>
      </c>
      <c r="M76" s="261">
        <v>335579</v>
      </c>
      <c r="N76" s="261">
        <v>3058131.6840000004</v>
      </c>
      <c r="O76" s="261">
        <v>0</v>
      </c>
      <c r="P76" s="261">
        <v>0</v>
      </c>
      <c r="Q76" s="261">
        <v>0</v>
      </c>
      <c r="R76" s="261">
        <v>336913</v>
      </c>
      <c r="S76" s="261">
        <v>0</v>
      </c>
      <c r="T76" s="261">
        <v>280451</v>
      </c>
      <c r="U76" s="261">
        <v>0</v>
      </c>
      <c r="V76" s="261">
        <v>56462</v>
      </c>
      <c r="W76" s="261">
        <v>228830.77894999998</v>
      </c>
      <c r="X76" s="167"/>
    </row>
    <row r="77" spans="1:24" ht="15" customHeight="1">
      <c r="A77" s="576" t="s">
        <v>557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</row>
    <row r="78" spans="1:24" ht="12.75" customHeight="1">
      <c r="A78" s="25" t="s">
        <v>639</v>
      </c>
    </row>
    <row r="79" spans="1:24" ht="12.75" customHeight="1">
      <c r="A79" s="112" t="s">
        <v>640</v>
      </c>
    </row>
    <row r="80" spans="1:24" ht="12.75" customHeight="1">
      <c r="A80" s="25" t="s">
        <v>641</v>
      </c>
      <c r="S80" s="367"/>
      <c r="T80" s="367"/>
      <c r="U80" s="367"/>
    </row>
    <row r="81" spans="1:23" ht="12.75" customHeight="1">
      <c r="A81" s="623" t="s">
        <v>638</v>
      </c>
    </row>
    <row r="82" spans="1:23" ht="12.75" customHeight="1">
      <c r="A82" s="623" t="s">
        <v>642</v>
      </c>
      <c r="B82" s="292"/>
      <c r="C82" s="291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134"/>
    </row>
    <row r="83" spans="1:23" ht="12.75" customHeight="1">
      <c r="A83" s="623" t="s">
        <v>643</v>
      </c>
      <c r="B83" s="292"/>
      <c r="C83" s="291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  <c r="P83" s="294"/>
      <c r="Q83" s="294"/>
      <c r="R83" s="294"/>
      <c r="S83" s="294"/>
      <c r="T83" s="294"/>
      <c r="U83" s="294"/>
      <c r="V83" s="294"/>
      <c r="W83" s="134"/>
    </row>
    <row r="84" spans="1:23" ht="11.1" customHeight="1">
      <c r="B84" s="292"/>
      <c r="C84" s="290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294"/>
      <c r="Q84" s="294"/>
      <c r="R84" s="294"/>
      <c r="S84" s="294"/>
      <c r="T84" s="294"/>
      <c r="U84" s="294"/>
      <c r="V84" s="294"/>
      <c r="W84" s="134"/>
    </row>
    <row r="85" spans="1:23" ht="15.95" customHeight="1">
      <c r="C85" s="111"/>
    </row>
  </sheetData>
  <mergeCells count="13">
    <mergeCell ref="R4:V4"/>
    <mergeCell ref="O4:O5"/>
    <mergeCell ref="P4:P5"/>
    <mergeCell ref="W4:W5"/>
    <mergeCell ref="Q4:Q5"/>
    <mergeCell ref="A4:A5"/>
    <mergeCell ref="B4:B5"/>
    <mergeCell ref="N4:N5"/>
    <mergeCell ref="C4:C5"/>
    <mergeCell ref="D4:D5"/>
    <mergeCell ref="E4:E5"/>
    <mergeCell ref="F4:I4"/>
    <mergeCell ref="J4:M4"/>
  </mergeCells>
  <phoneticPr fontId="0" type="noConversion"/>
  <pageMargins left="0.59055118110236227" right="0.19685039370078741" top="0.39370078740157483" bottom="0.39370078740157483" header="0.11811023622047245" footer="0.11811023622047245"/>
  <pageSetup paperSize="9" scale="70" firstPageNumber="63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X84"/>
  <sheetViews>
    <sheetView zoomScaleNormal="100"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6" width="11.7109375" style="60" customWidth="1"/>
    <col min="7" max="7" width="8.7109375" style="60" customWidth="1"/>
    <col min="8" max="14" width="10.7109375" style="60" customWidth="1"/>
    <col min="15" max="16" width="8.7109375" style="1" customWidth="1"/>
    <col min="17" max="17" width="9.7109375" style="60" customWidth="1"/>
    <col min="18" max="18" width="11.7109375" style="60" customWidth="1"/>
    <col min="19" max="22" width="11.7109375" style="1" customWidth="1"/>
    <col min="23" max="23" width="12.7109375" style="60" customWidth="1"/>
    <col min="24" max="24" width="12.7109375" style="97" customWidth="1"/>
    <col min="25" max="16384" width="11.42578125" style="60"/>
  </cols>
  <sheetData>
    <row r="1" spans="1:24" s="236" customFormat="1" ht="18" customHeight="1">
      <c r="A1" s="621" t="s">
        <v>645</v>
      </c>
      <c r="B1" s="237"/>
      <c r="C1" s="237"/>
      <c r="D1" s="237"/>
      <c r="E1" s="238"/>
      <c r="F1" s="238"/>
      <c r="G1" s="238"/>
      <c r="H1" s="238"/>
      <c r="J1" s="332"/>
      <c r="O1" s="187"/>
      <c r="P1" s="187"/>
      <c r="S1" s="187"/>
      <c r="T1" s="187"/>
      <c r="U1" s="187"/>
      <c r="V1" s="187"/>
      <c r="X1" s="333"/>
    </row>
    <row r="2" spans="1:24" ht="18" customHeight="1">
      <c r="A2" s="619" t="s">
        <v>130</v>
      </c>
      <c r="B2" s="264"/>
      <c r="E2" s="105"/>
      <c r="F2" s="105"/>
      <c r="G2" s="105"/>
      <c r="H2" s="106"/>
      <c r="J2" s="258"/>
    </row>
    <row r="3" spans="1:24" ht="15" customHeight="1">
      <c r="A3" s="18"/>
      <c r="B3" s="107"/>
      <c r="C3" s="108"/>
      <c r="D3" s="108"/>
      <c r="E3" s="108"/>
      <c r="F3" s="108"/>
      <c r="G3" s="108"/>
      <c r="H3" s="97"/>
      <c r="I3" s="109"/>
      <c r="J3" s="108"/>
      <c r="K3" s="108"/>
      <c r="L3" s="108"/>
      <c r="M3" s="108"/>
      <c r="N3" s="108"/>
      <c r="R3" s="108"/>
    </row>
    <row r="4" spans="1:24" s="1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150</v>
      </c>
      <c r="Q4" s="644" t="s">
        <v>151</v>
      </c>
      <c r="R4" s="647" t="s">
        <v>196</v>
      </c>
      <c r="S4" s="647"/>
      <c r="T4" s="647"/>
      <c r="U4" s="647"/>
      <c r="V4" s="648"/>
      <c r="W4" s="639" t="s">
        <v>644</v>
      </c>
      <c r="X4" s="4"/>
    </row>
    <row r="5" spans="1:24" s="1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648</v>
      </c>
      <c r="K5" s="153" t="s">
        <v>233</v>
      </c>
      <c r="L5" s="153" t="s">
        <v>97</v>
      </c>
      <c r="M5" s="153" t="s">
        <v>124</v>
      </c>
      <c r="N5" s="650"/>
      <c r="O5" s="645"/>
      <c r="P5" s="645"/>
      <c r="Q5" s="645"/>
      <c r="R5" s="480" t="s">
        <v>94</v>
      </c>
      <c r="S5" s="192" t="s">
        <v>240</v>
      </c>
      <c r="T5" s="152" t="s">
        <v>637</v>
      </c>
      <c r="U5" s="153" t="s">
        <v>152</v>
      </c>
      <c r="V5" s="153" t="s">
        <v>153</v>
      </c>
      <c r="W5" s="640"/>
      <c r="X5" s="212"/>
    </row>
    <row r="6" spans="1:24" s="42" customFormat="1" ht="15" customHeight="1">
      <c r="A6" s="63" t="s">
        <v>155</v>
      </c>
      <c r="B6" s="336" t="s">
        <v>204</v>
      </c>
      <c r="C6" s="259">
        <v>93167.38715930091</v>
      </c>
      <c r="D6" s="259">
        <v>975.48086033037703</v>
      </c>
      <c r="E6" s="259">
        <v>24.51913966962303</v>
      </c>
      <c r="F6" s="259">
        <v>74875.625674531839</v>
      </c>
      <c r="G6" s="259">
        <v>0</v>
      </c>
      <c r="H6" s="259">
        <v>3835.8706434393112</v>
      </c>
      <c r="I6" s="259">
        <v>47515.80997284771</v>
      </c>
      <c r="J6" s="259">
        <v>0</v>
      </c>
      <c r="K6" s="259">
        <v>21121.286321100855</v>
      </c>
      <c r="L6" s="259">
        <v>0</v>
      </c>
      <c r="M6" s="259">
        <v>2402.6587371439714</v>
      </c>
      <c r="N6" s="259">
        <v>14993.29019293835</v>
      </c>
      <c r="O6" s="259">
        <v>0</v>
      </c>
      <c r="P6" s="259">
        <v>0</v>
      </c>
      <c r="Q6" s="259">
        <v>0</v>
      </c>
      <c r="R6" s="259">
        <v>2298.4712918307127</v>
      </c>
      <c r="S6" s="259">
        <v>0</v>
      </c>
      <c r="T6" s="259">
        <v>2298.4712918307127</v>
      </c>
      <c r="U6" s="259">
        <v>0</v>
      </c>
      <c r="V6" s="259">
        <v>0</v>
      </c>
      <c r="W6" s="259">
        <v>0</v>
      </c>
      <c r="X6" s="167"/>
    </row>
    <row r="7" spans="1:24" s="42" customFormat="1" ht="12.75" customHeight="1">
      <c r="A7" s="125" t="s">
        <v>105</v>
      </c>
      <c r="B7" s="337" t="s">
        <v>258</v>
      </c>
      <c r="C7" s="259">
        <v>85762.712988007057</v>
      </c>
      <c r="D7" s="259">
        <v>975.48086033037703</v>
      </c>
      <c r="E7" s="259">
        <v>24.51913966962303</v>
      </c>
      <c r="F7" s="259">
        <v>67571.077878823708</v>
      </c>
      <c r="G7" s="259">
        <v>0</v>
      </c>
      <c r="H7" s="259">
        <v>707.60691875815348</v>
      </c>
      <c r="I7" s="259">
        <v>43339.748727972154</v>
      </c>
      <c r="J7" s="259">
        <v>0</v>
      </c>
      <c r="K7" s="259">
        <v>21121.286321100855</v>
      </c>
      <c r="L7" s="259">
        <v>0</v>
      </c>
      <c r="M7" s="259">
        <v>2402.4359109925376</v>
      </c>
      <c r="N7" s="259">
        <v>14992.994551281057</v>
      </c>
      <c r="O7" s="259">
        <v>0</v>
      </c>
      <c r="P7" s="259">
        <v>0</v>
      </c>
      <c r="Q7" s="259">
        <v>0</v>
      </c>
      <c r="R7" s="259">
        <v>2198.6405579022917</v>
      </c>
      <c r="S7" s="259">
        <v>0</v>
      </c>
      <c r="T7" s="259">
        <v>2198.6405579022917</v>
      </c>
      <c r="U7" s="259">
        <v>0</v>
      </c>
      <c r="V7" s="259">
        <v>0</v>
      </c>
      <c r="W7" s="259">
        <v>0</v>
      </c>
      <c r="X7" s="167"/>
    </row>
    <row r="8" spans="1:24" s="42" customFormat="1" ht="12.75" customHeight="1">
      <c r="A8" s="125" t="s">
        <v>106</v>
      </c>
      <c r="B8" s="337" t="s">
        <v>205</v>
      </c>
      <c r="C8" s="259">
        <v>6123.4094505597341</v>
      </c>
      <c r="D8" s="259">
        <v>0</v>
      </c>
      <c r="E8" s="259">
        <v>0</v>
      </c>
      <c r="F8" s="259">
        <v>6024.5393999033095</v>
      </c>
      <c r="G8" s="259">
        <v>0</v>
      </c>
      <c r="H8" s="259">
        <v>3123.4218547675559</v>
      </c>
      <c r="I8" s="259">
        <v>2900.9051664794988</v>
      </c>
      <c r="J8" s="259">
        <v>0</v>
      </c>
      <c r="K8" s="259">
        <v>0</v>
      </c>
      <c r="L8" s="259">
        <v>0</v>
      </c>
      <c r="M8" s="259">
        <v>0.21237865625501001</v>
      </c>
      <c r="N8" s="259">
        <v>0.28178011200537229</v>
      </c>
      <c r="O8" s="259">
        <v>0</v>
      </c>
      <c r="P8" s="259">
        <v>0</v>
      </c>
      <c r="Q8" s="259">
        <v>0</v>
      </c>
      <c r="R8" s="259">
        <v>98.588270544418734</v>
      </c>
      <c r="S8" s="259">
        <v>0</v>
      </c>
      <c r="T8" s="259">
        <v>98.588270544418734</v>
      </c>
      <c r="U8" s="259">
        <v>0</v>
      </c>
      <c r="V8" s="259">
        <v>0</v>
      </c>
      <c r="W8" s="259">
        <v>0</v>
      </c>
      <c r="X8" s="167"/>
    </row>
    <row r="9" spans="1:24" s="42" customFormat="1" ht="12.75" customHeight="1">
      <c r="A9" s="125" t="s">
        <v>156</v>
      </c>
      <c r="B9" s="337" t="s">
        <v>157</v>
      </c>
      <c r="C9" s="259">
        <v>1281.2647207341258</v>
      </c>
      <c r="D9" s="259">
        <v>0</v>
      </c>
      <c r="E9" s="259">
        <v>0</v>
      </c>
      <c r="F9" s="259">
        <v>1280.0083958048369</v>
      </c>
      <c r="G9" s="259">
        <v>0</v>
      </c>
      <c r="H9" s="259">
        <v>4.8418699136018803</v>
      </c>
      <c r="I9" s="259">
        <v>1275.1560783960565</v>
      </c>
      <c r="J9" s="259">
        <v>0</v>
      </c>
      <c r="K9" s="259">
        <v>0</v>
      </c>
      <c r="L9" s="259">
        <v>0</v>
      </c>
      <c r="M9" s="259">
        <v>1.0447495178488315E-2</v>
      </c>
      <c r="N9" s="259">
        <v>1.3861545286524422E-2</v>
      </c>
      <c r="O9" s="259">
        <v>0</v>
      </c>
      <c r="P9" s="259">
        <v>0</v>
      </c>
      <c r="Q9" s="259">
        <v>0</v>
      </c>
      <c r="R9" s="259">
        <v>1.2424633840023449</v>
      </c>
      <c r="S9" s="259">
        <v>0</v>
      </c>
      <c r="T9" s="259">
        <v>1.2424633840023449</v>
      </c>
      <c r="U9" s="259">
        <v>0</v>
      </c>
      <c r="V9" s="259">
        <v>0</v>
      </c>
      <c r="W9" s="259">
        <v>0</v>
      </c>
      <c r="X9" s="167"/>
    </row>
    <row r="10" spans="1:24" s="42" customFormat="1" ht="12.75" customHeight="1">
      <c r="A10" s="63" t="s">
        <v>158</v>
      </c>
      <c r="B10" s="336" t="s">
        <v>201</v>
      </c>
      <c r="C10" s="259">
        <v>31388.218206475532</v>
      </c>
      <c r="D10" s="259">
        <v>1345.434</v>
      </c>
      <c r="E10" s="259">
        <v>2295.2869999999998</v>
      </c>
      <c r="F10" s="259">
        <v>7651.9625988407224</v>
      </c>
      <c r="G10" s="259">
        <v>0</v>
      </c>
      <c r="H10" s="259">
        <v>252.76945216248382</v>
      </c>
      <c r="I10" s="259">
        <v>3255.9978299670229</v>
      </c>
      <c r="J10" s="259">
        <v>0</v>
      </c>
      <c r="K10" s="259">
        <v>2166</v>
      </c>
      <c r="L10" s="259">
        <v>564.96</v>
      </c>
      <c r="M10" s="259">
        <v>1412.2353167112155</v>
      </c>
      <c r="N10" s="259">
        <v>19667.723516226506</v>
      </c>
      <c r="O10" s="259">
        <v>0</v>
      </c>
      <c r="P10" s="259">
        <v>0</v>
      </c>
      <c r="Q10" s="259">
        <v>0</v>
      </c>
      <c r="R10" s="259">
        <v>427.81109140830381</v>
      </c>
      <c r="S10" s="259">
        <v>0</v>
      </c>
      <c r="T10" s="259">
        <v>198.81109140830381</v>
      </c>
      <c r="U10" s="259">
        <v>0</v>
      </c>
      <c r="V10" s="259">
        <v>229</v>
      </c>
      <c r="W10" s="259">
        <v>0</v>
      </c>
      <c r="X10" s="167"/>
    </row>
    <row r="11" spans="1:24" s="42" customFormat="1" ht="12.75" customHeight="1">
      <c r="A11" s="125" t="s">
        <v>107</v>
      </c>
      <c r="B11" s="337" t="s">
        <v>206</v>
      </c>
      <c r="C11" s="259">
        <v>2270.3307113031633</v>
      </c>
      <c r="D11" s="259">
        <v>0</v>
      </c>
      <c r="E11" s="259">
        <v>325.09699999999998</v>
      </c>
      <c r="F11" s="259">
        <v>1144.5371371042577</v>
      </c>
      <c r="G11" s="259">
        <v>0</v>
      </c>
      <c r="H11" s="259">
        <v>71.067104414584648</v>
      </c>
      <c r="I11" s="259">
        <v>773.31671628792083</v>
      </c>
      <c r="J11" s="259">
        <v>0</v>
      </c>
      <c r="K11" s="259">
        <v>287</v>
      </c>
      <c r="L11" s="259">
        <v>13</v>
      </c>
      <c r="M11" s="259">
        <v>0.15331640175217875</v>
      </c>
      <c r="N11" s="259">
        <v>548.20341739428898</v>
      </c>
      <c r="O11" s="259">
        <v>0</v>
      </c>
      <c r="P11" s="259">
        <v>0</v>
      </c>
      <c r="Q11" s="259">
        <v>0</v>
      </c>
      <c r="R11" s="259">
        <v>252.49315680461675</v>
      </c>
      <c r="S11" s="259">
        <v>0</v>
      </c>
      <c r="T11" s="259">
        <v>23.493156804616735</v>
      </c>
      <c r="U11" s="259">
        <v>0</v>
      </c>
      <c r="V11" s="259">
        <v>229</v>
      </c>
      <c r="W11" s="259">
        <v>0</v>
      </c>
      <c r="X11" s="167"/>
    </row>
    <row r="12" spans="1:24" s="42" customFormat="1" ht="12.75" customHeight="1">
      <c r="A12" s="125" t="s">
        <v>159</v>
      </c>
      <c r="B12" s="337" t="s">
        <v>259</v>
      </c>
      <c r="C12" s="259">
        <v>14874.454079880254</v>
      </c>
      <c r="D12" s="259">
        <v>0</v>
      </c>
      <c r="E12" s="259">
        <v>0</v>
      </c>
      <c r="F12" s="259">
        <v>607.44580059050691</v>
      </c>
      <c r="G12" s="259">
        <v>0</v>
      </c>
      <c r="H12" s="259">
        <v>58.737504189931038</v>
      </c>
      <c r="I12" s="259">
        <v>510.58157905176284</v>
      </c>
      <c r="J12" s="259">
        <v>0</v>
      </c>
      <c r="K12" s="259">
        <v>38</v>
      </c>
      <c r="L12" s="259">
        <v>0</v>
      </c>
      <c r="M12" s="259">
        <v>0.12671734881302696</v>
      </c>
      <c r="N12" s="259">
        <v>14238.168126257935</v>
      </c>
      <c r="O12" s="259">
        <v>0</v>
      </c>
      <c r="P12" s="259">
        <v>0</v>
      </c>
      <c r="Q12" s="259">
        <v>0</v>
      </c>
      <c r="R12" s="259">
        <v>28.840153031811067</v>
      </c>
      <c r="S12" s="259">
        <v>0</v>
      </c>
      <c r="T12" s="259">
        <v>28.840153031811067</v>
      </c>
      <c r="U12" s="259">
        <v>0</v>
      </c>
      <c r="V12" s="259">
        <v>0</v>
      </c>
      <c r="W12" s="259">
        <v>0</v>
      </c>
      <c r="X12" s="167"/>
    </row>
    <row r="13" spans="1:24" s="42" customFormat="1" ht="12.75" customHeight="1">
      <c r="A13" s="125" t="s">
        <v>160</v>
      </c>
      <c r="B13" s="337" t="s">
        <v>260</v>
      </c>
      <c r="C13" s="259">
        <v>14243.433415292118</v>
      </c>
      <c r="D13" s="259">
        <v>1345.434</v>
      </c>
      <c r="E13" s="259">
        <v>1970.1899999999998</v>
      </c>
      <c r="F13" s="259">
        <v>5899.9796611459587</v>
      </c>
      <c r="G13" s="259">
        <v>0</v>
      </c>
      <c r="H13" s="259">
        <v>122.96484355796812</v>
      </c>
      <c r="I13" s="259">
        <v>1972.0995346273394</v>
      </c>
      <c r="J13" s="259">
        <v>0</v>
      </c>
      <c r="K13" s="259">
        <v>1841</v>
      </c>
      <c r="L13" s="259">
        <v>551.96</v>
      </c>
      <c r="M13" s="259">
        <v>1411.9552829606505</v>
      </c>
      <c r="N13" s="259">
        <v>4881.3519725742844</v>
      </c>
      <c r="O13" s="259">
        <v>0</v>
      </c>
      <c r="P13" s="259">
        <v>0</v>
      </c>
      <c r="Q13" s="259">
        <v>0</v>
      </c>
      <c r="R13" s="259">
        <v>146.47778157187599</v>
      </c>
      <c r="S13" s="259">
        <v>0</v>
      </c>
      <c r="T13" s="259">
        <v>146.47778157187599</v>
      </c>
      <c r="U13" s="259">
        <v>0</v>
      </c>
      <c r="V13" s="259">
        <v>0</v>
      </c>
      <c r="W13" s="259">
        <v>0</v>
      </c>
      <c r="X13" s="167"/>
    </row>
    <row r="14" spans="1:24" s="42" customFormat="1" ht="12.75" customHeight="1">
      <c r="A14" s="63" t="s">
        <v>161</v>
      </c>
      <c r="B14" s="336" t="s">
        <v>102</v>
      </c>
      <c r="C14" s="259">
        <v>2103991.6325837267</v>
      </c>
      <c r="D14" s="259">
        <v>295043.04491449945</v>
      </c>
      <c r="E14" s="259">
        <v>65861.934805465629</v>
      </c>
      <c r="F14" s="259">
        <v>539196.11518070532</v>
      </c>
      <c r="G14" s="259">
        <v>0</v>
      </c>
      <c r="H14" s="259">
        <v>13064.142523309665</v>
      </c>
      <c r="I14" s="259">
        <v>53413.159312838667</v>
      </c>
      <c r="J14" s="259">
        <v>0</v>
      </c>
      <c r="K14" s="259">
        <v>88312.597342849607</v>
      </c>
      <c r="L14" s="259">
        <v>128005.44</v>
      </c>
      <c r="M14" s="259">
        <v>256400.77600170745</v>
      </c>
      <c r="N14" s="259">
        <v>896155.68969939591</v>
      </c>
      <c r="O14" s="259">
        <v>0</v>
      </c>
      <c r="P14" s="259">
        <v>0</v>
      </c>
      <c r="Q14" s="259">
        <v>0</v>
      </c>
      <c r="R14" s="259">
        <v>198692.31798366038</v>
      </c>
      <c r="S14" s="259">
        <v>0</v>
      </c>
      <c r="T14" s="259">
        <v>91361.929483660366</v>
      </c>
      <c r="U14" s="259">
        <v>0</v>
      </c>
      <c r="V14" s="259">
        <v>107330.3885</v>
      </c>
      <c r="W14" s="259">
        <v>109042.53</v>
      </c>
      <c r="X14" s="167"/>
    </row>
    <row r="15" spans="1:24" s="42" customFormat="1" ht="12.75" customHeight="1">
      <c r="A15" s="125" t="s">
        <v>162</v>
      </c>
      <c r="B15" s="337" t="s">
        <v>261</v>
      </c>
      <c r="C15" s="259">
        <v>151521.30990941741</v>
      </c>
      <c r="D15" s="259">
        <v>3383.0012196523912</v>
      </c>
      <c r="E15" s="259">
        <v>5698.8640000000005</v>
      </c>
      <c r="F15" s="259">
        <v>37893.321235702111</v>
      </c>
      <c r="G15" s="259">
        <v>0</v>
      </c>
      <c r="H15" s="259">
        <v>1376.0484611309485</v>
      </c>
      <c r="I15" s="259">
        <v>5357.4510520791782</v>
      </c>
      <c r="J15" s="259">
        <v>0</v>
      </c>
      <c r="K15" s="259">
        <v>20619.593805650202</v>
      </c>
      <c r="L15" s="259">
        <v>9162.6</v>
      </c>
      <c r="M15" s="259">
        <v>1377.6279168417825</v>
      </c>
      <c r="N15" s="259">
        <v>101168.12485432735</v>
      </c>
      <c r="O15" s="259">
        <v>0</v>
      </c>
      <c r="P15" s="259">
        <v>0</v>
      </c>
      <c r="Q15" s="259">
        <v>0</v>
      </c>
      <c r="R15" s="259">
        <v>3377.9985997355643</v>
      </c>
      <c r="S15" s="259">
        <v>0</v>
      </c>
      <c r="T15" s="259">
        <v>1917.5365997355646</v>
      </c>
      <c r="U15" s="259">
        <v>0</v>
      </c>
      <c r="V15" s="259">
        <v>1460.462</v>
      </c>
      <c r="W15" s="259">
        <v>0</v>
      </c>
      <c r="X15" s="167"/>
    </row>
    <row r="16" spans="1:24" s="42" customFormat="1" ht="12.75" customHeight="1">
      <c r="A16" s="63" t="s">
        <v>163</v>
      </c>
      <c r="B16" s="337" t="s">
        <v>262</v>
      </c>
      <c r="C16" s="259">
        <v>19701.358064603701</v>
      </c>
      <c r="D16" s="259">
        <v>771.86150000000009</v>
      </c>
      <c r="E16" s="259">
        <v>0</v>
      </c>
      <c r="F16" s="259">
        <v>4765.8139042298608</v>
      </c>
      <c r="G16" s="259">
        <v>0</v>
      </c>
      <c r="H16" s="259">
        <v>235.66196860033799</v>
      </c>
      <c r="I16" s="259">
        <v>904.53234620921535</v>
      </c>
      <c r="J16" s="259">
        <v>0</v>
      </c>
      <c r="K16" s="259">
        <v>3008.1109602533716</v>
      </c>
      <c r="L16" s="259">
        <v>489</v>
      </c>
      <c r="M16" s="259">
        <v>128.50862916693583</v>
      </c>
      <c r="N16" s="259">
        <v>14048.204164986799</v>
      </c>
      <c r="O16" s="259">
        <v>0</v>
      </c>
      <c r="P16" s="259">
        <v>0</v>
      </c>
      <c r="Q16" s="259">
        <v>0</v>
      </c>
      <c r="R16" s="259">
        <v>115.47849538703905</v>
      </c>
      <c r="S16" s="259">
        <v>0</v>
      </c>
      <c r="T16" s="259">
        <v>115.47849538703905</v>
      </c>
      <c r="U16" s="259">
        <v>0</v>
      </c>
      <c r="V16" s="259">
        <v>0</v>
      </c>
      <c r="W16" s="259">
        <v>0</v>
      </c>
      <c r="X16" s="167"/>
    </row>
    <row r="17" spans="1:24" s="42" customFormat="1" ht="12.75" customHeight="1">
      <c r="A17" s="63">
        <v>16</v>
      </c>
      <c r="B17" s="337" t="s">
        <v>207</v>
      </c>
      <c r="C17" s="259">
        <v>43538.457700915809</v>
      </c>
      <c r="D17" s="259">
        <v>15.018917581619101</v>
      </c>
      <c r="E17" s="259">
        <v>269.16250708685925</v>
      </c>
      <c r="F17" s="259">
        <v>6193.3397148064359</v>
      </c>
      <c r="G17" s="259">
        <v>0</v>
      </c>
      <c r="H17" s="259">
        <v>204.81788998506761</v>
      </c>
      <c r="I17" s="259">
        <v>814.28329839658841</v>
      </c>
      <c r="J17" s="259">
        <v>0</v>
      </c>
      <c r="K17" s="259">
        <v>4016.058475712427</v>
      </c>
      <c r="L17" s="259">
        <v>970</v>
      </c>
      <c r="M17" s="259">
        <v>188.18005071235271</v>
      </c>
      <c r="N17" s="259">
        <v>9404.0506764709644</v>
      </c>
      <c r="O17" s="259">
        <v>0</v>
      </c>
      <c r="P17" s="259">
        <v>0</v>
      </c>
      <c r="Q17" s="259">
        <v>0</v>
      </c>
      <c r="R17" s="259">
        <v>27656.885884969935</v>
      </c>
      <c r="S17" s="259">
        <v>0</v>
      </c>
      <c r="T17" s="259">
        <v>27485.259384969937</v>
      </c>
      <c r="U17" s="259">
        <v>0</v>
      </c>
      <c r="V17" s="259">
        <v>171.62649999999999</v>
      </c>
      <c r="W17" s="259">
        <v>0</v>
      </c>
      <c r="X17" s="167"/>
    </row>
    <row r="18" spans="1:24" s="42" customFormat="1" ht="12.75" customHeight="1">
      <c r="A18" s="63">
        <v>17</v>
      </c>
      <c r="B18" s="337" t="s">
        <v>208</v>
      </c>
      <c r="C18" s="259">
        <v>215524.75725982364</v>
      </c>
      <c r="D18" s="259">
        <v>13671.469537389106</v>
      </c>
      <c r="E18" s="259">
        <v>3405.7888299952647</v>
      </c>
      <c r="F18" s="259">
        <v>6978.2159602061183</v>
      </c>
      <c r="G18" s="259">
        <v>0</v>
      </c>
      <c r="H18" s="259">
        <v>281.89077716755935</v>
      </c>
      <c r="I18" s="259">
        <v>1136.1348987778269</v>
      </c>
      <c r="J18" s="259">
        <v>0</v>
      </c>
      <c r="K18" s="259">
        <v>2625.5818810088454</v>
      </c>
      <c r="L18" s="259">
        <v>2478</v>
      </c>
      <c r="M18" s="259">
        <v>456.6084032518861</v>
      </c>
      <c r="N18" s="259">
        <v>83692.810453785467</v>
      </c>
      <c r="O18" s="259">
        <v>0</v>
      </c>
      <c r="P18" s="259">
        <v>0</v>
      </c>
      <c r="Q18" s="259">
        <v>0</v>
      </c>
      <c r="R18" s="259">
        <v>107652.87247844769</v>
      </c>
      <c r="S18" s="259">
        <v>0</v>
      </c>
      <c r="T18" s="259">
        <v>27914.919478447689</v>
      </c>
      <c r="U18" s="259">
        <v>0</v>
      </c>
      <c r="V18" s="259">
        <v>79737.953000000009</v>
      </c>
      <c r="W18" s="259">
        <v>123.6</v>
      </c>
      <c r="X18" s="167"/>
    </row>
    <row r="19" spans="1:24" s="42" customFormat="1" ht="12.75" customHeight="1">
      <c r="A19" s="63">
        <v>18</v>
      </c>
      <c r="B19" s="337" t="s">
        <v>263</v>
      </c>
      <c r="C19" s="259">
        <v>14757.684665697907</v>
      </c>
      <c r="D19" s="259">
        <v>13.178629070802726</v>
      </c>
      <c r="E19" s="259">
        <v>0.33125062723601656</v>
      </c>
      <c r="F19" s="259">
        <v>2914.2945021340638</v>
      </c>
      <c r="G19" s="259">
        <v>0</v>
      </c>
      <c r="H19" s="259">
        <v>218.93922363333314</v>
      </c>
      <c r="I19" s="259">
        <v>845.74825761377144</v>
      </c>
      <c r="J19" s="259">
        <v>0</v>
      </c>
      <c r="K19" s="259">
        <v>1763.1344847224639</v>
      </c>
      <c r="L19" s="259">
        <v>0</v>
      </c>
      <c r="M19" s="259">
        <v>86.472536164495182</v>
      </c>
      <c r="N19" s="259">
        <v>11656.084896748409</v>
      </c>
      <c r="O19" s="259">
        <v>0</v>
      </c>
      <c r="P19" s="259">
        <v>0</v>
      </c>
      <c r="Q19" s="259">
        <v>0</v>
      </c>
      <c r="R19" s="259">
        <v>173.79538711739599</v>
      </c>
      <c r="S19" s="259">
        <v>0</v>
      </c>
      <c r="T19" s="259">
        <v>173.79538711739599</v>
      </c>
      <c r="U19" s="259">
        <v>0</v>
      </c>
      <c r="V19" s="259">
        <v>0</v>
      </c>
      <c r="W19" s="259">
        <v>0</v>
      </c>
      <c r="X19" s="167"/>
    </row>
    <row r="20" spans="1:24" s="42" customFormat="1" ht="12.75" customHeight="1">
      <c r="A20" s="63">
        <v>19</v>
      </c>
      <c r="B20" s="337" t="s">
        <v>264</v>
      </c>
      <c r="C20" s="259">
        <v>339914.4419418957</v>
      </c>
      <c r="D20" s="259">
        <v>0</v>
      </c>
      <c r="E20" s="259">
        <v>8783</v>
      </c>
      <c r="F20" s="259">
        <v>287126.97056543012</v>
      </c>
      <c r="G20" s="259">
        <v>0</v>
      </c>
      <c r="H20" s="259">
        <v>496.47742114867867</v>
      </c>
      <c r="I20" s="259">
        <v>2243.4215996254056</v>
      </c>
      <c r="J20" s="259">
        <v>0</v>
      </c>
      <c r="K20" s="259">
        <v>1433</v>
      </c>
      <c r="L20" s="259">
        <v>61603</v>
      </c>
      <c r="M20" s="259">
        <v>221351.07154465604</v>
      </c>
      <c r="N20" s="259">
        <v>39886.335705827325</v>
      </c>
      <c r="O20" s="259">
        <v>0</v>
      </c>
      <c r="P20" s="259">
        <v>0</v>
      </c>
      <c r="Q20" s="259">
        <v>0</v>
      </c>
      <c r="R20" s="259">
        <v>130.13567063821907</v>
      </c>
      <c r="S20" s="259">
        <v>0</v>
      </c>
      <c r="T20" s="259">
        <v>130.13567063821907</v>
      </c>
      <c r="U20" s="259">
        <v>0</v>
      </c>
      <c r="V20" s="259">
        <v>0</v>
      </c>
      <c r="W20" s="259">
        <v>3988</v>
      </c>
      <c r="X20" s="167"/>
    </row>
    <row r="21" spans="1:24" s="42" customFormat="1" ht="12.75" customHeight="1">
      <c r="A21" s="125" t="s">
        <v>164</v>
      </c>
      <c r="B21" s="338" t="s">
        <v>209</v>
      </c>
      <c r="C21" s="259">
        <v>24386.176337424113</v>
      </c>
      <c r="D21" s="259">
        <v>0</v>
      </c>
      <c r="E21" s="259">
        <v>0</v>
      </c>
      <c r="F21" s="259">
        <v>16.350029466250184</v>
      </c>
      <c r="G21" s="259">
        <v>0</v>
      </c>
      <c r="H21" s="259">
        <v>3.1916183682027377</v>
      </c>
      <c r="I21" s="259">
        <v>13.151522638809578</v>
      </c>
      <c r="J21" s="259">
        <v>0</v>
      </c>
      <c r="K21" s="259">
        <v>0</v>
      </c>
      <c r="L21" s="259">
        <v>0</v>
      </c>
      <c r="M21" s="259">
        <v>6.8884592378708476E-3</v>
      </c>
      <c r="N21" s="259">
        <v>24369.025139481575</v>
      </c>
      <c r="O21" s="259">
        <v>0</v>
      </c>
      <c r="P21" s="259">
        <v>0</v>
      </c>
      <c r="Q21" s="259">
        <v>0</v>
      </c>
      <c r="R21" s="259">
        <v>0.80116847628699561</v>
      </c>
      <c r="S21" s="259">
        <v>0</v>
      </c>
      <c r="T21" s="259">
        <v>0.80116847628699561</v>
      </c>
      <c r="U21" s="259">
        <v>0</v>
      </c>
      <c r="V21" s="259">
        <v>0</v>
      </c>
      <c r="W21" s="259">
        <v>0</v>
      </c>
      <c r="X21" s="167"/>
    </row>
    <row r="22" spans="1:24" s="42" customFormat="1" ht="12.75" customHeight="1">
      <c r="A22" s="125" t="s">
        <v>165</v>
      </c>
      <c r="B22" s="338" t="s">
        <v>210</v>
      </c>
      <c r="C22" s="259">
        <v>315528.26560447155</v>
      </c>
      <c r="D22" s="259">
        <v>0</v>
      </c>
      <c r="E22" s="259">
        <v>8783</v>
      </c>
      <c r="F22" s="259">
        <v>287110.62053596386</v>
      </c>
      <c r="G22" s="259">
        <v>0</v>
      </c>
      <c r="H22" s="259">
        <v>493.28580278047593</v>
      </c>
      <c r="I22" s="259">
        <v>2230.270076986596</v>
      </c>
      <c r="J22" s="259">
        <v>0</v>
      </c>
      <c r="K22" s="259">
        <v>1433</v>
      </c>
      <c r="L22" s="259">
        <v>61603</v>
      </c>
      <c r="M22" s="259">
        <v>221351.0646561968</v>
      </c>
      <c r="N22" s="259">
        <v>15517.310566345752</v>
      </c>
      <c r="O22" s="259">
        <v>0</v>
      </c>
      <c r="P22" s="259">
        <v>0</v>
      </c>
      <c r="Q22" s="259">
        <v>0</v>
      </c>
      <c r="R22" s="259">
        <v>129.33450216193208</v>
      </c>
      <c r="S22" s="259">
        <v>0</v>
      </c>
      <c r="T22" s="259">
        <v>129.33450216193208</v>
      </c>
      <c r="U22" s="259">
        <v>0</v>
      </c>
      <c r="V22" s="259">
        <v>0</v>
      </c>
      <c r="W22" s="259">
        <v>3988</v>
      </c>
      <c r="X22" s="167"/>
    </row>
    <row r="23" spans="1:24" s="42" customFormat="1" ht="12.75" customHeight="1">
      <c r="A23" s="63">
        <v>20</v>
      </c>
      <c r="B23" s="337" t="s">
        <v>265</v>
      </c>
      <c r="C23" s="259">
        <v>288900.06455589848</v>
      </c>
      <c r="D23" s="259">
        <v>974.00649999999996</v>
      </c>
      <c r="E23" s="259">
        <v>4307.1928279248696</v>
      </c>
      <c r="F23" s="259">
        <v>18532.387608647325</v>
      </c>
      <c r="G23" s="259">
        <v>0</v>
      </c>
      <c r="H23" s="259">
        <v>993.75766375376782</v>
      </c>
      <c r="I23" s="259">
        <v>3887.4851271413095</v>
      </c>
      <c r="J23" s="259">
        <v>0</v>
      </c>
      <c r="K23" s="259">
        <v>2057</v>
      </c>
      <c r="L23" s="259">
        <v>7847</v>
      </c>
      <c r="M23" s="259">
        <v>3747.144817752247</v>
      </c>
      <c r="N23" s="259">
        <v>161351.71409491741</v>
      </c>
      <c r="O23" s="259">
        <v>0</v>
      </c>
      <c r="P23" s="259">
        <v>0</v>
      </c>
      <c r="Q23" s="259">
        <v>0</v>
      </c>
      <c r="R23" s="259">
        <v>14081.763524408885</v>
      </c>
      <c r="S23" s="259">
        <v>0</v>
      </c>
      <c r="T23" s="259">
        <v>822.11752440888517</v>
      </c>
      <c r="U23" s="259">
        <v>0</v>
      </c>
      <c r="V23" s="259">
        <v>13259.646000000001</v>
      </c>
      <c r="W23" s="259">
        <v>89653</v>
      </c>
      <c r="X23" s="167"/>
    </row>
    <row r="24" spans="1:24" s="42" customFormat="1" ht="12.75" customHeight="1">
      <c r="A24" s="63">
        <v>21</v>
      </c>
      <c r="B24" s="337" t="s">
        <v>266</v>
      </c>
      <c r="C24" s="259">
        <v>28880.16913162241</v>
      </c>
      <c r="D24" s="259">
        <v>171.88350000000003</v>
      </c>
      <c r="E24" s="259">
        <v>278.29217207513102</v>
      </c>
      <c r="F24" s="259">
        <v>18299.468702615181</v>
      </c>
      <c r="G24" s="259">
        <v>0</v>
      </c>
      <c r="H24" s="259">
        <v>240.78075003656406</v>
      </c>
      <c r="I24" s="259">
        <v>946.1682779258615</v>
      </c>
      <c r="J24" s="259">
        <v>0</v>
      </c>
      <c r="K24" s="259">
        <v>3495</v>
      </c>
      <c r="L24" s="259">
        <v>7638</v>
      </c>
      <c r="M24" s="259">
        <v>5979.5196746527554</v>
      </c>
      <c r="N24" s="259">
        <v>8111.8151048129057</v>
      </c>
      <c r="O24" s="259">
        <v>0</v>
      </c>
      <c r="P24" s="259">
        <v>0</v>
      </c>
      <c r="Q24" s="259">
        <v>0</v>
      </c>
      <c r="R24" s="259">
        <v>2018.7096521191916</v>
      </c>
      <c r="S24" s="259">
        <v>0</v>
      </c>
      <c r="T24" s="259">
        <v>519.17415211919217</v>
      </c>
      <c r="U24" s="259">
        <v>0</v>
      </c>
      <c r="V24" s="259">
        <v>1499.5354999999995</v>
      </c>
      <c r="W24" s="259">
        <v>0</v>
      </c>
      <c r="X24" s="167"/>
    </row>
    <row r="25" spans="1:24" ht="12.75" customHeight="1">
      <c r="A25" s="63">
        <v>22</v>
      </c>
      <c r="B25" s="337" t="s">
        <v>211</v>
      </c>
      <c r="C25" s="259">
        <v>33847.264268833867</v>
      </c>
      <c r="D25" s="259">
        <v>32</v>
      </c>
      <c r="E25" s="259">
        <v>87.896000000000001</v>
      </c>
      <c r="F25" s="259">
        <v>9376.7773577864773</v>
      </c>
      <c r="G25" s="259">
        <v>0</v>
      </c>
      <c r="H25" s="259">
        <v>539.75532973288</v>
      </c>
      <c r="I25" s="259">
        <v>2099.6724867003331</v>
      </c>
      <c r="J25" s="259">
        <v>0</v>
      </c>
      <c r="K25" s="259">
        <v>5421.8045893410945</v>
      </c>
      <c r="L25" s="259">
        <v>314</v>
      </c>
      <c r="M25" s="259">
        <v>1001.5449520121688</v>
      </c>
      <c r="N25" s="259">
        <v>21617.636701758678</v>
      </c>
      <c r="O25" s="259">
        <v>0</v>
      </c>
      <c r="P25" s="259">
        <v>0</v>
      </c>
      <c r="Q25" s="259">
        <v>0</v>
      </c>
      <c r="R25" s="259">
        <v>2732.9542092887095</v>
      </c>
      <c r="S25" s="259">
        <v>0</v>
      </c>
      <c r="T25" s="259">
        <v>1914.8822092887096</v>
      </c>
      <c r="U25" s="259">
        <v>0</v>
      </c>
      <c r="V25" s="259">
        <v>818.072</v>
      </c>
      <c r="W25" s="259">
        <v>0</v>
      </c>
      <c r="X25" s="167"/>
    </row>
    <row r="26" spans="1:24" ht="12.75" customHeight="1">
      <c r="A26" s="63">
        <v>23</v>
      </c>
      <c r="B26" s="337" t="s">
        <v>267</v>
      </c>
      <c r="C26" s="259">
        <v>222144.24589913338</v>
      </c>
      <c r="D26" s="259">
        <v>13620.141</v>
      </c>
      <c r="E26" s="259">
        <v>41070.062000000005</v>
      </c>
      <c r="F26" s="259">
        <v>33867.256248826896</v>
      </c>
      <c r="G26" s="259">
        <v>0</v>
      </c>
      <c r="H26" s="259">
        <v>328.77762241015023</v>
      </c>
      <c r="I26" s="259">
        <v>1479.8114401390985</v>
      </c>
      <c r="J26" s="259">
        <v>0</v>
      </c>
      <c r="K26" s="259">
        <v>8908.14360978277</v>
      </c>
      <c r="L26" s="259">
        <v>11369.84</v>
      </c>
      <c r="M26" s="259">
        <v>11780.683576494877</v>
      </c>
      <c r="N26" s="259">
        <v>86614.930100197933</v>
      </c>
      <c r="O26" s="259">
        <v>0</v>
      </c>
      <c r="P26" s="259">
        <v>0</v>
      </c>
      <c r="Q26" s="259">
        <v>0</v>
      </c>
      <c r="R26" s="259">
        <v>33238.076550108555</v>
      </c>
      <c r="S26" s="259">
        <v>0</v>
      </c>
      <c r="T26" s="259">
        <v>23103.922050108551</v>
      </c>
      <c r="U26" s="259">
        <v>0</v>
      </c>
      <c r="V26" s="259">
        <v>10134.154500000001</v>
      </c>
      <c r="W26" s="259">
        <v>13733.78</v>
      </c>
      <c r="X26" s="167"/>
    </row>
    <row r="27" spans="1:24" ht="12.75" customHeight="1">
      <c r="A27" s="140" t="s">
        <v>59</v>
      </c>
      <c r="B27" s="338" t="s">
        <v>212</v>
      </c>
      <c r="C27" s="259">
        <v>70194.300254691683</v>
      </c>
      <c r="D27" s="259">
        <v>0</v>
      </c>
      <c r="E27" s="259">
        <v>484.96800000000002</v>
      </c>
      <c r="F27" s="259">
        <v>9303.1525307165721</v>
      </c>
      <c r="G27" s="259">
        <v>0</v>
      </c>
      <c r="H27" s="259">
        <v>75.88144723165091</v>
      </c>
      <c r="I27" s="259">
        <v>318.90330888834148</v>
      </c>
      <c r="J27" s="259">
        <v>0</v>
      </c>
      <c r="K27" s="259">
        <v>630</v>
      </c>
      <c r="L27" s="259">
        <v>5948.92</v>
      </c>
      <c r="M27" s="259">
        <v>2329.4477745965796</v>
      </c>
      <c r="N27" s="259">
        <v>59695.217293135676</v>
      </c>
      <c r="O27" s="259">
        <v>0</v>
      </c>
      <c r="P27" s="259">
        <v>0</v>
      </c>
      <c r="Q27" s="259">
        <v>0</v>
      </c>
      <c r="R27" s="259">
        <v>710.96243083942488</v>
      </c>
      <c r="S27" s="259">
        <v>0</v>
      </c>
      <c r="T27" s="259">
        <v>709.01543083942488</v>
      </c>
      <c r="U27" s="259">
        <v>0</v>
      </c>
      <c r="V27" s="259">
        <v>1.9470000000000027</v>
      </c>
      <c r="W27" s="259">
        <v>0</v>
      </c>
      <c r="X27" s="167"/>
    </row>
    <row r="28" spans="1:24" ht="12.75" customHeight="1">
      <c r="A28" s="125" t="s">
        <v>166</v>
      </c>
      <c r="B28" s="338" t="s">
        <v>268</v>
      </c>
      <c r="C28" s="259">
        <v>151949.9456444417</v>
      </c>
      <c r="D28" s="259">
        <v>13620.141</v>
      </c>
      <c r="E28" s="259">
        <v>40585.094000000005</v>
      </c>
      <c r="F28" s="259">
        <v>24564.103718110324</v>
      </c>
      <c r="G28" s="259">
        <v>0</v>
      </c>
      <c r="H28" s="259">
        <v>252.89617517849931</v>
      </c>
      <c r="I28" s="259">
        <v>1160.9081312507572</v>
      </c>
      <c r="J28" s="259">
        <v>0</v>
      </c>
      <c r="K28" s="259">
        <v>8278.14360978277</v>
      </c>
      <c r="L28" s="259">
        <v>5420.92</v>
      </c>
      <c r="M28" s="259">
        <v>9451.2358018982977</v>
      </c>
      <c r="N28" s="259">
        <v>26919.71280706226</v>
      </c>
      <c r="O28" s="259">
        <v>0</v>
      </c>
      <c r="P28" s="259">
        <v>0</v>
      </c>
      <c r="Q28" s="259">
        <v>0</v>
      </c>
      <c r="R28" s="259">
        <v>32527.114119269128</v>
      </c>
      <c r="S28" s="259">
        <v>0</v>
      </c>
      <c r="T28" s="259">
        <v>22394.906619269128</v>
      </c>
      <c r="U28" s="259">
        <v>0</v>
      </c>
      <c r="V28" s="259">
        <v>10132.2075</v>
      </c>
      <c r="W28" s="259">
        <v>13733.78</v>
      </c>
      <c r="X28" s="167"/>
    </row>
    <row r="29" spans="1:24" ht="12.75" customHeight="1">
      <c r="A29" s="63">
        <v>24</v>
      </c>
      <c r="B29" s="337" t="s">
        <v>213</v>
      </c>
      <c r="C29" s="259">
        <v>533701.94600964792</v>
      </c>
      <c r="D29" s="259">
        <v>260342.2900916278</v>
      </c>
      <c r="E29" s="259">
        <v>1958.0927205229859</v>
      </c>
      <c r="F29" s="259">
        <v>39999.933568783599</v>
      </c>
      <c r="G29" s="259">
        <v>0</v>
      </c>
      <c r="H29" s="259">
        <v>740.71959148524377</v>
      </c>
      <c r="I29" s="259">
        <v>2929.0548533695605</v>
      </c>
      <c r="J29" s="259">
        <v>0</v>
      </c>
      <c r="K29" s="259">
        <v>3368.0304347974152</v>
      </c>
      <c r="L29" s="259">
        <v>25654</v>
      </c>
      <c r="M29" s="259">
        <v>7308.1286891313757</v>
      </c>
      <c r="N29" s="259">
        <v>229160.67852374338</v>
      </c>
      <c r="O29" s="259">
        <v>0</v>
      </c>
      <c r="P29" s="259">
        <v>0</v>
      </c>
      <c r="Q29" s="259">
        <v>0</v>
      </c>
      <c r="R29" s="259">
        <v>696.80110497001976</v>
      </c>
      <c r="S29" s="259">
        <v>0</v>
      </c>
      <c r="T29" s="259">
        <v>497.38810497001953</v>
      </c>
      <c r="U29" s="259">
        <v>0</v>
      </c>
      <c r="V29" s="259">
        <v>199.41300000000021</v>
      </c>
      <c r="W29" s="259">
        <v>1544.15</v>
      </c>
      <c r="X29" s="167"/>
    </row>
    <row r="30" spans="1:24" ht="12.75" customHeight="1">
      <c r="A30" s="125" t="s">
        <v>167</v>
      </c>
      <c r="B30" s="338" t="s">
        <v>269</v>
      </c>
      <c r="C30" s="259">
        <v>477457.65927312232</v>
      </c>
      <c r="D30" s="259">
        <v>248920.39634049888</v>
      </c>
      <c r="E30" s="259">
        <v>1264.1959811585284</v>
      </c>
      <c r="F30" s="259">
        <v>32608.628243001087</v>
      </c>
      <c r="G30" s="259">
        <v>0</v>
      </c>
      <c r="H30" s="259">
        <v>415.64935892850275</v>
      </c>
      <c r="I30" s="259">
        <v>1646.0513571909678</v>
      </c>
      <c r="J30" s="259">
        <v>0</v>
      </c>
      <c r="K30" s="259">
        <v>927.03043479741473</v>
      </c>
      <c r="L30" s="259">
        <v>24541</v>
      </c>
      <c r="M30" s="259">
        <v>5078.8970920841994</v>
      </c>
      <c r="N30" s="259">
        <v>192853.74118664485</v>
      </c>
      <c r="O30" s="259">
        <v>0</v>
      </c>
      <c r="P30" s="259">
        <v>0</v>
      </c>
      <c r="Q30" s="259">
        <v>0</v>
      </c>
      <c r="R30" s="259">
        <v>266.54752181901779</v>
      </c>
      <c r="S30" s="259">
        <v>0</v>
      </c>
      <c r="T30" s="259">
        <v>244.47952181901755</v>
      </c>
      <c r="U30" s="259">
        <v>0</v>
      </c>
      <c r="V30" s="259">
        <v>22.068000000000211</v>
      </c>
      <c r="W30" s="259">
        <v>1544.15</v>
      </c>
      <c r="X30" s="167"/>
    </row>
    <row r="31" spans="1:24" ht="12.75" customHeight="1">
      <c r="A31" s="125" t="s">
        <v>114</v>
      </c>
      <c r="B31" s="338" t="s">
        <v>270</v>
      </c>
      <c r="C31" s="259">
        <v>34175.92398674685</v>
      </c>
      <c r="D31" s="259">
        <v>3125.9438299999993</v>
      </c>
      <c r="E31" s="259">
        <v>595.80899999999997</v>
      </c>
      <c r="F31" s="259">
        <v>5554.0620499077095</v>
      </c>
      <c r="G31" s="259">
        <v>0</v>
      </c>
      <c r="H31" s="259">
        <v>224.45513643620234</v>
      </c>
      <c r="I31" s="259">
        <v>890.59247357256186</v>
      </c>
      <c r="J31" s="259">
        <v>0</v>
      </c>
      <c r="K31" s="259">
        <v>1408</v>
      </c>
      <c r="L31" s="259">
        <v>1069</v>
      </c>
      <c r="M31" s="259">
        <v>1962.0144398989451</v>
      </c>
      <c r="N31" s="259">
        <v>24492.647922774064</v>
      </c>
      <c r="O31" s="259">
        <v>0</v>
      </c>
      <c r="P31" s="259">
        <v>0</v>
      </c>
      <c r="Q31" s="259">
        <v>0</v>
      </c>
      <c r="R31" s="259">
        <v>407.46118406507298</v>
      </c>
      <c r="S31" s="259">
        <v>0</v>
      </c>
      <c r="T31" s="259">
        <v>230.11618406507299</v>
      </c>
      <c r="U31" s="259">
        <v>0</v>
      </c>
      <c r="V31" s="259">
        <v>177.345</v>
      </c>
      <c r="W31" s="259">
        <v>0</v>
      </c>
      <c r="X31" s="167"/>
    </row>
    <row r="32" spans="1:24" ht="12.75" customHeight="1">
      <c r="A32" s="125" t="s">
        <v>168</v>
      </c>
      <c r="B32" s="338" t="s">
        <v>214</v>
      </c>
      <c r="C32" s="259">
        <v>22068.362749778615</v>
      </c>
      <c r="D32" s="259">
        <v>8295.9499211289494</v>
      </c>
      <c r="E32" s="259">
        <v>98.087739364457519</v>
      </c>
      <c r="F32" s="259">
        <v>1837.2432758748009</v>
      </c>
      <c r="G32" s="259">
        <v>0</v>
      </c>
      <c r="H32" s="259">
        <v>100.61509612053864</v>
      </c>
      <c r="I32" s="259">
        <v>392.41102260603071</v>
      </c>
      <c r="J32" s="259">
        <v>0</v>
      </c>
      <c r="K32" s="259">
        <v>1033.0000000000002</v>
      </c>
      <c r="L32" s="259">
        <v>44</v>
      </c>
      <c r="M32" s="259">
        <v>267.21715714823142</v>
      </c>
      <c r="N32" s="259">
        <v>11814.289414324479</v>
      </c>
      <c r="O32" s="259">
        <v>0</v>
      </c>
      <c r="P32" s="259">
        <v>0</v>
      </c>
      <c r="Q32" s="259">
        <v>0</v>
      </c>
      <c r="R32" s="259">
        <v>22.79239908592897</v>
      </c>
      <c r="S32" s="259">
        <v>0</v>
      </c>
      <c r="T32" s="259">
        <v>22.79239908592897</v>
      </c>
      <c r="U32" s="259">
        <v>0</v>
      </c>
      <c r="V32" s="259">
        <v>0</v>
      </c>
      <c r="W32" s="259">
        <v>0</v>
      </c>
      <c r="X32" s="167"/>
    </row>
    <row r="33" spans="1:24" ht="12.75" customHeight="1">
      <c r="A33" s="63">
        <v>25</v>
      </c>
      <c r="B33" s="337" t="s">
        <v>215</v>
      </c>
      <c r="C33" s="259">
        <v>53722.257850348244</v>
      </c>
      <c r="D33" s="259">
        <v>333.90253527042074</v>
      </c>
      <c r="E33" s="259">
        <v>1.2860856351651093</v>
      </c>
      <c r="F33" s="259">
        <v>16974.035726029459</v>
      </c>
      <c r="G33" s="259">
        <v>0</v>
      </c>
      <c r="H33" s="259">
        <v>942.04429701571746</v>
      </c>
      <c r="I33" s="259">
        <v>4184.6465299806068</v>
      </c>
      <c r="J33" s="259">
        <v>0</v>
      </c>
      <c r="K33" s="259">
        <v>9749.0117341469177</v>
      </c>
      <c r="L33" s="259">
        <v>73</v>
      </c>
      <c r="M33" s="259">
        <v>2025.3331648862161</v>
      </c>
      <c r="N33" s="259">
        <v>35994.789453913814</v>
      </c>
      <c r="O33" s="259">
        <v>0</v>
      </c>
      <c r="P33" s="259">
        <v>0</v>
      </c>
      <c r="Q33" s="259">
        <v>0</v>
      </c>
      <c r="R33" s="259">
        <v>418.24404949938946</v>
      </c>
      <c r="S33" s="259">
        <v>0</v>
      </c>
      <c r="T33" s="259">
        <v>381.32504949938948</v>
      </c>
      <c r="U33" s="259">
        <v>0</v>
      </c>
      <c r="V33" s="259">
        <v>36.919000000000004</v>
      </c>
      <c r="W33" s="259">
        <v>0</v>
      </c>
      <c r="X33" s="167"/>
    </row>
    <row r="34" spans="1:24" ht="12.75" customHeight="1">
      <c r="A34" s="63">
        <v>26</v>
      </c>
      <c r="B34" s="337" t="s">
        <v>271</v>
      </c>
      <c r="C34" s="259">
        <v>10583.620861206495</v>
      </c>
      <c r="D34" s="259">
        <v>27.40206084384543</v>
      </c>
      <c r="E34" s="259">
        <v>0.68876282907099073</v>
      </c>
      <c r="F34" s="259">
        <v>5438.910209327435</v>
      </c>
      <c r="G34" s="259">
        <v>0</v>
      </c>
      <c r="H34" s="259">
        <v>525.57131487861261</v>
      </c>
      <c r="I34" s="259">
        <v>2227.9240052041582</v>
      </c>
      <c r="J34" s="259">
        <v>0</v>
      </c>
      <c r="K34" s="259">
        <v>2671.2805623332442</v>
      </c>
      <c r="L34" s="259">
        <v>0</v>
      </c>
      <c r="M34" s="259">
        <v>14.134326911419777</v>
      </c>
      <c r="N34" s="259">
        <v>4949.8611858487993</v>
      </c>
      <c r="O34" s="259">
        <v>0</v>
      </c>
      <c r="P34" s="259">
        <v>0</v>
      </c>
      <c r="Q34" s="259">
        <v>0</v>
      </c>
      <c r="R34" s="259">
        <v>166.7586423573448</v>
      </c>
      <c r="S34" s="259">
        <v>0</v>
      </c>
      <c r="T34" s="259">
        <v>166.7586423573448</v>
      </c>
      <c r="U34" s="259">
        <v>0</v>
      </c>
      <c r="V34" s="259">
        <v>0</v>
      </c>
      <c r="W34" s="259">
        <v>0</v>
      </c>
      <c r="X34" s="167"/>
    </row>
    <row r="35" spans="1:24" ht="12.75" customHeight="1">
      <c r="A35" s="63">
        <v>27</v>
      </c>
      <c r="B35" s="337" t="s">
        <v>216</v>
      </c>
      <c r="C35" s="259">
        <v>18497.482117849271</v>
      </c>
      <c r="D35" s="259">
        <v>355.63073911187996</v>
      </c>
      <c r="E35" s="259">
        <v>0.22174205571891464</v>
      </c>
      <c r="F35" s="259">
        <v>7713.3820938117815</v>
      </c>
      <c r="G35" s="259">
        <v>0</v>
      </c>
      <c r="H35" s="259">
        <v>897.38259359398387</v>
      </c>
      <c r="I35" s="259">
        <v>3756.9905183369583</v>
      </c>
      <c r="J35" s="259">
        <v>0</v>
      </c>
      <c r="K35" s="259">
        <v>2977.0722290145918</v>
      </c>
      <c r="L35" s="259">
        <v>54</v>
      </c>
      <c r="M35" s="259">
        <v>27.9367528662472</v>
      </c>
      <c r="N35" s="259">
        <v>10197.048884392081</v>
      </c>
      <c r="O35" s="259">
        <v>0</v>
      </c>
      <c r="P35" s="259">
        <v>0</v>
      </c>
      <c r="Q35" s="259">
        <v>0</v>
      </c>
      <c r="R35" s="259">
        <v>231.19865847780994</v>
      </c>
      <c r="S35" s="259">
        <v>0</v>
      </c>
      <c r="T35" s="259">
        <v>231.19865847780994</v>
      </c>
      <c r="U35" s="259">
        <v>0</v>
      </c>
      <c r="V35" s="259">
        <v>0</v>
      </c>
      <c r="W35" s="259">
        <v>0</v>
      </c>
      <c r="X35" s="167"/>
    </row>
    <row r="36" spans="1:24" ht="12.75" customHeight="1">
      <c r="A36" s="63">
        <v>28</v>
      </c>
      <c r="B36" s="337" t="s">
        <v>217</v>
      </c>
      <c r="C36" s="259">
        <v>49902.030341163496</v>
      </c>
      <c r="D36" s="259">
        <v>223.82475063337188</v>
      </c>
      <c r="E36" s="259">
        <v>0.58502107500296363</v>
      </c>
      <c r="F36" s="259">
        <v>19229.438139939728</v>
      </c>
      <c r="G36" s="259">
        <v>0</v>
      </c>
      <c r="H36" s="259">
        <v>1648.1521478104621</v>
      </c>
      <c r="I36" s="259">
        <v>7133.3902277521775</v>
      </c>
      <c r="J36" s="259">
        <v>0</v>
      </c>
      <c r="K36" s="259">
        <v>9752.3386686065969</v>
      </c>
      <c r="L36" s="259">
        <v>189</v>
      </c>
      <c r="M36" s="259">
        <v>506.55709577049129</v>
      </c>
      <c r="N36" s="259">
        <v>29899.7555509269</v>
      </c>
      <c r="O36" s="259">
        <v>0</v>
      </c>
      <c r="P36" s="259">
        <v>0</v>
      </c>
      <c r="Q36" s="259">
        <v>0</v>
      </c>
      <c r="R36" s="259">
        <v>548.42687858849172</v>
      </c>
      <c r="S36" s="259">
        <v>0</v>
      </c>
      <c r="T36" s="259">
        <v>546.04637858849173</v>
      </c>
      <c r="U36" s="259">
        <v>0</v>
      </c>
      <c r="V36" s="259">
        <v>2.3805000000000001</v>
      </c>
      <c r="W36" s="259">
        <v>0</v>
      </c>
      <c r="X36" s="167"/>
    </row>
    <row r="37" spans="1:24" ht="12.75" customHeight="1">
      <c r="A37" s="63">
        <v>29</v>
      </c>
      <c r="B37" s="337" t="s">
        <v>218</v>
      </c>
      <c r="C37" s="259">
        <v>53720.795231227072</v>
      </c>
      <c r="D37" s="259">
        <v>1090.8880710259075</v>
      </c>
      <c r="E37" s="259">
        <v>5.4998125819822621E-2</v>
      </c>
      <c r="F37" s="259">
        <v>15012.890820745486</v>
      </c>
      <c r="G37" s="259">
        <v>0</v>
      </c>
      <c r="H37" s="259">
        <v>2396.2223619918896</v>
      </c>
      <c r="I37" s="259">
        <v>9412.2338179669914</v>
      </c>
      <c r="J37" s="259">
        <v>0</v>
      </c>
      <c r="K37" s="259">
        <v>2855.2628884483597</v>
      </c>
      <c r="L37" s="259">
        <v>116</v>
      </c>
      <c r="M37" s="259">
        <v>233.17175233824506</v>
      </c>
      <c r="N37" s="259">
        <v>36542.280435363456</v>
      </c>
      <c r="O37" s="259">
        <v>0</v>
      </c>
      <c r="P37" s="259">
        <v>0</v>
      </c>
      <c r="Q37" s="259">
        <v>0</v>
      </c>
      <c r="R37" s="259">
        <v>1074.6809059664042</v>
      </c>
      <c r="S37" s="259">
        <v>0</v>
      </c>
      <c r="T37" s="259">
        <v>1064.6624059664043</v>
      </c>
      <c r="U37" s="259">
        <v>0</v>
      </c>
      <c r="V37" s="259">
        <v>10.018500000000001</v>
      </c>
      <c r="W37" s="259">
        <v>0</v>
      </c>
      <c r="X37" s="167"/>
    </row>
    <row r="38" spans="1:24" ht="12.75" customHeight="1">
      <c r="A38" s="63">
        <v>30</v>
      </c>
      <c r="B38" s="337" t="s">
        <v>272</v>
      </c>
      <c r="C38" s="259">
        <v>8543.3649094326156</v>
      </c>
      <c r="D38" s="259">
        <v>0.26750635574992931</v>
      </c>
      <c r="E38" s="259">
        <v>6.7238896895659896E-3</v>
      </c>
      <c r="F38" s="259">
        <v>2269.4223417450266</v>
      </c>
      <c r="G38" s="259">
        <v>0</v>
      </c>
      <c r="H38" s="259">
        <v>300.10711815174147</v>
      </c>
      <c r="I38" s="259">
        <v>1274.8145296950372</v>
      </c>
      <c r="J38" s="259">
        <v>0</v>
      </c>
      <c r="K38" s="259">
        <v>674.8529781181619</v>
      </c>
      <c r="L38" s="259">
        <v>0</v>
      </c>
      <c r="M38" s="259">
        <v>19.647715780085875</v>
      </c>
      <c r="N38" s="259">
        <v>6199.4452580577426</v>
      </c>
      <c r="O38" s="259">
        <v>0</v>
      </c>
      <c r="P38" s="259">
        <v>0</v>
      </c>
      <c r="Q38" s="259">
        <v>0</v>
      </c>
      <c r="R38" s="259">
        <v>74.223079384405651</v>
      </c>
      <c r="S38" s="259">
        <v>0</v>
      </c>
      <c r="T38" s="259">
        <v>74.223079384405651</v>
      </c>
      <c r="U38" s="259">
        <v>0</v>
      </c>
      <c r="V38" s="259">
        <v>0</v>
      </c>
      <c r="W38" s="259">
        <v>0</v>
      </c>
      <c r="X38" s="167"/>
    </row>
    <row r="39" spans="1:24" ht="12.75" customHeight="1">
      <c r="A39" s="63" t="s">
        <v>169</v>
      </c>
      <c r="B39" s="337" t="s">
        <v>273</v>
      </c>
      <c r="C39" s="259">
        <v>14403.102602139248</v>
      </c>
      <c r="D39" s="259">
        <v>16.18134547201748</v>
      </c>
      <c r="E39" s="259">
        <v>0.40672522220112661</v>
      </c>
      <c r="F39" s="259">
        <v>4586.944578153697</v>
      </c>
      <c r="G39" s="259">
        <v>0</v>
      </c>
      <c r="H39" s="259">
        <v>292.27698270066685</v>
      </c>
      <c r="I39" s="259">
        <v>1218.7941035939946</v>
      </c>
      <c r="J39" s="259">
        <v>0</v>
      </c>
      <c r="K39" s="259">
        <v>2863.2426803916733</v>
      </c>
      <c r="L39" s="259">
        <v>48</v>
      </c>
      <c r="M39" s="259">
        <v>164.63081146736204</v>
      </c>
      <c r="N39" s="259">
        <v>5587.9639418747602</v>
      </c>
      <c r="O39" s="259">
        <v>0</v>
      </c>
      <c r="P39" s="259">
        <v>0</v>
      </c>
      <c r="Q39" s="259">
        <v>0</v>
      </c>
      <c r="R39" s="259">
        <v>4211.6060114165721</v>
      </c>
      <c r="S39" s="259">
        <v>0</v>
      </c>
      <c r="T39" s="259">
        <v>4211.3980114165724</v>
      </c>
      <c r="U39" s="259">
        <v>0</v>
      </c>
      <c r="V39" s="259">
        <v>0.20799999999999999</v>
      </c>
      <c r="W39" s="259">
        <v>0</v>
      </c>
      <c r="X39" s="167"/>
    </row>
    <row r="40" spans="1:24" ht="12.75" customHeight="1">
      <c r="A40" s="63">
        <v>33</v>
      </c>
      <c r="B40" s="337" t="s">
        <v>170</v>
      </c>
      <c r="C40" s="259">
        <v>2187.2792628698426</v>
      </c>
      <c r="D40" s="259">
        <v>9.7010464460536475E-2</v>
      </c>
      <c r="E40" s="259">
        <v>2.4384006127165874E-3</v>
      </c>
      <c r="F40" s="259">
        <v>2023.3119017846011</v>
      </c>
      <c r="G40" s="259">
        <v>0</v>
      </c>
      <c r="H40" s="259">
        <v>404.75900808206137</v>
      </c>
      <c r="I40" s="259">
        <v>1560.6019423306016</v>
      </c>
      <c r="J40" s="259">
        <v>0</v>
      </c>
      <c r="K40" s="259">
        <v>54.077360521477651</v>
      </c>
      <c r="L40" s="259">
        <v>0</v>
      </c>
      <c r="M40" s="259">
        <v>3.8735908504603711</v>
      </c>
      <c r="N40" s="259">
        <v>72.159711441459365</v>
      </c>
      <c r="O40" s="259">
        <v>0</v>
      </c>
      <c r="P40" s="259">
        <v>0</v>
      </c>
      <c r="Q40" s="259">
        <v>0</v>
      </c>
      <c r="R40" s="259">
        <v>91.708200778708999</v>
      </c>
      <c r="S40" s="259">
        <v>0</v>
      </c>
      <c r="T40" s="259">
        <v>91.708200778708999</v>
      </c>
      <c r="U40" s="259">
        <v>0</v>
      </c>
      <c r="V40" s="259">
        <v>0</v>
      </c>
      <c r="W40" s="259">
        <v>0</v>
      </c>
      <c r="X40" s="167"/>
    </row>
    <row r="41" spans="1:24" ht="12.75" customHeight="1">
      <c r="A41" s="63" t="s">
        <v>171</v>
      </c>
      <c r="B41" s="336" t="s">
        <v>172</v>
      </c>
      <c r="C41" s="259">
        <v>4222204.4498754749</v>
      </c>
      <c r="D41" s="259">
        <v>1306392.0630000001</v>
      </c>
      <c r="E41" s="259">
        <v>1501031.27676</v>
      </c>
      <c r="F41" s="259">
        <v>116923.562407355</v>
      </c>
      <c r="G41" s="259">
        <v>0</v>
      </c>
      <c r="H41" s="259">
        <v>650.80466272623914</v>
      </c>
      <c r="I41" s="259">
        <v>3653.3551610711429</v>
      </c>
      <c r="J41" s="259">
        <v>0</v>
      </c>
      <c r="K41" s="259">
        <v>20232</v>
      </c>
      <c r="L41" s="259">
        <v>37003</v>
      </c>
      <c r="M41" s="259">
        <v>55384.402583557618</v>
      </c>
      <c r="N41" s="259">
        <v>858858.04392352584</v>
      </c>
      <c r="O41" s="259">
        <v>0</v>
      </c>
      <c r="P41" s="259">
        <v>0</v>
      </c>
      <c r="Q41" s="259">
        <v>0</v>
      </c>
      <c r="R41" s="259">
        <v>328443.48378459481</v>
      </c>
      <c r="S41" s="259">
        <v>0</v>
      </c>
      <c r="T41" s="259">
        <v>224757.16728459479</v>
      </c>
      <c r="U41" s="259">
        <v>0</v>
      </c>
      <c r="V41" s="259">
        <v>103686.31650000002</v>
      </c>
      <c r="W41" s="259">
        <v>110556.02</v>
      </c>
      <c r="X41" s="167"/>
    </row>
    <row r="42" spans="1:24" ht="12.75" customHeight="1">
      <c r="A42" s="63" t="s">
        <v>173</v>
      </c>
      <c r="B42" s="338" t="s">
        <v>274</v>
      </c>
      <c r="C42" s="259">
        <v>4211129.6211661389</v>
      </c>
      <c r="D42" s="259">
        <v>1306392.0629999998</v>
      </c>
      <c r="E42" s="259">
        <v>1501031.27676</v>
      </c>
      <c r="F42" s="259">
        <v>116269.88734905647</v>
      </c>
      <c r="G42" s="259">
        <v>0</v>
      </c>
      <c r="H42" s="259">
        <v>545.79724483311054</v>
      </c>
      <c r="I42" s="259">
        <v>3104.9138368844228</v>
      </c>
      <c r="J42" s="259">
        <v>0</v>
      </c>
      <c r="K42" s="259">
        <v>20232</v>
      </c>
      <c r="L42" s="259">
        <v>37003</v>
      </c>
      <c r="M42" s="259">
        <v>55384.176267338938</v>
      </c>
      <c r="N42" s="259">
        <v>851587.72617965413</v>
      </c>
      <c r="O42" s="259">
        <v>0</v>
      </c>
      <c r="P42" s="259">
        <v>0</v>
      </c>
      <c r="Q42" s="259">
        <v>0</v>
      </c>
      <c r="R42" s="259">
        <v>325292.64787742833</v>
      </c>
      <c r="S42" s="259">
        <v>0</v>
      </c>
      <c r="T42" s="259">
        <v>221606.33137742832</v>
      </c>
      <c r="U42" s="259">
        <v>0</v>
      </c>
      <c r="V42" s="259">
        <v>103686.31650000002</v>
      </c>
      <c r="W42" s="259">
        <v>110556.02</v>
      </c>
      <c r="X42" s="167"/>
    </row>
    <row r="43" spans="1:24" ht="12.75" customHeight="1">
      <c r="A43" s="63" t="s">
        <v>174</v>
      </c>
      <c r="B43" s="338" t="s">
        <v>175</v>
      </c>
      <c r="C43" s="259">
        <v>11074.828709336722</v>
      </c>
      <c r="D43" s="259">
        <v>0</v>
      </c>
      <c r="E43" s="259">
        <v>0</v>
      </c>
      <c r="F43" s="259">
        <v>653.67505829852462</v>
      </c>
      <c r="G43" s="259">
        <v>0</v>
      </c>
      <c r="H43" s="259">
        <v>105.00741789312859</v>
      </c>
      <c r="I43" s="259">
        <v>548.44132418672007</v>
      </c>
      <c r="J43" s="259">
        <v>0</v>
      </c>
      <c r="K43" s="259">
        <v>0</v>
      </c>
      <c r="L43" s="259">
        <v>0</v>
      </c>
      <c r="M43" s="259">
        <v>0.22631621867590887</v>
      </c>
      <c r="N43" s="259">
        <v>7270.3177438717103</v>
      </c>
      <c r="O43" s="259">
        <v>0</v>
      </c>
      <c r="P43" s="259">
        <v>0</v>
      </c>
      <c r="Q43" s="259">
        <v>0</v>
      </c>
      <c r="R43" s="259">
        <v>3150.8359071664877</v>
      </c>
      <c r="S43" s="259">
        <v>0</v>
      </c>
      <c r="T43" s="259">
        <v>3150.8359071664877</v>
      </c>
      <c r="U43" s="259">
        <v>0</v>
      </c>
      <c r="V43" s="259">
        <v>0</v>
      </c>
      <c r="W43" s="259">
        <v>0</v>
      </c>
      <c r="X43" s="167"/>
    </row>
    <row r="44" spans="1:24" ht="12.75" customHeight="1">
      <c r="A44" s="63" t="s">
        <v>176</v>
      </c>
      <c r="B44" s="336" t="s">
        <v>275</v>
      </c>
      <c r="C44" s="259">
        <v>89677.818881086801</v>
      </c>
      <c r="D44" s="259">
        <v>142.70564999999999</v>
      </c>
      <c r="E44" s="259">
        <v>0</v>
      </c>
      <c r="F44" s="259">
        <v>71675.308709801931</v>
      </c>
      <c r="G44" s="259">
        <v>0</v>
      </c>
      <c r="H44" s="259">
        <v>3515.1894351316223</v>
      </c>
      <c r="I44" s="259">
        <v>66091.786024307919</v>
      </c>
      <c r="J44" s="259">
        <v>0</v>
      </c>
      <c r="K44" s="259">
        <v>1516.4283355354089</v>
      </c>
      <c r="L44" s="259">
        <v>284.32</v>
      </c>
      <c r="M44" s="259">
        <v>267.58491482698304</v>
      </c>
      <c r="N44" s="259">
        <v>1055.0945868199556</v>
      </c>
      <c r="O44" s="259">
        <v>0</v>
      </c>
      <c r="P44" s="259">
        <v>0</v>
      </c>
      <c r="Q44" s="259">
        <v>0</v>
      </c>
      <c r="R44" s="259">
        <v>4962.709934464915</v>
      </c>
      <c r="S44" s="259">
        <v>0</v>
      </c>
      <c r="T44" s="259">
        <v>4962.709934464915</v>
      </c>
      <c r="U44" s="259">
        <v>0</v>
      </c>
      <c r="V44" s="259">
        <v>0</v>
      </c>
      <c r="W44" s="259">
        <v>11842</v>
      </c>
      <c r="X44" s="167"/>
    </row>
    <row r="45" spans="1:24" ht="12.75" customHeight="1">
      <c r="A45" s="63">
        <v>36</v>
      </c>
      <c r="B45" s="337" t="s">
        <v>178</v>
      </c>
      <c r="C45" s="259">
        <v>635.69795619478543</v>
      </c>
      <c r="D45" s="259">
        <v>0</v>
      </c>
      <c r="E45" s="259">
        <v>0</v>
      </c>
      <c r="F45" s="259">
        <v>607.35916733268152</v>
      </c>
      <c r="G45" s="259">
        <v>0</v>
      </c>
      <c r="H45" s="259">
        <v>89.167888227041729</v>
      </c>
      <c r="I45" s="259">
        <v>517.99912007627552</v>
      </c>
      <c r="J45" s="259">
        <v>0</v>
      </c>
      <c r="K45" s="259">
        <v>0</v>
      </c>
      <c r="L45" s="259">
        <v>0</v>
      </c>
      <c r="M45" s="259">
        <v>0.19215902936418672</v>
      </c>
      <c r="N45" s="259">
        <v>10.255600179723389</v>
      </c>
      <c r="O45" s="259">
        <v>0</v>
      </c>
      <c r="P45" s="259">
        <v>0</v>
      </c>
      <c r="Q45" s="259">
        <v>0</v>
      </c>
      <c r="R45" s="259">
        <v>18.083188682380488</v>
      </c>
      <c r="S45" s="259">
        <v>0</v>
      </c>
      <c r="T45" s="259">
        <v>18.083188682380488</v>
      </c>
      <c r="U45" s="259">
        <v>0</v>
      </c>
      <c r="V45" s="259">
        <v>0</v>
      </c>
      <c r="W45" s="259">
        <v>0</v>
      </c>
      <c r="X45" s="167"/>
    </row>
    <row r="46" spans="1:24" ht="12.75" customHeight="1">
      <c r="A46" s="63" t="s">
        <v>179</v>
      </c>
      <c r="B46" s="337" t="s">
        <v>276</v>
      </c>
      <c r="C46" s="259">
        <v>89042.12092489202</v>
      </c>
      <c r="D46" s="259">
        <v>142.70564999999999</v>
      </c>
      <c r="E46" s="259">
        <v>0</v>
      </c>
      <c r="F46" s="259">
        <v>71067.949542469258</v>
      </c>
      <c r="G46" s="259">
        <v>0</v>
      </c>
      <c r="H46" s="259">
        <v>3426.0215469045806</v>
      </c>
      <c r="I46" s="259">
        <v>65573.786904231645</v>
      </c>
      <c r="J46" s="259">
        <v>0</v>
      </c>
      <c r="K46" s="259">
        <v>1516.4283355354089</v>
      </c>
      <c r="L46" s="259">
        <v>284.32</v>
      </c>
      <c r="M46" s="259">
        <v>267.39275579761886</v>
      </c>
      <c r="N46" s="259">
        <v>1044.8389866402322</v>
      </c>
      <c r="O46" s="259">
        <v>0</v>
      </c>
      <c r="P46" s="259">
        <v>0</v>
      </c>
      <c r="Q46" s="259">
        <v>0</v>
      </c>
      <c r="R46" s="259">
        <v>4944.6267457825343</v>
      </c>
      <c r="S46" s="259">
        <v>0</v>
      </c>
      <c r="T46" s="259">
        <v>4944.6267457825343</v>
      </c>
      <c r="U46" s="259">
        <v>0</v>
      </c>
      <c r="V46" s="259">
        <v>0</v>
      </c>
      <c r="W46" s="259">
        <v>11842</v>
      </c>
      <c r="X46" s="167"/>
    </row>
    <row r="47" spans="1:24" ht="12.75" customHeight="1">
      <c r="A47" s="63">
        <v>37</v>
      </c>
      <c r="B47" s="338" t="s">
        <v>180</v>
      </c>
      <c r="C47" s="259">
        <v>6282.8250312522896</v>
      </c>
      <c r="D47" s="259">
        <v>0</v>
      </c>
      <c r="E47" s="259">
        <v>0</v>
      </c>
      <c r="F47" s="259">
        <v>5955.9587334987373</v>
      </c>
      <c r="G47" s="259">
        <v>0</v>
      </c>
      <c r="H47" s="259">
        <v>947.07805809660977</v>
      </c>
      <c r="I47" s="259">
        <v>5006.8369239542208</v>
      </c>
      <c r="J47" s="259">
        <v>0</v>
      </c>
      <c r="K47" s="259">
        <v>0</v>
      </c>
      <c r="L47" s="259">
        <v>0</v>
      </c>
      <c r="M47" s="259">
        <v>2.0437514479074497</v>
      </c>
      <c r="N47" s="259">
        <v>12.712259093973916</v>
      </c>
      <c r="O47" s="259">
        <v>0</v>
      </c>
      <c r="P47" s="259">
        <v>0</v>
      </c>
      <c r="Q47" s="259">
        <v>0</v>
      </c>
      <c r="R47" s="259">
        <v>314.15403865957779</v>
      </c>
      <c r="S47" s="259">
        <v>0</v>
      </c>
      <c r="T47" s="259">
        <v>314.15403865957779</v>
      </c>
      <c r="U47" s="259">
        <v>0</v>
      </c>
      <c r="V47" s="259">
        <v>0</v>
      </c>
      <c r="W47" s="259">
        <v>0</v>
      </c>
      <c r="X47" s="167"/>
    </row>
    <row r="48" spans="1:24" ht="12.75" customHeight="1">
      <c r="A48" s="63" t="s">
        <v>181</v>
      </c>
      <c r="B48" s="339" t="s">
        <v>277</v>
      </c>
      <c r="C48" s="259">
        <v>82759.295893639719</v>
      </c>
      <c r="D48" s="259">
        <v>142.70564999999999</v>
      </c>
      <c r="E48" s="259">
        <v>0</v>
      </c>
      <c r="F48" s="259">
        <v>65111.990808970506</v>
      </c>
      <c r="G48" s="259">
        <v>0</v>
      </c>
      <c r="H48" s="259">
        <v>2478.9434888079709</v>
      </c>
      <c r="I48" s="259">
        <v>60566.949980277415</v>
      </c>
      <c r="J48" s="259">
        <v>0</v>
      </c>
      <c r="K48" s="259">
        <v>1516.4283355354089</v>
      </c>
      <c r="L48" s="259">
        <v>284.32</v>
      </c>
      <c r="M48" s="259">
        <v>265.34900434971138</v>
      </c>
      <c r="N48" s="259">
        <v>1032.1267275462583</v>
      </c>
      <c r="O48" s="259">
        <v>0</v>
      </c>
      <c r="P48" s="259">
        <v>0</v>
      </c>
      <c r="Q48" s="259">
        <v>0</v>
      </c>
      <c r="R48" s="259">
        <v>4630.4727071229563</v>
      </c>
      <c r="S48" s="259">
        <v>0</v>
      </c>
      <c r="T48" s="259">
        <v>4630.4727071229563</v>
      </c>
      <c r="U48" s="259">
        <v>0</v>
      </c>
      <c r="V48" s="259">
        <v>0</v>
      </c>
      <c r="W48" s="259">
        <v>11842</v>
      </c>
      <c r="X48" s="167"/>
    </row>
    <row r="49" spans="1:24" ht="12.75" customHeight="1">
      <c r="A49" s="63" t="s">
        <v>182</v>
      </c>
      <c r="B49" s="336" t="s">
        <v>219</v>
      </c>
      <c r="C49" s="259">
        <v>136243.7599749142</v>
      </c>
      <c r="D49" s="259">
        <v>261.76770172476625</v>
      </c>
      <c r="E49" s="259">
        <v>6.5796461013207388</v>
      </c>
      <c r="F49" s="259">
        <v>118425.93091632171</v>
      </c>
      <c r="G49" s="259">
        <v>0</v>
      </c>
      <c r="H49" s="259">
        <v>8172.1827716994194</v>
      </c>
      <c r="I49" s="259">
        <v>82080.848566189787</v>
      </c>
      <c r="J49" s="259">
        <v>0</v>
      </c>
      <c r="K49" s="259">
        <v>21102.969409493871</v>
      </c>
      <c r="L49" s="259">
        <v>0</v>
      </c>
      <c r="M49" s="259">
        <v>7069.9301689386375</v>
      </c>
      <c r="N49" s="259">
        <v>13812.077989581037</v>
      </c>
      <c r="O49" s="259">
        <v>0</v>
      </c>
      <c r="P49" s="259">
        <v>0</v>
      </c>
      <c r="Q49" s="259">
        <v>0</v>
      </c>
      <c r="R49" s="259">
        <v>3737.4037211853783</v>
      </c>
      <c r="S49" s="259">
        <v>0</v>
      </c>
      <c r="T49" s="259">
        <v>3737.4037211853783</v>
      </c>
      <c r="U49" s="259">
        <v>0</v>
      </c>
      <c r="V49" s="259">
        <v>0</v>
      </c>
      <c r="W49" s="259">
        <v>0</v>
      </c>
      <c r="X49" s="167"/>
    </row>
    <row r="50" spans="1:24" ht="12.75" customHeight="1">
      <c r="A50" s="63" t="s">
        <v>183</v>
      </c>
      <c r="B50" s="337" t="s">
        <v>184</v>
      </c>
      <c r="C50" s="259">
        <v>66564.493466951462</v>
      </c>
      <c r="D50" s="259">
        <v>118.01360552758213</v>
      </c>
      <c r="E50" s="259">
        <v>2.9663237840121002</v>
      </c>
      <c r="F50" s="259">
        <v>58219.95753939628</v>
      </c>
      <c r="G50" s="259">
        <v>0</v>
      </c>
      <c r="H50" s="259">
        <v>4308.1294758849363</v>
      </c>
      <c r="I50" s="259">
        <v>40152.61088273034</v>
      </c>
      <c r="J50" s="259">
        <v>0</v>
      </c>
      <c r="K50" s="259">
        <v>9517.6221831733419</v>
      </c>
      <c r="L50" s="259">
        <v>0</v>
      </c>
      <c r="M50" s="259">
        <v>4241.5949976076599</v>
      </c>
      <c r="N50" s="259">
        <v>6236.6323791606465</v>
      </c>
      <c r="O50" s="259">
        <v>0</v>
      </c>
      <c r="P50" s="259">
        <v>0</v>
      </c>
      <c r="Q50" s="259">
        <v>0</v>
      </c>
      <c r="R50" s="259">
        <v>1986.9236190829417</v>
      </c>
      <c r="S50" s="259">
        <v>0</v>
      </c>
      <c r="T50" s="259">
        <v>1986.9236190829417</v>
      </c>
      <c r="U50" s="259">
        <v>0</v>
      </c>
      <c r="V50" s="259">
        <v>0</v>
      </c>
      <c r="W50" s="259">
        <v>0</v>
      </c>
      <c r="X50" s="167"/>
    </row>
    <row r="51" spans="1:24" ht="12.75" customHeight="1">
      <c r="A51" s="63">
        <v>43</v>
      </c>
      <c r="B51" s="337" t="s">
        <v>278</v>
      </c>
      <c r="C51" s="259">
        <v>69679.266507962748</v>
      </c>
      <c r="D51" s="259">
        <v>143.75409619718408</v>
      </c>
      <c r="E51" s="259">
        <v>3.6133223173086382</v>
      </c>
      <c r="F51" s="259">
        <v>60205.973376925431</v>
      </c>
      <c r="G51" s="259">
        <v>0</v>
      </c>
      <c r="H51" s="259">
        <v>3864.0532958144836</v>
      </c>
      <c r="I51" s="259">
        <v>41928.237683459447</v>
      </c>
      <c r="J51" s="259">
        <v>0</v>
      </c>
      <c r="K51" s="259">
        <v>11585.347226320529</v>
      </c>
      <c r="L51" s="259">
        <v>0</v>
      </c>
      <c r="M51" s="259">
        <v>2828.3351713309776</v>
      </c>
      <c r="N51" s="259">
        <v>7575.44561042039</v>
      </c>
      <c r="O51" s="259">
        <v>0</v>
      </c>
      <c r="P51" s="259">
        <v>0</v>
      </c>
      <c r="Q51" s="259">
        <v>0</v>
      </c>
      <c r="R51" s="259">
        <v>1750.4801021024368</v>
      </c>
      <c r="S51" s="259">
        <v>0</v>
      </c>
      <c r="T51" s="259">
        <v>1750.4801021024368</v>
      </c>
      <c r="U51" s="259">
        <v>0</v>
      </c>
      <c r="V51" s="259">
        <v>0</v>
      </c>
      <c r="W51" s="259">
        <v>0</v>
      </c>
      <c r="X51" s="167"/>
    </row>
    <row r="52" spans="1:24" ht="12.75" customHeight="1">
      <c r="A52" s="63" t="s">
        <v>185</v>
      </c>
      <c r="B52" s="336" t="s">
        <v>279</v>
      </c>
      <c r="C52" s="259">
        <v>295946.1591002802</v>
      </c>
      <c r="D52" s="259">
        <v>2078.4487699093734</v>
      </c>
      <c r="E52" s="259">
        <v>52.242722290116809</v>
      </c>
      <c r="F52" s="259">
        <v>202205.43866886271</v>
      </c>
      <c r="G52" s="259">
        <v>0</v>
      </c>
      <c r="H52" s="259">
        <v>17897.845468701162</v>
      </c>
      <c r="I52" s="259">
        <v>116524.57928709232</v>
      </c>
      <c r="J52" s="259">
        <v>0</v>
      </c>
      <c r="K52" s="259">
        <v>64637.34311430472</v>
      </c>
      <c r="L52" s="259">
        <v>0</v>
      </c>
      <c r="M52" s="259">
        <v>3145.6707987645445</v>
      </c>
      <c r="N52" s="259">
        <v>84046.663080311875</v>
      </c>
      <c r="O52" s="259">
        <v>0</v>
      </c>
      <c r="P52" s="259">
        <v>0</v>
      </c>
      <c r="Q52" s="259">
        <v>0</v>
      </c>
      <c r="R52" s="259">
        <v>7563.3658589061206</v>
      </c>
      <c r="S52" s="259">
        <v>0</v>
      </c>
      <c r="T52" s="259">
        <v>7563.3658589061206</v>
      </c>
      <c r="U52" s="259">
        <v>0</v>
      </c>
      <c r="V52" s="259">
        <v>0</v>
      </c>
      <c r="W52" s="259">
        <v>0</v>
      </c>
      <c r="X52" s="167"/>
    </row>
    <row r="53" spans="1:24" ht="12.75" customHeight="1">
      <c r="A53" s="63">
        <v>45</v>
      </c>
      <c r="B53" s="337" t="s">
        <v>280</v>
      </c>
      <c r="C53" s="259">
        <v>30006.237993255378</v>
      </c>
      <c r="D53" s="259">
        <v>146.40753014754665</v>
      </c>
      <c r="E53" s="259">
        <v>3.6800175445333161</v>
      </c>
      <c r="F53" s="259">
        <v>19304.996122163131</v>
      </c>
      <c r="G53" s="259">
        <v>0</v>
      </c>
      <c r="H53" s="259">
        <v>972.49773743785602</v>
      </c>
      <c r="I53" s="259">
        <v>9131.3601644886185</v>
      </c>
      <c r="J53" s="259">
        <v>0</v>
      </c>
      <c r="K53" s="259">
        <v>9199.0407043789455</v>
      </c>
      <c r="L53" s="259">
        <v>0</v>
      </c>
      <c r="M53" s="259">
        <v>2.0975158577141775</v>
      </c>
      <c r="N53" s="259">
        <v>9933.4255143526116</v>
      </c>
      <c r="O53" s="259">
        <v>0</v>
      </c>
      <c r="P53" s="259">
        <v>0</v>
      </c>
      <c r="Q53" s="259">
        <v>0</v>
      </c>
      <c r="R53" s="259">
        <v>617.72880904755289</v>
      </c>
      <c r="S53" s="259">
        <v>0</v>
      </c>
      <c r="T53" s="259">
        <v>617.72880904755289</v>
      </c>
      <c r="U53" s="259">
        <v>0</v>
      </c>
      <c r="V53" s="259">
        <v>0</v>
      </c>
      <c r="W53" s="259">
        <v>0</v>
      </c>
      <c r="X53" s="167"/>
    </row>
    <row r="54" spans="1:24" ht="12.75" customHeight="1">
      <c r="A54" s="63">
        <v>46</v>
      </c>
      <c r="B54" s="337" t="s">
        <v>220</v>
      </c>
      <c r="C54" s="259">
        <v>108878.60549919863</v>
      </c>
      <c r="D54" s="259">
        <v>137.39220445400656</v>
      </c>
      <c r="E54" s="259">
        <v>3.4534133754139082</v>
      </c>
      <c r="F54" s="259">
        <v>82498.527154532669</v>
      </c>
      <c r="G54" s="259">
        <v>0</v>
      </c>
      <c r="H54" s="259">
        <v>4549.5189927402798</v>
      </c>
      <c r="I54" s="259">
        <v>64447.896735105955</v>
      </c>
      <c r="J54" s="259">
        <v>0</v>
      </c>
      <c r="K54" s="259">
        <v>13491.296637432377</v>
      </c>
      <c r="L54" s="259">
        <v>0</v>
      </c>
      <c r="M54" s="259">
        <v>9.8147892540574659</v>
      </c>
      <c r="N54" s="259">
        <v>21324.401049367199</v>
      </c>
      <c r="O54" s="259">
        <v>0</v>
      </c>
      <c r="P54" s="259">
        <v>0</v>
      </c>
      <c r="Q54" s="259">
        <v>0</v>
      </c>
      <c r="R54" s="259">
        <v>4914.8316774693576</v>
      </c>
      <c r="S54" s="259">
        <v>0</v>
      </c>
      <c r="T54" s="259">
        <v>4914.8316774693576</v>
      </c>
      <c r="U54" s="259">
        <v>0</v>
      </c>
      <c r="V54" s="259">
        <v>0</v>
      </c>
      <c r="W54" s="259">
        <v>0</v>
      </c>
      <c r="X54" s="167"/>
    </row>
    <row r="55" spans="1:24" ht="12.75" customHeight="1">
      <c r="A55" s="63">
        <v>47</v>
      </c>
      <c r="B55" s="337" t="s">
        <v>221</v>
      </c>
      <c r="C55" s="259">
        <v>157061.3156078262</v>
      </c>
      <c r="D55" s="259">
        <v>1794.6490353078202</v>
      </c>
      <c r="E55" s="259">
        <v>45.109291370169586</v>
      </c>
      <c r="F55" s="259">
        <v>100401.91539216695</v>
      </c>
      <c r="G55" s="259">
        <v>0</v>
      </c>
      <c r="H55" s="259">
        <v>12375.828738523027</v>
      </c>
      <c r="I55" s="259">
        <v>42945.322387497748</v>
      </c>
      <c r="J55" s="259">
        <v>0</v>
      </c>
      <c r="K55" s="259">
        <v>41947.005772493401</v>
      </c>
      <c r="L55" s="259">
        <v>0</v>
      </c>
      <c r="M55" s="259">
        <v>3133.7584936527728</v>
      </c>
      <c r="N55" s="259">
        <v>52788.836516592055</v>
      </c>
      <c r="O55" s="259">
        <v>0</v>
      </c>
      <c r="P55" s="259">
        <v>0</v>
      </c>
      <c r="Q55" s="259">
        <v>0</v>
      </c>
      <c r="R55" s="259">
        <v>2030.8053723892099</v>
      </c>
      <c r="S55" s="259">
        <v>0</v>
      </c>
      <c r="T55" s="259">
        <v>2030.8053723892099</v>
      </c>
      <c r="U55" s="259">
        <v>0</v>
      </c>
      <c r="V55" s="259">
        <v>0</v>
      </c>
      <c r="W55" s="259">
        <v>0</v>
      </c>
      <c r="X55" s="167"/>
    </row>
    <row r="56" spans="1:24" ht="12.75" customHeight="1">
      <c r="A56" s="63" t="s">
        <v>186</v>
      </c>
      <c r="B56" s="336" t="s">
        <v>222</v>
      </c>
      <c r="C56" s="259">
        <v>1030567.939836252</v>
      </c>
      <c r="D56" s="259">
        <v>0</v>
      </c>
      <c r="E56" s="259">
        <v>0</v>
      </c>
      <c r="F56" s="259">
        <v>974365.33657059004</v>
      </c>
      <c r="G56" s="259">
        <v>0</v>
      </c>
      <c r="H56" s="259">
        <v>5788.2865051247763</v>
      </c>
      <c r="I56" s="259">
        <v>355104.99970241624</v>
      </c>
      <c r="J56" s="259">
        <v>376354.96702189097</v>
      </c>
      <c r="K56" s="259">
        <v>8045.1952712636066</v>
      </c>
      <c r="L56" s="259">
        <v>229003.83916041756</v>
      </c>
      <c r="M56" s="259">
        <v>68.048909476791323</v>
      </c>
      <c r="N56" s="259">
        <v>32255.836280069663</v>
      </c>
      <c r="O56" s="259">
        <v>0</v>
      </c>
      <c r="P56" s="259">
        <v>0</v>
      </c>
      <c r="Q56" s="259">
        <v>0</v>
      </c>
      <c r="R56" s="259">
        <v>23946.76698559229</v>
      </c>
      <c r="S56" s="259">
        <v>0</v>
      </c>
      <c r="T56" s="259">
        <v>23946.76698559229</v>
      </c>
      <c r="U56" s="259">
        <v>0</v>
      </c>
      <c r="V56" s="259">
        <v>0</v>
      </c>
      <c r="W56" s="259">
        <v>0</v>
      </c>
      <c r="X56" s="167"/>
    </row>
    <row r="57" spans="1:24" ht="12.75" customHeight="1">
      <c r="A57" s="63" t="s">
        <v>188</v>
      </c>
      <c r="B57" s="337" t="s">
        <v>281</v>
      </c>
      <c r="C57" s="259">
        <v>21183.203614752452</v>
      </c>
      <c r="D57" s="259">
        <v>0</v>
      </c>
      <c r="E57" s="259">
        <v>0</v>
      </c>
      <c r="F57" s="259">
        <v>19787.249833560651</v>
      </c>
      <c r="G57" s="259">
        <v>0</v>
      </c>
      <c r="H57" s="259">
        <v>31.160635450538376</v>
      </c>
      <c r="I57" s="259">
        <v>19361.978095116847</v>
      </c>
      <c r="J57" s="259">
        <v>0</v>
      </c>
      <c r="K57" s="259">
        <v>394.04386295367914</v>
      </c>
      <c r="L57" s="259">
        <v>0</v>
      </c>
      <c r="M57" s="259">
        <v>6.7240039586590042E-2</v>
      </c>
      <c r="N57" s="259">
        <v>360.11250839602803</v>
      </c>
      <c r="O57" s="259">
        <v>0</v>
      </c>
      <c r="P57" s="259">
        <v>0</v>
      </c>
      <c r="Q57" s="259">
        <v>0</v>
      </c>
      <c r="R57" s="259">
        <v>1035.8412727957721</v>
      </c>
      <c r="S57" s="259">
        <v>0</v>
      </c>
      <c r="T57" s="259">
        <v>1035.8412727957721</v>
      </c>
      <c r="U57" s="259">
        <v>0</v>
      </c>
      <c r="V57" s="259">
        <v>0</v>
      </c>
      <c r="W57" s="259">
        <v>0</v>
      </c>
      <c r="X57" s="167"/>
    </row>
    <row r="58" spans="1:24" ht="12.75" customHeight="1">
      <c r="A58" s="63" t="s">
        <v>189</v>
      </c>
      <c r="B58" s="337" t="s">
        <v>282</v>
      </c>
      <c r="C58" s="259">
        <v>181501.87745866927</v>
      </c>
      <c r="D58" s="259">
        <v>0</v>
      </c>
      <c r="E58" s="259">
        <v>0</v>
      </c>
      <c r="F58" s="259">
        <v>146014.92508132337</v>
      </c>
      <c r="G58" s="259">
        <v>0</v>
      </c>
      <c r="H58" s="259">
        <v>2308.1254765507306</v>
      </c>
      <c r="I58" s="259">
        <v>143528.61654296375</v>
      </c>
      <c r="J58" s="259">
        <v>0</v>
      </c>
      <c r="K58" s="259">
        <v>173.21346378756277</v>
      </c>
      <c r="L58" s="259">
        <v>0</v>
      </c>
      <c r="M58" s="259">
        <v>4.9695980213229873</v>
      </c>
      <c r="N58" s="259">
        <v>25837.481562063207</v>
      </c>
      <c r="O58" s="259">
        <v>0</v>
      </c>
      <c r="P58" s="259">
        <v>0</v>
      </c>
      <c r="Q58" s="259">
        <v>0</v>
      </c>
      <c r="R58" s="259">
        <v>9649.4708152827061</v>
      </c>
      <c r="S58" s="259">
        <v>0</v>
      </c>
      <c r="T58" s="259">
        <v>9649.4708152827061</v>
      </c>
      <c r="U58" s="259">
        <v>0</v>
      </c>
      <c r="V58" s="259">
        <v>0</v>
      </c>
      <c r="W58" s="259">
        <v>0</v>
      </c>
      <c r="X58" s="167"/>
    </row>
    <row r="59" spans="1:24" ht="12.75" customHeight="1">
      <c r="A59" s="63">
        <v>50</v>
      </c>
      <c r="B59" s="337" t="s">
        <v>283</v>
      </c>
      <c r="C59" s="259">
        <v>244250.04742378648</v>
      </c>
      <c r="D59" s="259">
        <v>0</v>
      </c>
      <c r="E59" s="259">
        <v>0</v>
      </c>
      <c r="F59" s="259">
        <v>243453.17092371563</v>
      </c>
      <c r="G59" s="259">
        <v>0</v>
      </c>
      <c r="H59" s="259">
        <v>68.672932625856006</v>
      </c>
      <c r="I59" s="259">
        <v>14323.415676045117</v>
      </c>
      <c r="J59" s="259">
        <v>0</v>
      </c>
      <c r="K59" s="259">
        <v>0</v>
      </c>
      <c r="L59" s="259">
        <v>229003.83916041756</v>
      </c>
      <c r="M59" s="259">
        <v>57.24315462710873</v>
      </c>
      <c r="N59" s="259">
        <v>0.19662191748298638</v>
      </c>
      <c r="O59" s="259">
        <v>0</v>
      </c>
      <c r="P59" s="259">
        <v>0</v>
      </c>
      <c r="Q59" s="259">
        <v>0</v>
      </c>
      <c r="R59" s="259">
        <v>796.67987815335971</v>
      </c>
      <c r="S59" s="259">
        <v>0</v>
      </c>
      <c r="T59" s="259">
        <v>796.67987815335971</v>
      </c>
      <c r="U59" s="259">
        <v>0</v>
      </c>
      <c r="V59" s="259">
        <v>0</v>
      </c>
      <c r="W59" s="259">
        <v>0</v>
      </c>
      <c r="X59" s="167"/>
    </row>
    <row r="60" spans="1:24" ht="12.75" customHeight="1">
      <c r="A60" s="63">
        <v>51</v>
      </c>
      <c r="B60" s="337" t="s">
        <v>284</v>
      </c>
      <c r="C60" s="259">
        <v>378626.00218502694</v>
      </c>
      <c r="D60" s="259">
        <v>0</v>
      </c>
      <c r="E60" s="259">
        <v>0</v>
      </c>
      <c r="F60" s="259">
        <v>378520.05495099362</v>
      </c>
      <c r="G60" s="259">
        <v>0</v>
      </c>
      <c r="H60" s="259">
        <v>796.56420259240576</v>
      </c>
      <c r="I60" s="259">
        <v>1342.6855564896398</v>
      </c>
      <c r="J60" s="259">
        <v>376354.96702189097</v>
      </c>
      <c r="K60" s="259">
        <v>25.625470598219415</v>
      </c>
      <c r="L60" s="259">
        <v>0</v>
      </c>
      <c r="M60" s="259">
        <v>0.21269942236219971</v>
      </c>
      <c r="N60" s="259">
        <v>20.283499895425553</v>
      </c>
      <c r="O60" s="259">
        <v>0</v>
      </c>
      <c r="P60" s="259">
        <v>0</v>
      </c>
      <c r="Q60" s="259">
        <v>0</v>
      </c>
      <c r="R60" s="259">
        <v>85.663734137923939</v>
      </c>
      <c r="S60" s="259">
        <v>0</v>
      </c>
      <c r="T60" s="259">
        <v>85.663734137923939</v>
      </c>
      <c r="U60" s="259">
        <v>0</v>
      </c>
      <c r="V60" s="259">
        <v>0</v>
      </c>
      <c r="W60" s="259">
        <v>0</v>
      </c>
      <c r="X60" s="167"/>
    </row>
    <row r="61" spans="1:24" ht="12.75" customHeight="1">
      <c r="A61" s="63">
        <v>52</v>
      </c>
      <c r="B61" s="337" t="s">
        <v>223</v>
      </c>
      <c r="C61" s="259">
        <v>164429.20919618735</v>
      </c>
      <c r="D61" s="259">
        <v>0</v>
      </c>
      <c r="E61" s="259">
        <v>0</v>
      </c>
      <c r="F61" s="259">
        <v>149647.47339990185</v>
      </c>
      <c r="G61" s="259">
        <v>0</v>
      </c>
      <c r="H61" s="259">
        <v>1119.5874727953103</v>
      </c>
      <c r="I61" s="259">
        <v>142881.46550678037</v>
      </c>
      <c r="J61" s="259">
        <v>0</v>
      </c>
      <c r="K61" s="259">
        <v>5644.0083149604179</v>
      </c>
      <c r="L61" s="259">
        <v>0</v>
      </c>
      <c r="M61" s="259">
        <v>2.4121053657498113</v>
      </c>
      <c r="N61" s="259">
        <v>4373.4831192342399</v>
      </c>
      <c r="O61" s="259">
        <v>0</v>
      </c>
      <c r="P61" s="259">
        <v>0</v>
      </c>
      <c r="Q61" s="259">
        <v>0</v>
      </c>
      <c r="R61" s="259">
        <v>10408.252677051269</v>
      </c>
      <c r="S61" s="259">
        <v>0</v>
      </c>
      <c r="T61" s="259">
        <v>10408.252677051269</v>
      </c>
      <c r="U61" s="259">
        <v>0</v>
      </c>
      <c r="V61" s="259">
        <v>0</v>
      </c>
      <c r="W61" s="259">
        <v>0</v>
      </c>
      <c r="X61" s="167"/>
    </row>
    <row r="62" spans="1:24" ht="12.75" customHeight="1">
      <c r="A62" s="63">
        <v>53</v>
      </c>
      <c r="B62" s="337" t="s">
        <v>190</v>
      </c>
      <c r="C62" s="259">
        <v>40577.599957829385</v>
      </c>
      <c r="D62" s="259">
        <v>0</v>
      </c>
      <c r="E62" s="259">
        <v>0</v>
      </c>
      <c r="F62" s="259">
        <v>36942.46238109484</v>
      </c>
      <c r="G62" s="259">
        <v>0</v>
      </c>
      <c r="H62" s="259">
        <v>1464.1757851099358</v>
      </c>
      <c r="I62" s="259">
        <v>33666.838325020508</v>
      </c>
      <c r="J62" s="259">
        <v>0</v>
      </c>
      <c r="K62" s="259">
        <v>1808.3041589637264</v>
      </c>
      <c r="L62" s="259">
        <v>0</v>
      </c>
      <c r="M62" s="259">
        <v>3.1441120006610008</v>
      </c>
      <c r="N62" s="259">
        <v>1664.2789685632833</v>
      </c>
      <c r="O62" s="259">
        <v>0</v>
      </c>
      <c r="P62" s="259">
        <v>0</v>
      </c>
      <c r="Q62" s="259">
        <v>0</v>
      </c>
      <c r="R62" s="259">
        <v>1970.8586081712606</v>
      </c>
      <c r="S62" s="259">
        <v>0</v>
      </c>
      <c r="T62" s="259">
        <v>1970.8586081712606</v>
      </c>
      <c r="U62" s="259">
        <v>0</v>
      </c>
      <c r="V62" s="259">
        <v>0</v>
      </c>
      <c r="W62" s="259">
        <v>0</v>
      </c>
      <c r="X62" s="167"/>
    </row>
    <row r="63" spans="1:24" ht="12.75" customHeight="1">
      <c r="A63" s="63" t="s">
        <v>191</v>
      </c>
      <c r="B63" s="336" t="s">
        <v>192</v>
      </c>
      <c r="C63" s="259">
        <v>65689.91322111628</v>
      </c>
      <c r="D63" s="259">
        <v>456.69303733587753</v>
      </c>
      <c r="E63" s="259">
        <v>11.479179985951021</v>
      </c>
      <c r="F63" s="259">
        <v>36705.667295753272</v>
      </c>
      <c r="G63" s="259">
        <v>0</v>
      </c>
      <c r="H63" s="259">
        <v>1429.569000436496</v>
      </c>
      <c r="I63" s="259">
        <v>2308.2064666337665</v>
      </c>
      <c r="J63" s="259">
        <v>0</v>
      </c>
      <c r="K63" s="259">
        <v>29010.366439270005</v>
      </c>
      <c r="L63" s="259">
        <v>0</v>
      </c>
      <c r="M63" s="259">
        <v>3957.525389413006</v>
      </c>
      <c r="N63" s="259">
        <v>28415.932044760197</v>
      </c>
      <c r="O63" s="259">
        <v>0</v>
      </c>
      <c r="P63" s="259">
        <v>0</v>
      </c>
      <c r="Q63" s="259">
        <v>0</v>
      </c>
      <c r="R63" s="259">
        <v>100.14166328097866</v>
      </c>
      <c r="S63" s="259">
        <v>0</v>
      </c>
      <c r="T63" s="259">
        <v>100.14166328097866</v>
      </c>
      <c r="U63" s="259">
        <v>0</v>
      </c>
      <c r="V63" s="259">
        <v>0</v>
      </c>
      <c r="W63" s="259">
        <v>0</v>
      </c>
      <c r="X63" s="167"/>
    </row>
    <row r="64" spans="1:24" ht="12.75" customHeight="1">
      <c r="A64" s="63" t="s">
        <v>72</v>
      </c>
      <c r="B64" s="336" t="s">
        <v>224</v>
      </c>
      <c r="C64" s="259">
        <v>66358.885145546854</v>
      </c>
      <c r="D64" s="259">
        <v>0</v>
      </c>
      <c r="E64" s="259">
        <v>0</v>
      </c>
      <c r="F64" s="259">
        <v>50882.825139404718</v>
      </c>
      <c r="G64" s="259">
        <v>0</v>
      </c>
      <c r="H64" s="259">
        <v>4375.4509747146358</v>
      </c>
      <c r="I64" s="259">
        <v>32690.288700655103</v>
      </c>
      <c r="J64" s="259">
        <v>0</v>
      </c>
      <c r="K64" s="259">
        <v>13806.643124662103</v>
      </c>
      <c r="L64" s="259">
        <v>0</v>
      </c>
      <c r="M64" s="259">
        <v>10.442339372874279</v>
      </c>
      <c r="N64" s="259">
        <v>13398.074836174212</v>
      </c>
      <c r="O64" s="259">
        <v>0</v>
      </c>
      <c r="P64" s="259">
        <v>0</v>
      </c>
      <c r="Q64" s="259">
        <v>0</v>
      </c>
      <c r="R64" s="259">
        <v>2077.9851699679211</v>
      </c>
      <c r="S64" s="259">
        <v>0</v>
      </c>
      <c r="T64" s="259">
        <v>2077.9851699679211</v>
      </c>
      <c r="U64" s="259">
        <v>0</v>
      </c>
      <c r="V64" s="259">
        <v>0</v>
      </c>
      <c r="W64" s="259">
        <v>0</v>
      </c>
      <c r="X64" s="167"/>
    </row>
    <row r="65" spans="1:24" ht="12.75" customHeight="1">
      <c r="A65" s="63" t="s">
        <v>73</v>
      </c>
      <c r="B65" s="336" t="s">
        <v>132</v>
      </c>
      <c r="C65" s="259">
        <v>31078.707014624786</v>
      </c>
      <c r="D65" s="259">
        <v>0</v>
      </c>
      <c r="E65" s="259">
        <v>0</v>
      </c>
      <c r="F65" s="259">
        <v>17073.325010374516</v>
      </c>
      <c r="G65" s="259">
        <v>0</v>
      </c>
      <c r="H65" s="259">
        <v>1229.4302184084595</v>
      </c>
      <c r="I65" s="259">
        <v>2141.5186344251051</v>
      </c>
      <c r="J65" s="259">
        <v>0</v>
      </c>
      <c r="K65" s="259">
        <v>13699.721909589764</v>
      </c>
      <c r="L65" s="259">
        <v>0</v>
      </c>
      <c r="M65" s="259">
        <v>2.65424795118787</v>
      </c>
      <c r="N65" s="259">
        <v>13874.419133073408</v>
      </c>
      <c r="O65" s="259">
        <v>0</v>
      </c>
      <c r="P65" s="259">
        <v>0</v>
      </c>
      <c r="Q65" s="259">
        <v>0</v>
      </c>
      <c r="R65" s="259">
        <v>130.96287117685901</v>
      </c>
      <c r="S65" s="259">
        <v>0</v>
      </c>
      <c r="T65" s="259">
        <v>130.96287117685901</v>
      </c>
      <c r="U65" s="259">
        <v>0</v>
      </c>
      <c r="V65" s="259">
        <v>0</v>
      </c>
      <c r="W65" s="259">
        <v>0</v>
      </c>
      <c r="X65" s="167"/>
    </row>
    <row r="66" spans="1:24" ht="12.75" customHeight="1">
      <c r="A66" s="63" t="s">
        <v>74</v>
      </c>
      <c r="B66" s="336" t="s">
        <v>285</v>
      </c>
      <c r="C66" s="259">
        <v>16125.649015862342</v>
      </c>
      <c r="D66" s="259">
        <v>0</v>
      </c>
      <c r="E66" s="259">
        <v>0</v>
      </c>
      <c r="F66" s="259">
        <v>12605.605305977564</v>
      </c>
      <c r="G66" s="259">
        <v>0</v>
      </c>
      <c r="H66" s="259">
        <v>2574.0111649619439</v>
      </c>
      <c r="I66" s="259">
        <v>7332.7876351861887</v>
      </c>
      <c r="J66" s="259">
        <v>0</v>
      </c>
      <c r="K66" s="259">
        <v>2693.2505699528165</v>
      </c>
      <c r="L66" s="259">
        <v>0</v>
      </c>
      <c r="M66" s="259">
        <v>5.5559358766171751</v>
      </c>
      <c r="N66" s="259">
        <v>3097.571467389027</v>
      </c>
      <c r="O66" s="259">
        <v>0</v>
      </c>
      <c r="P66" s="259">
        <v>0</v>
      </c>
      <c r="Q66" s="259">
        <v>0</v>
      </c>
      <c r="R66" s="259">
        <v>422.47224249575117</v>
      </c>
      <c r="S66" s="259">
        <v>0</v>
      </c>
      <c r="T66" s="259">
        <v>422.47224249575117</v>
      </c>
      <c r="U66" s="259">
        <v>0</v>
      </c>
      <c r="V66" s="259">
        <v>0</v>
      </c>
      <c r="W66" s="259">
        <v>0</v>
      </c>
      <c r="X66" s="167"/>
    </row>
    <row r="67" spans="1:24" ht="12.75" customHeight="1">
      <c r="A67" s="63" t="s">
        <v>75</v>
      </c>
      <c r="B67" s="336" t="s">
        <v>286</v>
      </c>
      <c r="C67" s="259">
        <v>113385.70795497211</v>
      </c>
      <c r="D67" s="259">
        <v>0</v>
      </c>
      <c r="E67" s="259">
        <v>0</v>
      </c>
      <c r="F67" s="259">
        <v>93261.063072689052</v>
      </c>
      <c r="G67" s="259">
        <v>0</v>
      </c>
      <c r="H67" s="259">
        <v>22283.668871704933</v>
      </c>
      <c r="I67" s="259">
        <v>51250.977855544923</v>
      </c>
      <c r="J67" s="259">
        <v>0</v>
      </c>
      <c r="K67" s="259">
        <v>18263.468244461135</v>
      </c>
      <c r="L67" s="259">
        <v>2.5600000000000005</v>
      </c>
      <c r="M67" s="259">
        <v>1460.3881009780607</v>
      </c>
      <c r="N67" s="259">
        <v>17614.938069492531</v>
      </c>
      <c r="O67" s="259">
        <v>0</v>
      </c>
      <c r="P67" s="259">
        <v>0</v>
      </c>
      <c r="Q67" s="259">
        <v>0</v>
      </c>
      <c r="R67" s="259">
        <v>2509.7068127905222</v>
      </c>
      <c r="S67" s="259">
        <v>0</v>
      </c>
      <c r="T67" s="259">
        <v>2509.7068127905222</v>
      </c>
      <c r="U67" s="259">
        <v>0</v>
      </c>
      <c r="V67" s="259">
        <v>0</v>
      </c>
      <c r="W67" s="259">
        <v>0</v>
      </c>
      <c r="X67" s="167"/>
    </row>
    <row r="68" spans="1:24" ht="12.75" customHeight="1">
      <c r="A68" s="63" t="s">
        <v>76</v>
      </c>
      <c r="B68" s="336" t="s">
        <v>287</v>
      </c>
      <c r="C68" s="259">
        <v>17474.944898743423</v>
      </c>
      <c r="D68" s="259">
        <v>0</v>
      </c>
      <c r="E68" s="259">
        <v>0</v>
      </c>
      <c r="F68" s="259">
        <v>12079.239133632938</v>
      </c>
      <c r="G68" s="259">
        <v>0</v>
      </c>
      <c r="H68" s="259">
        <v>1311.2449244669713</v>
      </c>
      <c r="I68" s="259">
        <v>6362.8086353120998</v>
      </c>
      <c r="J68" s="259">
        <v>0</v>
      </c>
      <c r="K68" s="259">
        <v>4402.355962527321</v>
      </c>
      <c r="L68" s="259">
        <v>0</v>
      </c>
      <c r="M68" s="259">
        <v>2.8296113265451091</v>
      </c>
      <c r="N68" s="259">
        <v>4994.0771785990992</v>
      </c>
      <c r="O68" s="259">
        <v>0</v>
      </c>
      <c r="P68" s="259">
        <v>0</v>
      </c>
      <c r="Q68" s="259">
        <v>0</v>
      </c>
      <c r="R68" s="259">
        <v>401.62858651138657</v>
      </c>
      <c r="S68" s="259">
        <v>0</v>
      </c>
      <c r="T68" s="259">
        <v>401.62858651138657</v>
      </c>
      <c r="U68" s="259">
        <v>0</v>
      </c>
      <c r="V68" s="259">
        <v>0</v>
      </c>
      <c r="W68" s="259">
        <v>0</v>
      </c>
      <c r="X68" s="167"/>
    </row>
    <row r="69" spans="1:24" ht="12.75" customHeight="1">
      <c r="A69" s="63" t="s">
        <v>77</v>
      </c>
      <c r="B69" s="336" t="s">
        <v>288</v>
      </c>
      <c r="C69" s="259">
        <v>126448.28924077112</v>
      </c>
      <c r="D69" s="259">
        <v>1454.2650095820345</v>
      </c>
      <c r="E69" s="259">
        <v>1455.0585894517817</v>
      </c>
      <c r="F69" s="259">
        <v>83068.032422818244</v>
      </c>
      <c r="G69" s="259">
        <v>0</v>
      </c>
      <c r="H69" s="259">
        <v>10228.406420327599</v>
      </c>
      <c r="I69" s="259">
        <v>32404.770288169391</v>
      </c>
      <c r="J69" s="259">
        <v>1252</v>
      </c>
      <c r="K69" s="259">
        <v>35773.285658277062</v>
      </c>
      <c r="L69" s="259">
        <v>12.799999999999997</v>
      </c>
      <c r="M69" s="259">
        <v>3396.7700560441854</v>
      </c>
      <c r="N69" s="259">
        <v>39402.168162238231</v>
      </c>
      <c r="O69" s="259">
        <v>0</v>
      </c>
      <c r="P69" s="259">
        <v>0</v>
      </c>
      <c r="Q69" s="259">
        <v>0</v>
      </c>
      <c r="R69" s="259">
        <v>991.56445668082699</v>
      </c>
      <c r="S69" s="259">
        <v>0</v>
      </c>
      <c r="T69" s="259">
        <v>991.56445668082699</v>
      </c>
      <c r="U69" s="259">
        <v>0</v>
      </c>
      <c r="V69" s="259">
        <v>0</v>
      </c>
      <c r="W69" s="259">
        <v>77.200600000000009</v>
      </c>
      <c r="X69" s="167"/>
    </row>
    <row r="70" spans="1:24" ht="12.75" customHeight="1">
      <c r="A70" s="63" t="s">
        <v>193</v>
      </c>
      <c r="B70" s="336" t="s">
        <v>226</v>
      </c>
      <c r="C70" s="259">
        <v>77605.094769832809</v>
      </c>
      <c r="D70" s="259">
        <v>216.7441458912611</v>
      </c>
      <c r="E70" s="259">
        <v>5.4479592596835786</v>
      </c>
      <c r="F70" s="259">
        <v>23719.167198972205</v>
      </c>
      <c r="G70" s="259">
        <v>0</v>
      </c>
      <c r="H70" s="259">
        <v>268.23045655526983</v>
      </c>
      <c r="I70" s="259">
        <v>1426.5784772572076</v>
      </c>
      <c r="J70" s="259">
        <v>0</v>
      </c>
      <c r="K70" s="259">
        <v>22013.219501049563</v>
      </c>
      <c r="L70" s="259">
        <v>10.560000000000002</v>
      </c>
      <c r="M70" s="259">
        <v>0.57876411016270479</v>
      </c>
      <c r="N70" s="259">
        <v>53584.23504691197</v>
      </c>
      <c r="O70" s="259">
        <v>0</v>
      </c>
      <c r="P70" s="259">
        <v>0</v>
      </c>
      <c r="Q70" s="259">
        <v>0</v>
      </c>
      <c r="R70" s="259">
        <v>79.500418797683977</v>
      </c>
      <c r="S70" s="259">
        <v>0</v>
      </c>
      <c r="T70" s="259">
        <v>79.500418797683977</v>
      </c>
      <c r="U70" s="259">
        <v>0</v>
      </c>
      <c r="V70" s="259">
        <v>0</v>
      </c>
      <c r="W70" s="259">
        <v>0</v>
      </c>
      <c r="X70" s="167"/>
    </row>
    <row r="71" spans="1:24" ht="12.75" customHeight="1">
      <c r="A71" s="63" t="s">
        <v>194</v>
      </c>
      <c r="B71" s="336" t="s">
        <v>289</v>
      </c>
      <c r="C71" s="259">
        <v>95189.223247297239</v>
      </c>
      <c r="D71" s="259">
        <v>1248.6933208271064</v>
      </c>
      <c r="E71" s="259">
        <v>31.386454807033179</v>
      </c>
      <c r="F71" s="259">
        <v>34679.183239968879</v>
      </c>
      <c r="G71" s="259">
        <v>0</v>
      </c>
      <c r="H71" s="259">
        <v>2468.366431900522</v>
      </c>
      <c r="I71" s="259">
        <v>4664.8391854616711</v>
      </c>
      <c r="J71" s="259">
        <v>0</v>
      </c>
      <c r="K71" s="259">
        <v>27535.529802777928</v>
      </c>
      <c r="L71" s="259">
        <v>5.120000000000001</v>
      </c>
      <c r="M71" s="259">
        <v>5.3278198287554464</v>
      </c>
      <c r="N71" s="259">
        <v>59030.88802860977</v>
      </c>
      <c r="O71" s="259">
        <v>0</v>
      </c>
      <c r="P71" s="259">
        <v>0</v>
      </c>
      <c r="Q71" s="259">
        <v>0</v>
      </c>
      <c r="R71" s="259">
        <v>199.07220308444894</v>
      </c>
      <c r="S71" s="259">
        <v>0</v>
      </c>
      <c r="T71" s="259">
        <v>199.07220308444894</v>
      </c>
      <c r="U71" s="259">
        <v>0</v>
      </c>
      <c r="V71" s="259">
        <v>0</v>
      </c>
      <c r="W71" s="259">
        <v>0</v>
      </c>
      <c r="X71" s="167"/>
    </row>
    <row r="72" spans="1:24" ht="12.75" customHeight="1">
      <c r="A72" s="63" t="s">
        <v>195</v>
      </c>
      <c r="B72" s="336" t="s">
        <v>227</v>
      </c>
      <c r="C72" s="259">
        <v>111875.81511306186</v>
      </c>
      <c r="D72" s="259">
        <v>142.92580955224432</v>
      </c>
      <c r="E72" s="259">
        <v>3.5925029688624939</v>
      </c>
      <c r="F72" s="259">
        <v>70722.102512309531</v>
      </c>
      <c r="G72" s="259">
        <v>0</v>
      </c>
      <c r="H72" s="259">
        <v>4747.3021027966279</v>
      </c>
      <c r="I72" s="259">
        <v>42069.315316326698</v>
      </c>
      <c r="J72" s="259">
        <v>0</v>
      </c>
      <c r="K72" s="259">
        <v>23893.00070745913</v>
      </c>
      <c r="L72" s="259">
        <v>2.2400000000000002</v>
      </c>
      <c r="M72" s="259">
        <v>10.244385727068661</v>
      </c>
      <c r="N72" s="259">
        <v>38806.102158124122</v>
      </c>
      <c r="O72" s="259">
        <v>0</v>
      </c>
      <c r="P72" s="259">
        <v>0</v>
      </c>
      <c r="Q72" s="259">
        <v>0</v>
      </c>
      <c r="R72" s="259">
        <v>2201.0921301071007</v>
      </c>
      <c r="S72" s="259">
        <v>0</v>
      </c>
      <c r="T72" s="259">
        <v>2201.0921301071007</v>
      </c>
      <c r="U72" s="259">
        <v>0</v>
      </c>
      <c r="V72" s="259">
        <v>0</v>
      </c>
      <c r="W72" s="259">
        <v>0</v>
      </c>
      <c r="X72" s="167"/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  <c r="X73" s="167"/>
    </row>
    <row r="74" spans="1:24" s="120" customFormat="1" ht="12.75" customHeight="1">
      <c r="A74" s="53"/>
      <c r="B74" s="102" t="s">
        <v>91</v>
      </c>
      <c r="C74" s="261">
        <v>8724419.5952393413</v>
      </c>
      <c r="D74" s="261">
        <v>1609758.2662196525</v>
      </c>
      <c r="E74" s="261">
        <v>1570778.80476</v>
      </c>
      <c r="F74" s="261">
        <v>2540115.4910589098</v>
      </c>
      <c r="G74" s="261">
        <v>0</v>
      </c>
      <c r="H74" s="261">
        <v>104092.77202856816</v>
      </c>
      <c r="I74" s="261">
        <v>910292.62705170282</v>
      </c>
      <c r="J74" s="261">
        <v>377606.96702189097</v>
      </c>
      <c r="K74" s="261">
        <v>418224.66171457479</v>
      </c>
      <c r="L74" s="261">
        <v>394894.83916041756</v>
      </c>
      <c r="M74" s="261">
        <v>335003.62408175564</v>
      </c>
      <c r="N74" s="261">
        <v>2193062.8253942416</v>
      </c>
      <c r="O74" s="261">
        <v>0</v>
      </c>
      <c r="P74" s="261">
        <v>0</v>
      </c>
      <c r="Q74" s="261">
        <v>0</v>
      </c>
      <c r="R74" s="261">
        <v>579186.45720653632</v>
      </c>
      <c r="S74" s="261">
        <v>0</v>
      </c>
      <c r="T74" s="261">
        <v>367940.75220653636</v>
      </c>
      <c r="U74" s="261">
        <v>0</v>
      </c>
      <c r="V74" s="261">
        <v>211245.70500000002</v>
      </c>
      <c r="W74" s="261">
        <v>231517.7506</v>
      </c>
      <c r="X74" s="168"/>
    </row>
    <row r="75" spans="1:24" s="119" customFormat="1" ht="12.75" customHeight="1">
      <c r="A75" s="54"/>
      <c r="B75" s="133" t="s">
        <v>56</v>
      </c>
      <c r="C75" s="259">
        <v>3274611.1750797853</v>
      </c>
      <c r="D75" s="259">
        <v>15407.450999999999</v>
      </c>
      <c r="E75" s="259">
        <v>16997.740000000002</v>
      </c>
      <c r="F75" s="259">
        <v>2043895.4102383181</v>
      </c>
      <c r="G75" s="259">
        <v>0</v>
      </c>
      <c r="H75" s="259">
        <v>1005799.7071817719</v>
      </c>
      <c r="I75" s="259">
        <v>379876.89389287669</v>
      </c>
      <c r="J75" s="259">
        <v>0</v>
      </c>
      <c r="K75" s="259">
        <v>629439.3382854251</v>
      </c>
      <c r="L75" s="259">
        <v>0</v>
      </c>
      <c r="M75" s="259">
        <v>28779.470878244334</v>
      </c>
      <c r="N75" s="259">
        <v>987822.1718120951</v>
      </c>
      <c r="O75" s="259">
        <v>0</v>
      </c>
      <c r="P75" s="259">
        <v>0</v>
      </c>
      <c r="Q75" s="259">
        <v>0</v>
      </c>
      <c r="R75" s="259">
        <v>210488.40202937162</v>
      </c>
      <c r="S75" s="259">
        <v>0</v>
      </c>
      <c r="T75" s="259">
        <v>210488.40202937162</v>
      </c>
      <c r="U75" s="259">
        <v>0</v>
      </c>
      <c r="V75" s="259">
        <v>0</v>
      </c>
      <c r="W75" s="259">
        <v>0</v>
      </c>
      <c r="X75" s="167"/>
    </row>
    <row r="76" spans="1:24" s="120" customFormat="1" ht="12.75" customHeight="1">
      <c r="A76" s="92"/>
      <c r="B76" s="609" t="s">
        <v>383</v>
      </c>
      <c r="C76" s="261">
        <v>11999030.770319127</v>
      </c>
      <c r="D76" s="261">
        <v>1625165.7172196524</v>
      </c>
      <c r="E76" s="261">
        <v>1587776.54476</v>
      </c>
      <c r="F76" s="261">
        <v>4584010.9012972284</v>
      </c>
      <c r="G76" s="261">
        <v>0</v>
      </c>
      <c r="H76" s="261">
        <v>1109892.47921034</v>
      </c>
      <c r="I76" s="261">
        <v>1290169.5209445795</v>
      </c>
      <c r="J76" s="261">
        <v>377606.96702189097</v>
      </c>
      <c r="K76" s="261">
        <v>1047663.9999999999</v>
      </c>
      <c r="L76" s="261">
        <v>394894.83916041756</v>
      </c>
      <c r="M76" s="261">
        <v>363783.09495999996</v>
      </c>
      <c r="N76" s="261">
        <v>3180884.9972063368</v>
      </c>
      <c r="O76" s="261">
        <v>0</v>
      </c>
      <c r="P76" s="261">
        <v>0</v>
      </c>
      <c r="Q76" s="261">
        <v>0</v>
      </c>
      <c r="R76" s="261">
        <v>789674.8592359079</v>
      </c>
      <c r="S76" s="261">
        <v>0</v>
      </c>
      <c r="T76" s="261">
        <v>578429.15423590795</v>
      </c>
      <c r="U76" s="261">
        <v>0</v>
      </c>
      <c r="V76" s="261">
        <v>211245.70500000002</v>
      </c>
      <c r="W76" s="261">
        <v>231517.7506</v>
      </c>
      <c r="X76" s="168"/>
    </row>
    <row r="77" spans="1:24" ht="15" customHeight="1">
      <c r="A77" s="576" t="s">
        <v>557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X77" s="167"/>
    </row>
    <row r="78" spans="1:24" ht="12.75" customHeight="1">
      <c r="A78" s="25" t="s">
        <v>639</v>
      </c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</row>
    <row r="79" spans="1:24" ht="12.75" customHeight="1">
      <c r="A79" s="112" t="s">
        <v>640</v>
      </c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</row>
    <row r="80" spans="1:24" ht="12.75" customHeight="1">
      <c r="A80" s="25" t="s">
        <v>641</v>
      </c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</row>
    <row r="81" spans="1:24" ht="12.75" customHeight="1">
      <c r="A81" s="623" t="s">
        <v>638</v>
      </c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</row>
    <row r="82" spans="1:24" s="112" customFormat="1" ht="12.75" customHeight="1">
      <c r="A82" s="623" t="s">
        <v>642</v>
      </c>
      <c r="B82" s="293"/>
      <c r="C82" s="291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134"/>
      <c r="X82" s="167"/>
    </row>
    <row r="83" spans="1:24" s="112" customFormat="1" ht="12.75" customHeight="1">
      <c r="A83" s="623" t="s">
        <v>643</v>
      </c>
      <c r="B83" s="292"/>
      <c r="C83" s="290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  <c r="P83" s="294"/>
      <c r="Q83" s="294"/>
      <c r="R83" s="294"/>
      <c r="S83" s="294"/>
      <c r="T83" s="294"/>
      <c r="U83" s="294"/>
      <c r="V83" s="294"/>
      <c r="W83" s="134"/>
      <c r="X83" s="167"/>
    </row>
    <row r="84" spans="1:24" ht="15.95" customHeight="1"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</row>
  </sheetData>
  <mergeCells count="12">
    <mergeCell ref="R4:V4"/>
    <mergeCell ref="O4:O5"/>
    <mergeCell ref="P4:P5"/>
    <mergeCell ref="E4:E5"/>
    <mergeCell ref="W4:W5"/>
    <mergeCell ref="Q4:Q5"/>
    <mergeCell ref="F4:M4"/>
    <mergeCell ref="A4:A5"/>
    <mergeCell ref="B4:B5"/>
    <mergeCell ref="N4:N5"/>
    <mergeCell ref="C4:C5"/>
    <mergeCell ref="D4:D5"/>
  </mergeCells>
  <phoneticPr fontId="0" type="noConversion"/>
  <pageMargins left="0.59055118110236227" right="0.19685039370078741" top="0.39370078740157483" bottom="0.39370078740157483" header="0.11811023622047245" footer="0.11811023622047245"/>
  <pageSetup paperSize="9" scale="70" firstPageNumber="66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zoomScaleNormal="100"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5" width="11.7109375" style="60" customWidth="1"/>
    <col min="6" max="6" width="12.7109375" style="60" customWidth="1"/>
    <col min="7" max="7" width="8.7109375" style="60" customWidth="1"/>
    <col min="8" max="14" width="10.7109375" style="60" customWidth="1"/>
    <col min="15" max="16" width="8.7109375" style="1" customWidth="1"/>
    <col min="17" max="17" width="8.7109375" style="60" customWidth="1"/>
    <col min="18" max="18" width="11.7109375" style="60" customWidth="1"/>
    <col min="19" max="22" width="11.7109375" style="1" customWidth="1"/>
    <col min="23" max="23" width="12.7109375" style="60" customWidth="1"/>
    <col min="24" max="24" width="12.7109375" style="97" bestFit="1" customWidth="1"/>
    <col min="25" max="16384" width="11.42578125" style="60"/>
  </cols>
  <sheetData>
    <row r="1" spans="1:24" s="236" customFormat="1" ht="18" customHeight="1">
      <c r="A1" s="621" t="s">
        <v>649</v>
      </c>
      <c r="B1" s="237"/>
      <c r="C1" s="237"/>
      <c r="D1" s="237"/>
      <c r="E1" s="238"/>
      <c r="F1" s="238"/>
      <c r="G1" s="238"/>
      <c r="H1" s="238"/>
      <c r="I1" s="238"/>
      <c r="J1" s="332"/>
      <c r="L1" s="237"/>
      <c r="M1" s="237"/>
      <c r="N1" s="237"/>
      <c r="O1" s="187"/>
      <c r="P1" s="187"/>
      <c r="R1" s="238"/>
      <c r="S1" s="238"/>
      <c r="T1" s="187"/>
      <c r="U1" s="187"/>
      <c r="V1" s="187"/>
      <c r="X1" s="333"/>
    </row>
    <row r="2" spans="1:24" ht="18" customHeight="1">
      <c r="A2" s="619" t="s">
        <v>130</v>
      </c>
      <c r="B2" s="264"/>
      <c r="D2" s="266"/>
      <c r="E2" s="229"/>
      <c r="F2" s="229"/>
      <c r="G2" s="229"/>
      <c r="H2" s="229"/>
      <c r="J2" s="258"/>
      <c r="K2" s="258"/>
    </row>
    <row r="3" spans="1:24" ht="15" customHeight="1">
      <c r="A3" s="18"/>
      <c r="B3" s="107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624"/>
      <c r="R3" s="115"/>
      <c r="S3" s="115"/>
      <c r="T3" s="115"/>
      <c r="U3" s="115"/>
      <c r="V3" s="115"/>
      <c r="W3" s="115"/>
    </row>
    <row r="4" spans="1:24" s="1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150</v>
      </c>
      <c r="Q4" s="644" t="s">
        <v>151</v>
      </c>
      <c r="R4" s="647" t="s">
        <v>2</v>
      </c>
      <c r="S4" s="647"/>
      <c r="T4" s="647"/>
      <c r="U4" s="647"/>
      <c r="V4" s="648"/>
      <c r="W4" s="639" t="s">
        <v>644</v>
      </c>
      <c r="X4" s="4"/>
    </row>
    <row r="5" spans="1:24" s="1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648</v>
      </c>
      <c r="K5" s="153" t="s">
        <v>154</v>
      </c>
      <c r="L5" s="153" t="s">
        <v>97</v>
      </c>
      <c r="M5" s="153" t="s">
        <v>124</v>
      </c>
      <c r="N5" s="650"/>
      <c r="O5" s="645"/>
      <c r="P5" s="645"/>
      <c r="Q5" s="645"/>
      <c r="R5" s="480" t="s">
        <v>94</v>
      </c>
      <c r="S5" s="192" t="s">
        <v>239</v>
      </c>
      <c r="T5" s="152" t="s">
        <v>637</v>
      </c>
      <c r="U5" s="153" t="s">
        <v>152</v>
      </c>
      <c r="V5" s="153" t="s">
        <v>153</v>
      </c>
      <c r="W5" s="640"/>
      <c r="X5" s="212"/>
    </row>
    <row r="6" spans="1:24" s="42" customFormat="1" ht="15" customHeight="1">
      <c r="A6" s="63" t="s">
        <v>155</v>
      </c>
      <c r="B6" s="336" t="s">
        <v>204</v>
      </c>
      <c r="C6" s="259">
        <v>111877.4175465415</v>
      </c>
      <c r="D6" s="259">
        <v>300</v>
      </c>
      <c r="E6" s="259">
        <v>0</v>
      </c>
      <c r="F6" s="259">
        <v>76539.374105175899</v>
      </c>
      <c r="G6" s="259">
        <v>0</v>
      </c>
      <c r="H6" s="259">
        <v>2002.8356795417235</v>
      </c>
      <c r="I6" s="259">
        <v>52144.445298407292</v>
      </c>
      <c r="J6" s="259">
        <v>0</v>
      </c>
      <c r="K6" s="259">
        <v>20289.701226572062</v>
      </c>
      <c r="L6" s="259">
        <v>0</v>
      </c>
      <c r="M6" s="259">
        <v>2102.391900654829</v>
      </c>
      <c r="N6" s="259">
        <v>9104.3572944643456</v>
      </c>
      <c r="O6" s="259">
        <v>0</v>
      </c>
      <c r="P6" s="259">
        <v>0</v>
      </c>
      <c r="Q6" s="259">
        <v>0</v>
      </c>
      <c r="R6" s="259">
        <v>25933.686146901266</v>
      </c>
      <c r="S6" s="259">
        <v>0</v>
      </c>
      <c r="T6" s="259">
        <v>25933.686146901266</v>
      </c>
      <c r="U6" s="259">
        <v>0</v>
      </c>
      <c r="V6" s="259">
        <v>0</v>
      </c>
      <c r="W6" s="259">
        <v>0</v>
      </c>
      <c r="X6" s="76"/>
    </row>
    <row r="7" spans="1:24" s="42" customFormat="1" ht="12.75" customHeight="1">
      <c r="A7" s="125" t="s">
        <v>105</v>
      </c>
      <c r="B7" s="337" t="s">
        <v>258</v>
      </c>
      <c r="C7" s="259">
        <v>105886.20693510205</v>
      </c>
      <c r="D7" s="259">
        <v>300</v>
      </c>
      <c r="E7" s="259">
        <v>0</v>
      </c>
      <c r="F7" s="259">
        <v>70804.34681045622</v>
      </c>
      <c r="G7" s="259">
        <v>0</v>
      </c>
      <c r="H7" s="259">
        <v>401.62951470682736</v>
      </c>
      <c r="I7" s="259">
        <v>48011.937834864686</v>
      </c>
      <c r="J7" s="259">
        <v>0</v>
      </c>
      <c r="K7" s="259">
        <v>20289.701226572062</v>
      </c>
      <c r="L7" s="259">
        <v>0</v>
      </c>
      <c r="M7" s="259">
        <v>2101.0782343126498</v>
      </c>
      <c r="N7" s="259">
        <v>9103.8294923066114</v>
      </c>
      <c r="O7" s="259">
        <v>0</v>
      </c>
      <c r="P7" s="259">
        <v>0</v>
      </c>
      <c r="Q7" s="259">
        <v>0</v>
      </c>
      <c r="R7" s="259">
        <v>25678.030632339211</v>
      </c>
      <c r="S7" s="259">
        <v>0</v>
      </c>
      <c r="T7" s="259">
        <v>25678.030632339211</v>
      </c>
      <c r="U7" s="259">
        <v>0</v>
      </c>
      <c r="V7" s="259">
        <v>0</v>
      </c>
      <c r="W7" s="259">
        <v>0</v>
      </c>
      <c r="X7" s="65"/>
    </row>
    <row r="8" spans="1:24" s="42" customFormat="1" ht="12.75" customHeight="1">
      <c r="A8" s="125" t="s">
        <v>106</v>
      </c>
      <c r="B8" s="337" t="s">
        <v>205</v>
      </c>
      <c r="C8" s="259">
        <v>4934.6510251591953</v>
      </c>
      <c r="D8" s="259">
        <v>0</v>
      </c>
      <c r="E8" s="259">
        <v>0</v>
      </c>
      <c r="F8" s="259">
        <v>4682.874155096315</v>
      </c>
      <c r="G8" s="259">
        <v>0</v>
      </c>
      <c r="H8" s="259">
        <v>1595.371969097497</v>
      </c>
      <c r="I8" s="259">
        <v>3086.3290085705644</v>
      </c>
      <c r="J8" s="259">
        <v>0</v>
      </c>
      <c r="K8" s="259">
        <v>0</v>
      </c>
      <c r="L8" s="259">
        <v>0</v>
      </c>
      <c r="M8" s="259">
        <v>1.1731774282534655</v>
      </c>
      <c r="N8" s="259">
        <v>0.4713568112049849</v>
      </c>
      <c r="O8" s="259">
        <v>0</v>
      </c>
      <c r="P8" s="259">
        <v>0</v>
      </c>
      <c r="Q8" s="259">
        <v>0</v>
      </c>
      <c r="R8" s="259">
        <v>251.30551325167576</v>
      </c>
      <c r="S8" s="259">
        <v>0</v>
      </c>
      <c r="T8" s="259">
        <v>251.30551325167576</v>
      </c>
      <c r="U8" s="259">
        <v>0</v>
      </c>
      <c r="V8" s="259">
        <v>0</v>
      </c>
      <c r="W8" s="259">
        <v>0</v>
      </c>
      <c r="X8" s="65"/>
    </row>
    <row r="9" spans="1:24" s="42" customFormat="1" ht="12.75" customHeight="1">
      <c r="A9" s="125" t="s">
        <v>156</v>
      </c>
      <c r="B9" s="337" t="s">
        <v>157</v>
      </c>
      <c r="C9" s="259">
        <v>1056.5595862802688</v>
      </c>
      <c r="D9" s="259">
        <v>0</v>
      </c>
      <c r="E9" s="259">
        <v>0</v>
      </c>
      <c r="F9" s="259">
        <v>1052.1531396233624</v>
      </c>
      <c r="G9" s="259">
        <v>0</v>
      </c>
      <c r="H9" s="259">
        <v>5.8341957373990585</v>
      </c>
      <c r="I9" s="259">
        <v>1046.1784549720378</v>
      </c>
      <c r="J9" s="259">
        <v>0</v>
      </c>
      <c r="K9" s="259">
        <v>0</v>
      </c>
      <c r="L9" s="259">
        <v>0</v>
      </c>
      <c r="M9" s="259">
        <v>0.14048891392560101</v>
      </c>
      <c r="N9" s="259">
        <v>5.6445346528876394E-2</v>
      </c>
      <c r="O9" s="259">
        <v>0</v>
      </c>
      <c r="P9" s="259">
        <v>0</v>
      </c>
      <c r="Q9" s="259">
        <v>0</v>
      </c>
      <c r="R9" s="259">
        <v>4.3500013103775679</v>
      </c>
      <c r="S9" s="259">
        <v>0</v>
      </c>
      <c r="T9" s="259">
        <v>4.3500013103775679</v>
      </c>
      <c r="U9" s="259">
        <v>0</v>
      </c>
      <c r="V9" s="259">
        <v>0</v>
      </c>
      <c r="W9" s="259">
        <v>0</v>
      </c>
      <c r="X9" s="96"/>
    </row>
    <row r="10" spans="1:24" s="42" customFormat="1" ht="12.75" customHeight="1">
      <c r="A10" s="63" t="s">
        <v>158</v>
      </c>
      <c r="B10" s="336" t="s">
        <v>201</v>
      </c>
      <c r="C10" s="259">
        <v>29060.695228944627</v>
      </c>
      <c r="D10" s="259">
        <v>113</v>
      </c>
      <c r="E10" s="259">
        <v>2335</v>
      </c>
      <c r="F10" s="259">
        <v>5255.9382475353541</v>
      </c>
      <c r="G10" s="259">
        <v>0</v>
      </c>
      <c r="H10" s="259">
        <v>114.52789883980043</v>
      </c>
      <c r="I10" s="259">
        <v>2884.4007553881679</v>
      </c>
      <c r="J10" s="259">
        <v>0</v>
      </c>
      <c r="K10" s="259">
        <v>1223</v>
      </c>
      <c r="L10" s="259">
        <v>121.17500000000001</v>
      </c>
      <c r="M10" s="259">
        <v>912.83459330738651</v>
      </c>
      <c r="N10" s="259">
        <v>14808.349231471218</v>
      </c>
      <c r="O10" s="259">
        <v>0</v>
      </c>
      <c r="P10" s="259">
        <v>0</v>
      </c>
      <c r="Q10" s="259">
        <v>0</v>
      </c>
      <c r="R10" s="259">
        <v>6548.4077499380528</v>
      </c>
      <c r="S10" s="259">
        <v>0</v>
      </c>
      <c r="T10" s="259">
        <v>864.40774993805314</v>
      </c>
      <c r="U10" s="259">
        <v>0</v>
      </c>
      <c r="V10" s="259">
        <v>5684</v>
      </c>
      <c r="W10" s="259">
        <v>0</v>
      </c>
      <c r="X10" s="96"/>
    </row>
    <row r="11" spans="1:24" s="42" customFormat="1" ht="12.75" customHeight="1">
      <c r="A11" s="125" t="s">
        <v>107</v>
      </c>
      <c r="B11" s="337" t="s">
        <v>206</v>
      </c>
      <c r="C11" s="259">
        <v>7381.5477566879326</v>
      </c>
      <c r="D11" s="259">
        <v>0</v>
      </c>
      <c r="E11" s="259">
        <v>125</v>
      </c>
      <c r="F11" s="259">
        <v>1296.9377736665444</v>
      </c>
      <c r="G11" s="259">
        <v>0</v>
      </c>
      <c r="H11" s="259">
        <v>33.444083592339467</v>
      </c>
      <c r="I11" s="259">
        <v>927.68768646526621</v>
      </c>
      <c r="J11" s="259">
        <v>0</v>
      </c>
      <c r="K11" s="259">
        <v>314</v>
      </c>
      <c r="L11" s="259">
        <v>21</v>
      </c>
      <c r="M11" s="259">
        <v>0.8060036089389051</v>
      </c>
      <c r="N11" s="259">
        <v>210.32383447020007</v>
      </c>
      <c r="O11" s="259">
        <v>0</v>
      </c>
      <c r="P11" s="259">
        <v>0</v>
      </c>
      <c r="Q11" s="259">
        <v>0</v>
      </c>
      <c r="R11" s="259">
        <v>5749.2861485511885</v>
      </c>
      <c r="S11" s="259">
        <v>0</v>
      </c>
      <c r="T11" s="259">
        <v>65.286148551188091</v>
      </c>
      <c r="U11" s="259">
        <v>0</v>
      </c>
      <c r="V11" s="259">
        <v>5684</v>
      </c>
      <c r="W11" s="259">
        <v>0</v>
      </c>
      <c r="X11" s="96"/>
    </row>
    <row r="12" spans="1:24" s="42" customFormat="1" ht="12.75" customHeight="1">
      <c r="A12" s="125" t="s">
        <v>159</v>
      </c>
      <c r="B12" s="337" t="s">
        <v>259</v>
      </c>
      <c r="C12" s="259">
        <v>9128.7721431345126</v>
      </c>
      <c r="D12" s="259">
        <v>0</v>
      </c>
      <c r="E12" s="259">
        <v>0</v>
      </c>
      <c r="F12" s="259">
        <v>622.48194620359698</v>
      </c>
      <c r="G12" s="259">
        <v>0</v>
      </c>
      <c r="H12" s="259">
        <v>25.117887317822593</v>
      </c>
      <c r="I12" s="259">
        <v>591.75871110321646</v>
      </c>
      <c r="J12" s="259">
        <v>0</v>
      </c>
      <c r="K12" s="259">
        <v>5</v>
      </c>
      <c r="L12" s="259">
        <v>0</v>
      </c>
      <c r="M12" s="259">
        <v>0.60534778255792632</v>
      </c>
      <c r="N12" s="259">
        <v>8457.2432153854861</v>
      </c>
      <c r="O12" s="259">
        <v>0</v>
      </c>
      <c r="P12" s="259">
        <v>0</v>
      </c>
      <c r="Q12" s="259">
        <v>0</v>
      </c>
      <c r="R12" s="259">
        <v>49.046981545429539</v>
      </c>
      <c r="S12" s="259">
        <v>0</v>
      </c>
      <c r="T12" s="259">
        <v>49.046981545429539</v>
      </c>
      <c r="U12" s="259">
        <v>0</v>
      </c>
      <c r="V12" s="259">
        <v>0</v>
      </c>
      <c r="W12" s="259">
        <v>0</v>
      </c>
      <c r="X12" s="96"/>
    </row>
    <row r="13" spans="1:24" s="42" customFormat="1" ht="12.75" customHeight="1">
      <c r="A13" s="125" t="s">
        <v>160</v>
      </c>
      <c r="B13" s="337" t="s">
        <v>260</v>
      </c>
      <c r="C13" s="259">
        <v>12550.375329122182</v>
      </c>
      <c r="D13" s="259">
        <v>113</v>
      </c>
      <c r="E13" s="259">
        <v>2210</v>
      </c>
      <c r="F13" s="259">
        <v>3336.5185276652137</v>
      </c>
      <c r="G13" s="259">
        <v>0</v>
      </c>
      <c r="H13" s="259">
        <v>55.965927929638376</v>
      </c>
      <c r="I13" s="259">
        <v>1364.9543578196854</v>
      </c>
      <c r="J13" s="259">
        <v>0</v>
      </c>
      <c r="K13" s="259">
        <v>904</v>
      </c>
      <c r="L13" s="259">
        <v>100.17500000000001</v>
      </c>
      <c r="M13" s="259">
        <v>911.42324191588966</v>
      </c>
      <c r="N13" s="259">
        <v>6140.782181615532</v>
      </c>
      <c r="O13" s="259">
        <v>0</v>
      </c>
      <c r="P13" s="259">
        <v>0</v>
      </c>
      <c r="Q13" s="259">
        <v>0</v>
      </c>
      <c r="R13" s="259">
        <v>750.07461984143549</v>
      </c>
      <c r="S13" s="259">
        <v>0</v>
      </c>
      <c r="T13" s="259">
        <v>750.07461984143549</v>
      </c>
      <c r="U13" s="259">
        <v>0</v>
      </c>
      <c r="V13" s="259">
        <v>0</v>
      </c>
      <c r="W13" s="259">
        <v>0</v>
      </c>
      <c r="X13" s="96"/>
    </row>
    <row r="14" spans="1:24" s="42" customFormat="1" ht="12.75" customHeight="1">
      <c r="A14" s="63" t="s">
        <v>161</v>
      </c>
      <c r="B14" s="336" t="s">
        <v>102</v>
      </c>
      <c r="C14" s="259">
        <v>2129305.0831860681</v>
      </c>
      <c r="D14" s="259">
        <v>333950</v>
      </c>
      <c r="E14" s="259">
        <v>69006.850000000006</v>
      </c>
      <c r="F14" s="259">
        <v>442096.21925774915</v>
      </c>
      <c r="G14" s="259">
        <v>0</v>
      </c>
      <c r="H14" s="259">
        <v>8749.1972642993223</v>
      </c>
      <c r="I14" s="259">
        <v>59635.810359227624</v>
      </c>
      <c r="J14" s="259">
        <v>0</v>
      </c>
      <c r="K14" s="259">
        <v>84903.513457653229</v>
      </c>
      <c r="L14" s="259">
        <v>71995.95</v>
      </c>
      <c r="M14" s="259">
        <v>216811.74817656894</v>
      </c>
      <c r="N14" s="259">
        <v>962718.78503046359</v>
      </c>
      <c r="O14" s="259">
        <v>0</v>
      </c>
      <c r="P14" s="259">
        <v>0</v>
      </c>
      <c r="Q14" s="259">
        <v>0</v>
      </c>
      <c r="R14" s="259">
        <v>223779.4288978556</v>
      </c>
      <c r="S14" s="259">
        <v>0</v>
      </c>
      <c r="T14" s="259">
        <v>144864.4288978556</v>
      </c>
      <c r="U14" s="259">
        <v>0</v>
      </c>
      <c r="V14" s="259">
        <v>78915</v>
      </c>
      <c r="W14" s="259">
        <v>97753.799999999988</v>
      </c>
      <c r="X14" s="96"/>
    </row>
    <row r="15" spans="1:24" s="42" customFormat="1" ht="12.75" customHeight="1">
      <c r="A15" s="125" t="s">
        <v>162</v>
      </c>
      <c r="B15" s="337" t="s">
        <v>261</v>
      </c>
      <c r="C15" s="259">
        <v>154864.93079405144</v>
      </c>
      <c r="D15" s="259">
        <v>3818</v>
      </c>
      <c r="E15" s="259">
        <v>4751</v>
      </c>
      <c r="F15" s="259">
        <v>27211.915955264514</v>
      </c>
      <c r="G15" s="259">
        <v>0</v>
      </c>
      <c r="H15" s="259">
        <v>914.12926161930307</v>
      </c>
      <c r="I15" s="259">
        <v>6043.8839889354695</v>
      </c>
      <c r="J15" s="259">
        <v>0</v>
      </c>
      <c r="K15" s="259">
        <v>15979.255553936788</v>
      </c>
      <c r="L15" s="259">
        <v>1879.625</v>
      </c>
      <c r="M15" s="259">
        <v>2395.0221507729557</v>
      </c>
      <c r="N15" s="259">
        <v>108010.70170624445</v>
      </c>
      <c r="O15" s="259">
        <v>0</v>
      </c>
      <c r="P15" s="259">
        <v>0</v>
      </c>
      <c r="Q15" s="259">
        <v>0</v>
      </c>
      <c r="R15" s="259">
        <v>11073.313132542473</v>
      </c>
      <c r="S15" s="259">
        <v>0</v>
      </c>
      <c r="T15" s="259">
        <v>8017.313132542472</v>
      </c>
      <c r="U15" s="259">
        <v>0</v>
      </c>
      <c r="V15" s="259">
        <v>3056</v>
      </c>
      <c r="W15" s="259">
        <v>0</v>
      </c>
      <c r="X15" s="96"/>
    </row>
    <row r="16" spans="1:24" s="42" customFormat="1" ht="12.75" customHeight="1">
      <c r="A16" s="63" t="s">
        <v>163</v>
      </c>
      <c r="B16" s="337" t="s">
        <v>262</v>
      </c>
      <c r="C16" s="259">
        <v>14203.191634144623</v>
      </c>
      <c r="D16" s="259">
        <v>495</v>
      </c>
      <c r="E16" s="259">
        <v>0</v>
      </c>
      <c r="F16" s="259">
        <v>2281.2875245752975</v>
      </c>
      <c r="G16" s="259">
        <v>0</v>
      </c>
      <c r="H16" s="259">
        <v>117.74746476233406</v>
      </c>
      <c r="I16" s="259">
        <v>777.69255801762881</v>
      </c>
      <c r="J16" s="259">
        <v>0</v>
      </c>
      <c r="K16" s="259">
        <v>1354</v>
      </c>
      <c r="L16" s="259">
        <v>0</v>
      </c>
      <c r="M16" s="259">
        <v>31.847501795334615</v>
      </c>
      <c r="N16" s="259">
        <v>11268.258872928085</v>
      </c>
      <c r="O16" s="259">
        <v>0</v>
      </c>
      <c r="P16" s="259">
        <v>0</v>
      </c>
      <c r="Q16" s="259">
        <v>0</v>
      </c>
      <c r="R16" s="259">
        <v>158.64523664124221</v>
      </c>
      <c r="S16" s="259">
        <v>0</v>
      </c>
      <c r="T16" s="259">
        <v>158.64523664124221</v>
      </c>
      <c r="U16" s="259">
        <v>0</v>
      </c>
      <c r="V16" s="259">
        <v>0</v>
      </c>
      <c r="W16" s="259">
        <v>0</v>
      </c>
      <c r="X16" s="96"/>
    </row>
    <row r="17" spans="1:24" s="42" customFormat="1" ht="12.75" customHeight="1">
      <c r="A17" s="63">
        <v>16</v>
      </c>
      <c r="B17" s="337" t="s">
        <v>207</v>
      </c>
      <c r="C17" s="259">
        <v>56839.710736424371</v>
      </c>
      <c r="D17" s="259">
        <v>0</v>
      </c>
      <c r="E17" s="259">
        <v>49</v>
      </c>
      <c r="F17" s="259">
        <v>4737.4928558834808</v>
      </c>
      <c r="G17" s="259">
        <v>0</v>
      </c>
      <c r="H17" s="259">
        <v>122.39147334736836</v>
      </c>
      <c r="I17" s="259">
        <v>803.54764365862809</v>
      </c>
      <c r="J17" s="259">
        <v>0</v>
      </c>
      <c r="K17" s="259">
        <v>2318.77958127287</v>
      </c>
      <c r="L17" s="259">
        <v>1382</v>
      </c>
      <c r="M17" s="259">
        <v>110.77415760461419</v>
      </c>
      <c r="N17" s="259">
        <v>7059.9462973099398</v>
      </c>
      <c r="O17" s="259">
        <v>0</v>
      </c>
      <c r="P17" s="259">
        <v>0</v>
      </c>
      <c r="Q17" s="259">
        <v>0</v>
      </c>
      <c r="R17" s="259">
        <v>44993.271583230955</v>
      </c>
      <c r="S17" s="259">
        <v>0</v>
      </c>
      <c r="T17" s="259">
        <v>44777.951583230955</v>
      </c>
      <c r="U17" s="259">
        <v>0</v>
      </c>
      <c r="V17" s="259">
        <v>215.32</v>
      </c>
      <c r="W17" s="259">
        <v>0</v>
      </c>
      <c r="X17" s="96"/>
    </row>
    <row r="18" spans="1:24" s="42" customFormat="1" ht="12.75" customHeight="1">
      <c r="A18" s="63">
        <v>17</v>
      </c>
      <c r="B18" s="337" t="s">
        <v>208</v>
      </c>
      <c r="C18" s="259">
        <v>153280.81216103354</v>
      </c>
      <c r="D18" s="259">
        <v>12175</v>
      </c>
      <c r="E18" s="259">
        <v>4144</v>
      </c>
      <c r="F18" s="259">
        <v>5382.3045052292409</v>
      </c>
      <c r="G18" s="259">
        <v>0</v>
      </c>
      <c r="H18" s="259">
        <v>208.72814198676826</v>
      </c>
      <c r="I18" s="259">
        <v>1394.1343351230817</v>
      </c>
      <c r="J18" s="259">
        <v>0</v>
      </c>
      <c r="K18" s="259">
        <v>2657.3941121235721</v>
      </c>
      <c r="L18" s="259">
        <v>789</v>
      </c>
      <c r="M18" s="259">
        <v>333.04791599581893</v>
      </c>
      <c r="N18" s="259">
        <v>86759.132133050298</v>
      </c>
      <c r="O18" s="259">
        <v>0</v>
      </c>
      <c r="P18" s="259">
        <v>0</v>
      </c>
      <c r="Q18" s="259">
        <v>0</v>
      </c>
      <c r="R18" s="259">
        <v>44747.14552275397</v>
      </c>
      <c r="S18" s="259">
        <v>0</v>
      </c>
      <c r="T18" s="259">
        <v>41439.14552275397</v>
      </c>
      <c r="U18" s="259">
        <v>0</v>
      </c>
      <c r="V18" s="259">
        <v>3308</v>
      </c>
      <c r="W18" s="259">
        <v>73.23</v>
      </c>
      <c r="X18" s="96"/>
    </row>
    <row r="19" spans="1:24" s="42" customFormat="1" ht="12.75" customHeight="1">
      <c r="A19" s="63">
        <v>18</v>
      </c>
      <c r="B19" s="337" t="s">
        <v>263</v>
      </c>
      <c r="C19" s="259">
        <v>11726.172754942885</v>
      </c>
      <c r="D19" s="259">
        <v>0</v>
      </c>
      <c r="E19" s="259">
        <v>0</v>
      </c>
      <c r="F19" s="259">
        <v>2081.9143116535192</v>
      </c>
      <c r="G19" s="259">
        <v>0</v>
      </c>
      <c r="H19" s="259">
        <v>126.70322758238972</v>
      </c>
      <c r="I19" s="259">
        <v>837.92452593995256</v>
      </c>
      <c r="J19" s="259">
        <v>0</v>
      </c>
      <c r="K19" s="259">
        <v>1070.2223266289791</v>
      </c>
      <c r="L19" s="259">
        <v>0</v>
      </c>
      <c r="M19" s="259">
        <v>47.064231502197956</v>
      </c>
      <c r="N19" s="259">
        <v>6865.8689235763222</v>
      </c>
      <c r="O19" s="259">
        <v>0</v>
      </c>
      <c r="P19" s="259">
        <v>0</v>
      </c>
      <c r="Q19" s="259">
        <v>0</v>
      </c>
      <c r="R19" s="259">
        <v>2778.3895197130437</v>
      </c>
      <c r="S19" s="259">
        <v>0</v>
      </c>
      <c r="T19" s="259">
        <v>2778.3895197130437</v>
      </c>
      <c r="U19" s="259">
        <v>0</v>
      </c>
      <c r="V19" s="259">
        <v>0</v>
      </c>
      <c r="W19" s="259">
        <v>0</v>
      </c>
      <c r="X19" s="96"/>
    </row>
    <row r="20" spans="1:24" s="42" customFormat="1" ht="12.75" customHeight="1">
      <c r="A20" s="63">
        <v>19</v>
      </c>
      <c r="B20" s="337" t="s">
        <v>264</v>
      </c>
      <c r="C20" s="259">
        <v>300857.03683274006</v>
      </c>
      <c r="D20" s="259">
        <v>0</v>
      </c>
      <c r="E20" s="259">
        <v>7316.8500000000058</v>
      </c>
      <c r="F20" s="259">
        <v>227667.66640479834</v>
      </c>
      <c r="G20" s="259">
        <v>0</v>
      </c>
      <c r="H20" s="259">
        <v>318.18965732906099</v>
      </c>
      <c r="I20" s="259">
        <v>2229.7819092193222</v>
      </c>
      <c r="J20" s="259">
        <v>0</v>
      </c>
      <c r="K20" s="259">
        <v>2329</v>
      </c>
      <c r="L20" s="259">
        <v>42156</v>
      </c>
      <c r="M20" s="259">
        <v>180634.69483824994</v>
      </c>
      <c r="N20" s="259">
        <v>51973.170484652386</v>
      </c>
      <c r="O20" s="259">
        <v>0</v>
      </c>
      <c r="P20" s="259">
        <v>0</v>
      </c>
      <c r="Q20" s="259">
        <v>0</v>
      </c>
      <c r="R20" s="259">
        <v>5153.3499432893605</v>
      </c>
      <c r="S20" s="259">
        <v>0</v>
      </c>
      <c r="T20" s="259">
        <v>537.34994328936</v>
      </c>
      <c r="U20" s="259">
        <v>0</v>
      </c>
      <c r="V20" s="259">
        <v>4616</v>
      </c>
      <c r="W20" s="259">
        <v>8746</v>
      </c>
      <c r="X20" s="96"/>
    </row>
    <row r="21" spans="1:24" s="42" customFormat="1" ht="12.75" customHeight="1">
      <c r="A21" s="125" t="s">
        <v>164</v>
      </c>
      <c r="B21" s="338" t="s">
        <v>209</v>
      </c>
      <c r="C21" s="259">
        <v>24711.744406359496</v>
      </c>
      <c r="D21" s="259">
        <v>0</v>
      </c>
      <c r="E21" s="259">
        <v>0</v>
      </c>
      <c r="F21" s="259">
        <v>13.879849526317443</v>
      </c>
      <c r="G21" s="259">
        <v>0</v>
      </c>
      <c r="H21" s="259">
        <v>2.017348572906049</v>
      </c>
      <c r="I21" s="259">
        <v>11.813927270989632</v>
      </c>
      <c r="J21" s="259">
        <v>0</v>
      </c>
      <c r="K21" s="259">
        <v>0</v>
      </c>
      <c r="L21" s="259">
        <v>0</v>
      </c>
      <c r="M21" s="259">
        <v>4.8573682421761077E-2</v>
      </c>
      <c r="N21" s="259">
        <v>24697.019515834098</v>
      </c>
      <c r="O21" s="259">
        <v>0</v>
      </c>
      <c r="P21" s="259">
        <v>0</v>
      </c>
      <c r="Q21" s="259">
        <v>0</v>
      </c>
      <c r="R21" s="259">
        <v>0.84504099907983765</v>
      </c>
      <c r="S21" s="259">
        <v>0</v>
      </c>
      <c r="T21" s="259">
        <v>0.84504099907983765</v>
      </c>
      <c r="U21" s="259">
        <v>0</v>
      </c>
      <c r="V21" s="259">
        <v>0</v>
      </c>
      <c r="W21" s="259">
        <v>0</v>
      </c>
      <c r="X21" s="98"/>
    </row>
    <row r="22" spans="1:24" s="42" customFormat="1" ht="12.75" customHeight="1">
      <c r="A22" s="125" t="s">
        <v>165</v>
      </c>
      <c r="B22" s="338" t="s">
        <v>210</v>
      </c>
      <c r="C22" s="259">
        <v>276145.29242638062</v>
      </c>
      <c r="D22" s="259">
        <v>0</v>
      </c>
      <c r="E22" s="259">
        <v>7316.8500000000058</v>
      </c>
      <c r="F22" s="259">
        <v>227653.786555272</v>
      </c>
      <c r="G22" s="259">
        <v>0</v>
      </c>
      <c r="H22" s="259">
        <v>316.17230875615496</v>
      </c>
      <c r="I22" s="259">
        <v>2217.9679819483326</v>
      </c>
      <c r="J22" s="259">
        <v>0</v>
      </c>
      <c r="K22" s="259">
        <v>2329</v>
      </c>
      <c r="L22" s="259">
        <v>42156</v>
      </c>
      <c r="M22" s="259">
        <v>180634.64626456751</v>
      </c>
      <c r="N22" s="259">
        <v>27276.150968818289</v>
      </c>
      <c r="O22" s="259">
        <v>0</v>
      </c>
      <c r="P22" s="259">
        <v>0</v>
      </c>
      <c r="Q22" s="259">
        <v>0</v>
      </c>
      <c r="R22" s="259">
        <v>5152.5049022902804</v>
      </c>
      <c r="S22" s="259">
        <v>0</v>
      </c>
      <c r="T22" s="259">
        <v>536.50490229028014</v>
      </c>
      <c r="U22" s="259">
        <v>0</v>
      </c>
      <c r="V22" s="259">
        <v>4616</v>
      </c>
      <c r="W22" s="259">
        <v>8746</v>
      </c>
      <c r="X22" s="35"/>
    </row>
    <row r="23" spans="1:24" s="42" customFormat="1" ht="12.75" customHeight="1">
      <c r="A23" s="63">
        <v>20</v>
      </c>
      <c r="B23" s="337" t="s">
        <v>265</v>
      </c>
      <c r="C23" s="259">
        <v>360317.88642155362</v>
      </c>
      <c r="D23" s="259">
        <v>11267.6</v>
      </c>
      <c r="E23" s="259">
        <v>6179.2747940268782</v>
      </c>
      <c r="F23" s="259">
        <v>15765.527570570943</v>
      </c>
      <c r="G23" s="259">
        <v>0</v>
      </c>
      <c r="H23" s="259">
        <v>640.98342060535049</v>
      </c>
      <c r="I23" s="259">
        <v>4226.044336554186</v>
      </c>
      <c r="J23" s="259">
        <v>0</v>
      </c>
      <c r="K23" s="259">
        <v>1377</v>
      </c>
      <c r="L23" s="259">
        <v>6256</v>
      </c>
      <c r="M23" s="259">
        <v>3265.4998134114066</v>
      </c>
      <c r="N23" s="259">
        <v>198681.47659311374</v>
      </c>
      <c r="O23" s="259">
        <v>0</v>
      </c>
      <c r="P23" s="259">
        <v>0</v>
      </c>
      <c r="Q23" s="259">
        <v>0</v>
      </c>
      <c r="R23" s="259">
        <v>58332.007463842048</v>
      </c>
      <c r="S23" s="259">
        <v>0</v>
      </c>
      <c r="T23" s="259">
        <v>28238.007463842052</v>
      </c>
      <c r="U23" s="259">
        <v>0</v>
      </c>
      <c r="V23" s="259">
        <v>30094</v>
      </c>
      <c r="W23" s="259">
        <v>70092</v>
      </c>
      <c r="X23" s="35"/>
    </row>
    <row r="24" spans="1:24" s="42" customFormat="1" ht="12.75" customHeight="1">
      <c r="A24" s="63">
        <v>21</v>
      </c>
      <c r="B24" s="337" t="s">
        <v>266</v>
      </c>
      <c r="C24" s="259">
        <v>28686.757267583038</v>
      </c>
      <c r="D24" s="259">
        <v>1988.3999999999999</v>
      </c>
      <c r="E24" s="259">
        <v>3251.7252059731218</v>
      </c>
      <c r="F24" s="259">
        <v>9824.2571052556086</v>
      </c>
      <c r="G24" s="259">
        <v>0</v>
      </c>
      <c r="H24" s="259">
        <v>163.70295833423609</v>
      </c>
      <c r="I24" s="259">
        <v>1074.5962158542425</v>
      </c>
      <c r="J24" s="259">
        <v>0</v>
      </c>
      <c r="K24" s="259">
        <v>2869</v>
      </c>
      <c r="L24" s="259">
        <v>5643</v>
      </c>
      <c r="M24" s="259">
        <v>73.957931067131298</v>
      </c>
      <c r="N24" s="259">
        <v>8877.0926950066678</v>
      </c>
      <c r="O24" s="259">
        <v>0</v>
      </c>
      <c r="P24" s="259">
        <v>0</v>
      </c>
      <c r="Q24" s="259">
        <v>0</v>
      </c>
      <c r="R24" s="259">
        <v>4745.2822613476383</v>
      </c>
      <c r="S24" s="259">
        <v>0</v>
      </c>
      <c r="T24" s="259">
        <v>1052.2822613476378</v>
      </c>
      <c r="U24" s="259">
        <v>0</v>
      </c>
      <c r="V24" s="259">
        <v>3693</v>
      </c>
      <c r="W24" s="259">
        <v>0</v>
      </c>
      <c r="X24" s="61"/>
    </row>
    <row r="25" spans="1:24" ht="12.75" customHeight="1">
      <c r="A25" s="63">
        <v>22</v>
      </c>
      <c r="B25" s="337" t="s">
        <v>211</v>
      </c>
      <c r="C25" s="259">
        <v>37335.167773809138</v>
      </c>
      <c r="D25" s="259">
        <v>0</v>
      </c>
      <c r="E25" s="259">
        <v>374</v>
      </c>
      <c r="F25" s="259">
        <v>12710.81500899504</v>
      </c>
      <c r="G25" s="259">
        <v>0</v>
      </c>
      <c r="H25" s="259">
        <v>349.32802628876442</v>
      </c>
      <c r="I25" s="259">
        <v>2300.5080250330921</v>
      </c>
      <c r="J25" s="259">
        <v>0</v>
      </c>
      <c r="K25" s="259">
        <v>7597.382054606398</v>
      </c>
      <c r="L25" s="259">
        <v>342</v>
      </c>
      <c r="M25" s="259">
        <v>2121.5969030667848</v>
      </c>
      <c r="N25" s="259">
        <v>23406.852704405297</v>
      </c>
      <c r="O25" s="259">
        <v>0</v>
      </c>
      <c r="P25" s="259">
        <v>0</v>
      </c>
      <c r="Q25" s="259">
        <v>0</v>
      </c>
      <c r="R25" s="259">
        <v>843.50006040879487</v>
      </c>
      <c r="S25" s="259">
        <v>0</v>
      </c>
      <c r="T25" s="259">
        <v>427.50006040879487</v>
      </c>
      <c r="U25" s="259">
        <v>0</v>
      </c>
      <c r="V25" s="259">
        <v>416</v>
      </c>
      <c r="W25" s="259">
        <v>0</v>
      </c>
    </row>
    <row r="26" spans="1:24" ht="12.75" customHeight="1">
      <c r="A26" s="63">
        <v>23</v>
      </c>
      <c r="B26" s="337" t="s">
        <v>267</v>
      </c>
      <c r="C26" s="259">
        <v>252977.20832765888</v>
      </c>
      <c r="D26" s="259">
        <v>16446</v>
      </c>
      <c r="E26" s="259">
        <v>42374</v>
      </c>
      <c r="F26" s="259">
        <v>31955.803007771807</v>
      </c>
      <c r="G26" s="259">
        <v>0</v>
      </c>
      <c r="H26" s="259">
        <v>210.81705889099663</v>
      </c>
      <c r="I26" s="259">
        <v>1416.7222208077542</v>
      </c>
      <c r="J26" s="259">
        <v>0</v>
      </c>
      <c r="K26" s="259">
        <v>12340.096314801776</v>
      </c>
      <c r="L26" s="259">
        <v>7898.3250000000007</v>
      </c>
      <c r="M26" s="259">
        <v>10089.842413271279</v>
      </c>
      <c r="N26" s="259">
        <v>102018.32839947456</v>
      </c>
      <c r="O26" s="259">
        <v>0</v>
      </c>
      <c r="P26" s="259">
        <v>0</v>
      </c>
      <c r="Q26" s="259">
        <v>0</v>
      </c>
      <c r="R26" s="259">
        <v>41450.506920412518</v>
      </c>
      <c r="S26" s="259">
        <v>0</v>
      </c>
      <c r="T26" s="259">
        <v>8289.5069204125193</v>
      </c>
      <c r="U26" s="259">
        <v>0</v>
      </c>
      <c r="V26" s="259">
        <v>33161</v>
      </c>
      <c r="W26" s="259">
        <v>18732.57</v>
      </c>
    </row>
    <row r="27" spans="1:24" ht="12.75" customHeight="1">
      <c r="A27" s="140" t="s">
        <v>59</v>
      </c>
      <c r="B27" s="338" t="s">
        <v>212</v>
      </c>
      <c r="C27" s="259">
        <v>69377.2169577608</v>
      </c>
      <c r="D27" s="259">
        <v>0</v>
      </c>
      <c r="E27" s="259">
        <v>0</v>
      </c>
      <c r="F27" s="259">
        <v>8793.779920011697</v>
      </c>
      <c r="G27" s="259">
        <v>0</v>
      </c>
      <c r="H27" s="259">
        <v>51.149086550482089</v>
      </c>
      <c r="I27" s="259">
        <v>337.8738802254037</v>
      </c>
      <c r="J27" s="259">
        <v>0</v>
      </c>
      <c r="K27" s="259">
        <v>844</v>
      </c>
      <c r="L27" s="259">
        <v>5890.85</v>
      </c>
      <c r="M27" s="259">
        <v>1669.9069532358101</v>
      </c>
      <c r="N27" s="259">
        <v>60541.679336048306</v>
      </c>
      <c r="O27" s="259">
        <v>0</v>
      </c>
      <c r="P27" s="259">
        <v>0</v>
      </c>
      <c r="Q27" s="259">
        <v>0</v>
      </c>
      <c r="R27" s="259">
        <v>41.757701700794037</v>
      </c>
      <c r="S27" s="259">
        <v>0</v>
      </c>
      <c r="T27" s="259">
        <v>41.757701700794037</v>
      </c>
      <c r="U27" s="259">
        <v>0</v>
      </c>
      <c r="V27" s="259">
        <v>0</v>
      </c>
      <c r="W27" s="259">
        <v>0</v>
      </c>
    </row>
    <row r="28" spans="1:24" ht="12.75" customHeight="1">
      <c r="A28" s="125" t="s">
        <v>166</v>
      </c>
      <c r="B28" s="338" t="s">
        <v>268</v>
      </c>
      <c r="C28" s="259">
        <v>183599.99136989808</v>
      </c>
      <c r="D28" s="259">
        <v>16446</v>
      </c>
      <c r="E28" s="259">
        <v>42374</v>
      </c>
      <c r="F28" s="259">
        <v>23162.023087760113</v>
      </c>
      <c r="G28" s="259">
        <v>0</v>
      </c>
      <c r="H28" s="259">
        <v>159.66797234051455</v>
      </c>
      <c r="I28" s="259">
        <v>1078.8483405823506</v>
      </c>
      <c r="J28" s="259">
        <v>0</v>
      </c>
      <c r="K28" s="259">
        <v>11496.096314801776</v>
      </c>
      <c r="L28" s="259">
        <v>2007.4749999999999</v>
      </c>
      <c r="M28" s="259">
        <v>8419.9354600354691</v>
      </c>
      <c r="N28" s="259">
        <v>41476.649063426252</v>
      </c>
      <c r="O28" s="259">
        <v>0</v>
      </c>
      <c r="P28" s="259">
        <v>0</v>
      </c>
      <c r="Q28" s="259">
        <v>0</v>
      </c>
      <c r="R28" s="259">
        <v>41408.749218711724</v>
      </c>
      <c r="S28" s="259">
        <v>0</v>
      </c>
      <c r="T28" s="259">
        <v>8247.7492187117241</v>
      </c>
      <c r="U28" s="259">
        <v>0</v>
      </c>
      <c r="V28" s="259">
        <v>33161</v>
      </c>
      <c r="W28" s="259">
        <v>18732.57</v>
      </c>
    </row>
    <row r="29" spans="1:24" ht="12.75" customHeight="1">
      <c r="A29" s="63">
        <v>24</v>
      </c>
      <c r="B29" s="337" t="s">
        <v>213</v>
      </c>
      <c r="C29" s="259">
        <v>545692.87472888257</v>
      </c>
      <c r="D29" s="259">
        <v>286508</v>
      </c>
      <c r="E29" s="259">
        <v>385</v>
      </c>
      <c r="F29" s="259">
        <v>25448.739819552364</v>
      </c>
      <c r="G29" s="259">
        <v>0</v>
      </c>
      <c r="H29" s="259">
        <v>505.82752053075143</v>
      </c>
      <c r="I29" s="259">
        <v>3360.6506151801741</v>
      </c>
      <c r="J29" s="259">
        <v>0</v>
      </c>
      <c r="K29" s="259">
        <v>2716.7543499232602</v>
      </c>
      <c r="L29" s="259">
        <v>5588</v>
      </c>
      <c r="M29" s="259">
        <v>13277.507333918176</v>
      </c>
      <c r="N29" s="259">
        <v>232547.68225732711</v>
      </c>
      <c r="O29" s="259">
        <v>0</v>
      </c>
      <c r="P29" s="259">
        <v>0</v>
      </c>
      <c r="Q29" s="259">
        <v>0</v>
      </c>
      <c r="R29" s="259">
        <v>693.45265200311792</v>
      </c>
      <c r="S29" s="259">
        <v>0</v>
      </c>
      <c r="T29" s="259">
        <v>380.45265200311798</v>
      </c>
      <c r="U29" s="259">
        <v>0</v>
      </c>
      <c r="V29" s="259">
        <v>313</v>
      </c>
      <c r="W29" s="259">
        <v>110</v>
      </c>
    </row>
    <row r="30" spans="1:24" ht="12.75" customHeight="1">
      <c r="A30" s="125" t="s">
        <v>167</v>
      </c>
      <c r="B30" s="338" t="s">
        <v>269</v>
      </c>
      <c r="C30" s="259">
        <v>484418.39699236181</v>
      </c>
      <c r="D30" s="259">
        <v>275172</v>
      </c>
      <c r="E30" s="259">
        <v>90</v>
      </c>
      <c r="F30" s="259">
        <v>15186.867015763375</v>
      </c>
      <c r="G30" s="259">
        <v>0</v>
      </c>
      <c r="H30" s="259">
        <v>273.15203350316938</v>
      </c>
      <c r="I30" s="259">
        <v>1806.8528598978619</v>
      </c>
      <c r="J30" s="259">
        <v>0</v>
      </c>
      <c r="K30" s="259">
        <v>1129.2562047000342</v>
      </c>
      <c r="L30" s="259">
        <v>4611</v>
      </c>
      <c r="M30" s="259">
        <v>7366.6059176623085</v>
      </c>
      <c r="N30" s="259">
        <v>193605.56780745464</v>
      </c>
      <c r="O30" s="259">
        <v>0</v>
      </c>
      <c r="P30" s="259">
        <v>0</v>
      </c>
      <c r="Q30" s="259">
        <v>0</v>
      </c>
      <c r="R30" s="259">
        <v>253.96216914379761</v>
      </c>
      <c r="S30" s="259">
        <v>0</v>
      </c>
      <c r="T30" s="259">
        <v>253.96216914379761</v>
      </c>
      <c r="U30" s="259">
        <v>0</v>
      </c>
      <c r="V30" s="259">
        <v>0</v>
      </c>
      <c r="W30" s="259">
        <v>110</v>
      </c>
    </row>
    <row r="31" spans="1:24" ht="12.75" customHeight="1">
      <c r="A31" s="125" t="s">
        <v>114</v>
      </c>
      <c r="B31" s="338" t="s">
        <v>270</v>
      </c>
      <c r="C31" s="259">
        <v>34258.967107292083</v>
      </c>
      <c r="D31" s="259">
        <v>825.38116000000059</v>
      </c>
      <c r="E31" s="259">
        <v>295</v>
      </c>
      <c r="F31" s="259">
        <v>6305.9641113179814</v>
      </c>
      <c r="G31" s="259">
        <v>0</v>
      </c>
      <c r="H31" s="259">
        <v>162.83837903991108</v>
      </c>
      <c r="I31" s="259">
        <v>1092.3271635506057</v>
      </c>
      <c r="J31" s="259">
        <v>0</v>
      </c>
      <c r="K31" s="259">
        <v>860.58606138089476</v>
      </c>
      <c r="L31" s="259">
        <v>977</v>
      </c>
      <c r="M31" s="259">
        <v>3213.2125073465695</v>
      </c>
      <c r="N31" s="259">
        <v>26426.150392224336</v>
      </c>
      <c r="O31" s="259">
        <v>0</v>
      </c>
      <c r="P31" s="259">
        <v>0</v>
      </c>
      <c r="Q31" s="259">
        <v>0</v>
      </c>
      <c r="R31" s="259">
        <v>406.47144374976915</v>
      </c>
      <c r="S31" s="259">
        <v>0</v>
      </c>
      <c r="T31" s="259">
        <v>93.471443749769136</v>
      </c>
      <c r="U31" s="259">
        <v>0</v>
      </c>
      <c r="V31" s="259">
        <v>313</v>
      </c>
      <c r="W31" s="259">
        <v>0</v>
      </c>
    </row>
    <row r="32" spans="1:24" ht="12.75" customHeight="1">
      <c r="A32" s="125" t="s">
        <v>168</v>
      </c>
      <c r="B32" s="338" t="s">
        <v>214</v>
      </c>
      <c r="C32" s="259">
        <v>27015.510629228687</v>
      </c>
      <c r="D32" s="259">
        <v>10510.618839999999</v>
      </c>
      <c r="E32" s="259">
        <v>0</v>
      </c>
      <c r="F32" s="259">
        <v>3955.9086924710068</v>
      </c>
      <c r="G32" s="259">
        <v>0</v>
      </c>
      <c r="H32" s="259">
        <v>69.837107987671018</v>
      </c>
      <c r="I32" s="259">
        <v>461.47059173170624</v>
      </c>
      <c r="J32" s="259">
        <v>0</v>
      </c>
      <c r="K32" s="259">
        <v>726.91208384233107</v>
      </c>
      <c r="L32" s="259">
        <v>0</v>
      </c>
      <c r="M32" s="259">
        <v>2697.6889089092983</v>
      </c>
      <c r="N32" s="259">
        <v>12515.964057648127</v>
      </c>
      <c r="O32" s="259">
        <v>0</v>
      </c>
      <c r="P32" s="259">
        <v>0</v>
      </c>
      <c r="Q32" s="259">
        <v>0</v>
      </c>
      <c r="R32" s="259">
        <v>33.01903910955123</v>
      </c>
      <c r="S32" s="259">
        <v>0</v>
      </c>
      <c r="T32" s="259">
        <v>33.01903910955123</v>
      </c>
      <c r="U32" s="259">
        <v>0</v>
      </c>
      <c r="V32" s="259">
        <v>0</v>
      </c>
      <c r="W32" s="259">
        <v>0</v>
      </c>
    </row>
    <row r="33" spans="1:23" ht="12.75" customHeight="1">
      <c r="A33" s="63">
        <v>25</v>
      </c>
      <c r="B33" s="337" t="s">
        <v>215</v>
      </c>
      <c r="C33" s="259">
        <v>53503.077980688096</v>
      </c>
      <c r="D33" s="259">
        <v>298</v>
      </c>
      <c r="E33" s="259">
        <v>0</v>
      </c>
      <c r="F33" s="259">
        <v>16370.472881445487</v>
      </c>
      <c r="G33" s="259">
        <v>0</v>
      </c>
      <c r="H33" s="259">
        <v>601.66850802940087</v>
      </c>
      <c r="I33" s="259">
        <v>3969.0851233393173</v>
      </c>
      <c r="J33" s="259">
        <v>0</v>
      </c>
      <c r="K33" s="259">
        <v>8815.9209442042393</v>
      </c>
      <c r="L33" s="259">
        <v>3</v>
      </c>
      <c r="M33" s="259">
        <v>2980.7983058725295</v>
      </c>
      <c r="N33" s="259">
        <v>35221.312092296663</v>
      </c>
      <c r="O33" s="259">
        <v>0</v>
      </c>
      <c r="P33" s="259">
        <v>0</v>
      </c>
      <c r="Q33" s="259">
        <v>0</v>
      </c>
      <c r="R33" s="259">
        <v>1613.2930069459483</v>
      </c>
      <c r="S33" s="259">
        <v>0</v>
      </c>
      <c r="T33" s="259">
        <v>1590.2930069459483</v>
      </c>
      <c r="U33" s="259">
        <v>0</v>
      </c>
      <c r="V33" s="259">
        <v>23</v>
      </c>
      <c r="W33" s="259">
        <v>0</v>
      </c>
    </row>
    <row r="34" spans="1:23" ht="12.75" customHeight="1">
      <c r="A34" s="63">
        <v>26</v>
      </c>
      <c r="B34" s="337" t="s">
        <v>271</v>
      </c>
      <c r="C34" s="259">
        <v>10130.390153034536</v>
      </c>
      <c r="D34" s="259">
        <v>0</v>
      </c>
      <c r="E34" s="259">
        <v>0</v>
      </c>
      <c r="F34" s="259">
        <v>5329.9538118930723</v>
      </c>
      <c r="G34" s="259">
        <v>0</v>
      </c>
      <c r="H34" s="259">
        <v>490.86248228342038</v>
      </c>
      <c r="I34" s="259">
        <v>3305.0910362529344</v>
      </c>
      <c r="J34" s="259">
        <v>0</v>
      </c>
      <c r="K34" s="259">
        <v>1392.1208611298321</v>
      </c>
      <c r="L34" s="259">
        <v>0</v>
      </c>
      <c r="M34" s="259">
        <v>141.87943222688611</v>
      </c>
      <c r="N34" s="259">
        <v>4478.940538903872</v>
      </c>
      <c r="O34" s="259">
        <v>0</v>
      </c>
      <c r="P34" s="259">
        <v>0</v>
      </c>
      <c r="Q34" s="259">
        <v>0</v>
      </c>
      <c r="R34" s="259">
        <v>321.49580223759068</v>
      </c>
      <c r="S34" s="259">
        <v>0</v>
      </c>
      <c r="T34" s="259">
        <v>321.49580223759068</v>
      </c>
      <c r="U34" s="259">
        <v>0</v>
      </c>
      <c r="V34" s="259">
        <v>0</v>
      </c>
      <c r="W34" s="259">
        <v>0</v>
      </c>
    </row>
    <row r="35" spans="1:23" ht="12.75" customHeight="1">
      <c r="A35" s="63">
        <v>27</v>
      </c>
      <c r="B35" s="337" t="s">
        <v>216</v>
      </c>
      <c r="C35" s="259">
        <v>17333.032999001</v>
      </c>
      <c r="D35" s="259">
        <v>174</v>
      </c>
      <c r="E35" s="259">
        <v>83</v>
      </c>
      <c r="F35" s="259">
        <v>6745.0446741781861</v>
      </c>
      <c r="G35" s="259">
        <v>0</v>
      </c>
      <c r="H35" s="259">
        <v>472.70008650716591</v>
      </c>
      <c r="I35" s="259">
        <v>3115.1340010898166</v>
      </c>
      <c r="J35" s="259">
        <v>0</v>
      </c>
      <c r="K35" s="259">
        <v>3036.2301941261048</v>
      </c>
      <c r="L35" s="259">
        <v>0</v>
      </c>
      <c r="M35" s="259">
        <v>120.98039245509852</v>
      </c>
      <c r="N35" s="259">
        <v>10086.096359126846</v>
      </c>
      <c r="O35" s="259">
        <v>0</v>
      </c>
      <c r="P35" s="259">
        <v>0</v>
      </c>
      <c r="Q35" s="259">
        <v>0</v>
      </c>
      <c r="R35" s="259">
        <v>244.8919656959672</v>
      </c>
      <c r="S35" s="259">
        <v>0</v>
      </c>
      <c r="T35" s="259">
        <v>244.8919656959672</v>
      </c>
      <c r="U35" s="259">
        <v>0</v>
      </c>
      <c r="V35" s="259">
        <v>0</v>
      </c>
      <c r="W35" s="259">
        <v>0</v>
      </c>
    </row>
    <row r="36" spans="1:23" ht="12.75" customHeight="1">
      <c r="A36" s="63">
        <v>28</v>
      </c>
      <c r="B36" s="337" t="s">
        <v>217</v>
      </c>
      <c r="C36" s="259">
        <v>47472.160442458196</v>
      </c>
      <c r="D36" s="259">
        <v>86</v>
      </c>
      <c r="E36" s="259">
        <v>99</v>
      </c>
      <c r="F36" s="259">
        <v>19846.554078586723</v>
      </c>
      <c r="G36" s="259">
        <v>0</v>
      </c>
      <c r="H36" s="259">
        <v>1026.2719473809655</v>
      </c>
      <c r="I36" s="259">
        <v>7093.935933522941</v>
      </c>
      <c r="J36" s="259">
        <v>0</v>
      </c>
      <c r="K36" s="259">
        <v>11152.531420410136</v>
      </c>
      <c r="L36" s="259">
        <v>55</v>
      </c>
      <c r="M36" s="259">
        <v>518.81477727267941</v>
      </c>
      <c r="N36" s="259">
        <v>26591.644283394045</v>
      </c>
      <c r="O36" s="259">
        <v>0</v>
      </c>
      <c r="P36" s="259">
        <v>0</v>
      </c>
      <c r="Q36" s="259">
        <v>0</v>
      </c>
      <c r="R36" s="259">
        <v>848.96208047742334</v>
      </c>
      <c r="S36" s="259">
        <v>0</v>
      </c>
      <c r="T36" s="259">
        <v>843.96208047742334</v>
      </c>
      <c r="U36" s="259">
        <v>0</v>
      </c>
      <c r="V36" s="259">
        <v>5</v>
      </c>
      <c r="W36" s="259">
        <v>0</v>
      </c>
    </row>
    <row r="37" spans="1:23" ht="12.75" customHeight="1">
      <c r="A37" s="63">
        <v>29</v>
      </c>
      <c r="B37" s="337" t="s">
        <v>218</v>
      </c>
      <c r="C37" s="259">
        <v>51803.979034091193</v>
      </c>
      <c r="D37" s="259">
        <v>688</v>
      </c>
      <c r="E37" s="259">
        <v>0</v>
      </c>
      <c r="F37" s="259">
        <v>16730.865714425403</v>
      </c>
      <c r="G37" s="259">
        <v>0</v>
      </c>
      <c r="H37" s="259">
        <v>1711.5900478901553</v>
      </c>
      <c r="I37" s="259">
        <v>12540.933904945379</v>
      </c>
      <c r="J37" s="259">
        <v>0</v>
      </c>
      <c r="K37" s="259">
        <v>2231.9383161557157</v>
      </c>
      <c r="L37" s="259">
        <v>0</v>
      </c>
      <c r="M37" s="259">
        <v>246.40344543415421</v>
      </c>
      <c r="N37" s="259">
        <v>33098.718259838322</v>
      </c>
      <c r="O37" s="259">
        <v>0</v>
      </c>
      <c r="P37" s="259">
        <v>0</v>
      </c>
      <c r="Q37" s="259">
        <v>0</v>
      </c>
      <c r="R37" s="259">
        <v>1286.395059827466</v>
      </c>
      <c r="S37" s="259">
        <v>0</v>
      </c>
      <c r="T37" s="259">
        <v>1276.395059827466</v>
      </c>
      <c r="U37" s="259">
        <v>0</v>
      </c>
      <c r="V37" s="259">
        <v>10</v>
      </c>
      <c r="W37" s="259">
        <v>0</v>
      </c>
    </row>
    <row r="38" spans="1:23" ht="12.75" customHeight="1">
      <c r="A38" s="63">
        <v>30</v>
      </c>
      <c r="B38" s="337" t="s">
        <v>272</v>
      </c>
      <c r="C38" s="259">
        <v>9808.0661270936853</v>
      </c>
      <c r="D38" s="259">
        <v>0</v>
      </c>
      <c r="E38" s="259">
        <v>0</v>
      </c>
      <c r="F38" s="259">
        <v>4321.3519593227511</v>
      </c>
      <c r="G38" s="259">
        <v>0</v>
      </c>
      <c r="H38" s="259">
        <v>337.61874039936072</v>
      </c>
      <c r="I38" s="259">
        <v>2295.6868013041135</v>
      </c>
      <c r="J38" s="259">
        <v>0</v>
      </c>
      <c r="K38" s="259">
        <v>1671.8725085670001</v>
      </c>
      <c r="L38" s="259">
        <v>0</v>
      </c>
      <c r="M38" s="259">
        <v>16.173909052276962</v>
      </c>
      <c r="N38" s="259">
        <v>5312.4424025754251</v>
      </c>
      <c r="O38" s="259">
        <v>0</v>
      </c>
      <c r="P38" s="259">
        <v>0</v>
      </c>
      <c r="Q38" s="259">
        <v>0</v>
      </c>
      <c r="R38" s="259">
        <v>174.271765195509</v>
      </c>
      <c r="S38" s="259">
        <v>0</v>
      </c>
      <c r="T38" s="259">
        <v>174.271765195509</v>
      </c>
      <c r="U38" s="259">
        <v>0</v>
      </c>
      <c r="V38" s="259">
        <v>0</v>
      </c>
      <c r="W38" s="259">
        <v>0</v>
      </c>
    </row>
    <row r="39" spans="1:23" ht="12.75" customHeight="1">
      <c r="A39" s="63" t="s">
        <v>169</v>
      </c>
      <c r="B39" s="337" t="s">
        <v>273</v>
      </c>
      <c r="C39" s="259">
        <v>17006.820587705188</v>
      </c>
      <c r="D39" s="259">
        <v>0</v>
      </c>
      <c r="E39" s="259">
        <v>0</v>
      </c>
      <c r="F39" s="259">
        <v>5155.1351433231248</v>
      </c>
      <c r="G39" s="259">
        <v>0</v>
      </c>
      <c r="H39" s="259">
        <v>202.19390837170911</v>
      </c>
      <c r="I39" s="259">
        <v>1357.0396296143203</v>
      </c>
      <c r="J39" s="259">
        <v>0</v>
      </c>
      <c r="K39" s="259">
        <v>3230.5649197665498</v>
      </c>
      <c r="L39" s="259">
        <v>0</v>
      </c>
      <c r="M39" s="259">
        <v>365.33668557054489</v>
      </c>
      <c r="N39" s="259">
        <v>7637.2852913462102</v>
      </c>
      <c r="O39" s="259">
        <v>0</v>
      </c>
      <c r="P39" s="259">
        <v>0</v>
      </c>
      <c r="Q39" s="259">
        <v>0</v>
      </c>
      <c r="R39" s="259">
        <v>4214.4001530358528</v>
      </c>
      <c r="S39" s="259">
        <v>0</v>
      </c>
      <c r="T39" s="259">
        <v>4209.7201530358525</v>
      </c>
      <c r="U39" s="259">
        <v>0</v>
      </c>
      <c r="V39" s="259">
        <v>4.68</v>
      </c>
      <c r="W39" s="259">
        <v>0</v>
      </c>
    </row>
    <row r="40" spans="1:23" ht="12.75" customHeight="1">
      <c r="A40" s="63">
        <v>33</v>
      </c>
      <c r="B40" s="337" t="s">
        <v>170</v>
      </c>
      <c r="C40" s="259">
        <v>5465.8064291722694</v>
      </c>
      <c r="D40" s="259">
        <v>6</v>
      </c>
      <c r="E40" s="259">
        <v>0</v>
      </c>
      <c r="F40" s="259">
        <v>2529.116925024191</v>
      </c>
      <c r="G40" s="259">
        <v>0</v>
      </c>
      <c r="H40" s="259">
        <v>227.7433321598198</v>
      </c>
      <c r="I40" s="259">
        <v>1493.4175548352564</v>
      </c>
      <c r="J40" s="259">
        <v>0</v>
      </c>
      <c r="K40" s="259">
        <v>763.45</v>
      </c>
      <c r="L40" s="259">
        <v>4</v>
      </c>
      <c r="M40" s="259">
        <v>40.506038029114514</v>
      </c>
      <c r="N40" s="259">
        <v>2823.8347358934402</v>
      </c>
      <c r="O40" s="259">
        <v>0</v>
      </c>
      <c r="P40" s="259">
        <v>0</v>
      </c>
      <c r="Q40" s="259">
        <v>0</v>
      </c>
      <c r="R40" s="259">
        <v>106.85476825463759</v>
      </c>
      <c r="S40" s="259">
        <v>0</v>
      </c>
      <c r="T40" s="259">
        <v>106.85476825463759</v>
      </c>
      <c r="U40" s="259">
        <v>0</v>
      </c>
      <c r="V40" s="259">
        <v>0</v>
      </c>
      <c r="W40" s="259">
        <v>0</v>
      </c>
    </row>
    <row r="41" spans="1:23" ht="12.75" customHeight="1">
      <c r="A41" s="63" t="s">
        <v>171</v>
      </c>
      <c r="B41" s="336" t="s">
        <v>172</v>
      </c>
      <c r="C41" s="259">
        <v>4376542.4089102773</v>
      </c>
      <c r="D41" s="259">
        <v>1157284</v>
      </c>
      <c r="E41" s="259">
        <v>1408094.15</v>
      </c>
      <c r="F41" s="259">
        <v>89018.10470771938</v>
      </c>
      <c r="G41" s="259">
        <v>0</v>
      </c>
      <c r="H41" s="259">
        <v>772.94577352335921</v>
      </c>
      <c r="I41" s="259">
        <v>6016.6059015183237</v>
      </c>
      <c r="J41" s="259">
        <v>0</v>
      </c>
      <c r="K41" s="259">
        <v>16679</v>
      </c>
      <c r="L41" s="259">
        <v>36443</v>
      </c>
      <c r="M41" s="259">
        <v>29106.553032677693</v>
      </c>
      <c r="N41" s="259">
        <v>928938.00738241663</v>
      </c>
      <c r="O41" s="259">
        <v>0</v>
      </c>
      <c r="P41" s="259">
        <v>0</v>
      </c>
      <c r="Q41" s="259">
        <v>0</v>
      </c>
      <c r="R41" s="259">
        <v>699840.40682014101</v>
      </c>
      <c r="S41" s="259">
        <v>0</v>
      </c>
      <c r="T41" s="259">
        <v>540879.40682014101</v>
      </c>
      <c r="U41" s="259">
        <v>0</v>
      </c>
      <c r="V41" s="259">
        <v>158961</v>
      </c>
      <c r="W41" s="259">
        <v>93367.74</v>
      </c>
    </row>
    <row r="42" spans="1:23" ht="12.75" customHeight="1">
      <c r="A42" s="63" t="s">
        <v>173</v>
      </c>
      <c r="B42" s="338" t="s">
        <v>274</v>
      </c>
      <c r="C42" s="259">
        <v>4374964.4388669673</v>
      </c>
      <c r="D42" s="259">
        <v>1157284</v>
      </c>
      <c r="E42" s="259">
        <v>1408094.15</v>
      </c>
      <c r="F42" s="259">
        <v>88130.695724372446</v>
      </c>
      <c r="G42" s="259">
        <v>0</v>
      </c>
      <c r="H42" s="259">
        <v>670.77448633959011</v>
      </c>
      <c r="I42" s="259">
        <v>5233.8120846488164</v>
      </c>
      <c r="J42" s="259">
        <v>0</v>
      </c>
      <c r="K42" s="259">
        <v>16679</v>
      </c>
      <c r="L42" s="259">
        <v>36443</v>
      </c>
      <c r="M42" s="259">
        <v>29104.109153384041</v>
      </c>
      <c r="N42" s="259">
        <v>928373.40376112028</v>
      </c>
      <c r="O42" s="259">
        <v>0</v>
      </c>
      <c r="P42" s="259">
        <v>0</v>
      </c>
      <c r="Q42" s="259">
        <v>0</v>
      </c>
      <c r="R42" s="259">
        <v>699714.44938147441</v>
      </c>
      <c r="S42" s="259">
        <v>0</v>
      </c>
      <c r="T42" s="259">
        <v>540753.44938147441</v>
      </c>
      <c r="U42" s="259">
        <v>0</v>
      </c>
      <c r="V42" s="259">
        <v>158961</v>
      </c>
      <c r="W42" s="259">
        <v>93367.74</v>
      </c>
    </row>
    <row r="43" spans="1:23" ht="12.75" customHeight="1">
      <c r="A43" s="63" t="s">
        <v>174</v>
      </c>
      <c r="B43" s="338" t="s">
        <v>175</v>
      </c>
      <c r="C43" s="259">
        <v>1577.9700433098699</v>
      </c>
      <c r="D43" s="259">
        <v>0</v>
      </c>
      <c r="E43" s="259">
        <v>0</v>
      </c>
      <c r="F43" s="259">
        <v>887.4089833469269</v>
      </c>
      <c r="G43" s="259">
        <v>0</v>
      </c>
      <c r="H43" s="259">
        <v>102.17128718376907</v>
      </c>
      <c r="I43" s="259">
        <v>782.79381686950717</v>
      </c>
      <c r="J43" s="259">
        <v>0</v>
      </c>
      <c r="K43" s="259">
        <v>0</v>
      </c>
      <c r="L43" s="259">
        <v>0</v>
      </c>
      <c r="M43" s="259">
        <v>2.443879293650626</v>
      </c>
      <c r="N43" s="259">
        <v>564.60362129645989</v>
      </c>
      <c r="O43" s="259">
        <v>0</v>
      </c>
      <c r="P43" s="259">
        <v>0</v>
      </c>
      <c r="Q43" s="259">
        <v>0</v>
      </c>
      <c r="R43" s="259">
        <v>125.95743866648311</v>
      </c>
      <c r="S43" s="259">
        <v>0</v>
      </c>
      <c r="T43" s="259">
        <v>125.95743866648311</v>
      </c>
      <c r="U43" s="259">
        <v>0</v>
      </c>
      <c r="V43" s="259">
        <v>0</v>
      </c>
      <c r="W43" s="259">
        <v>0</v>
      </c>
    </row>
    <row r="44" spans="1:23" ht="12.75" customHeight="1">
      <c r="A44" s="63" t="s">
        <v>176</v>
      </c>
      <c r="B44" s="336" t="s">
        <v>275</v>
      </c>
      <c r="C44" s="259">
        <v>93673.901069056505</v>
      </c>
      <c r="D44" s="259">
        <v>0</v>
      </c>
      <c r="E44" s="259">
        <v>0</v>
      </c>
      <c r="F44" s="259">
        <v>74447.700544733772</v>
      </c>
      <c r="G44" s="259">
        <v>0</v>
      </c>
      <c r="H44" s="259">
        <v>2799.1922044795797</v>
      </c>
      <c r="I44" s="259">
        <v>68979.150676964229</v>
      </c>
      <c r="J44" s="259">
        <v>0</v>
      </c>
      <c r="K44" s="259">
        <v>559.69160079620553</v>
      </c>
      <c r="L44" s="259">
        <v>165.22499999999999</v>
      </c>
      <c r="M44" s="259">
        <v>1944.4410624937618</v>
      </c>
      <c r="N44" s="259">
        <v>554.10858352800255</v>
      </c>
      <c r="O44" s="259">
        <v>0</v>
      </c>
      <c r="P44" s="259">
        <v>0</v>
      </c>
      <c r="Q44" s="259">
        <v>0</v>
      </c>
      <c r="R44" s="259">
        <v>6420.0697914479042</v>
      </c>
      <c r="S44" s="259">
        <v>0</v>
      </c>
      <c r="T44" s="259">
        <v>6420.0697914479042</v>
      </c>
      <c r="U44" s="259">
        <v>0</v>
      </c>
      <c r="V44" s="259">
        <v>0</v>
      </c>
      <c r="W44" s="259">
        <v>12252.02214934682</v>
      </c>
    </row>
    <row r="45" spans="1:23" ht="12.75" customHeight="1">
      <c r="A45" s="63">
        <v>36</v>
      </c>
      <c r="B45" s="337" t="s">
        <v>178</v>
      </c>
      <c r="C45" s="259">
        <v>1209.6656786161313</v>
      </c>
      <c r="D45" s="259">
        <v>0</v>
      </c>
      <c r="E45" s="259">
        <v>0</v>
      </c>
      <c r="F45" s="259">
        <v>1129.9999036050795</v>
      </c>
      <c r="G45" s="259">
        <v>0</v>
      </c>
      <c r="H45" s="259">
        <v>55.40816605908708</v>
      </c>
      <c r="I45" s="259">
        <v>1073.2680255590651</v>
      </c>
      <c r="J45" s="259">
        <v>0</v>
      </c>
      <c r="K45" s="259">
        <v>0</v>
      </c>
      <c r="L45" s="259">
        <v>0</v>
      </c>
      <c r="M45" s="259">
        <v>1.3237119869271765</v>
      </c>
      <c r="N45" s="259">
        <v>7.9048035648682227</v>
      </c>
      <c r="O45" s="259">
        <v>0</v>
      </c>
      <c r="P45" s="259">
        <v>0</v>
      </c>
      <c r="Q45" s="259">
        <v>0</v>
      </c>
      <c r="R45" s="259">
        <v>71.76097144618376</v>
      </c>
      <c r="S45" s="259">
        <v>0</v>
      </c>
      <c r="T45" s="259">
        <v>71.76097144618376</v>
      </c>
      <c r="U45" s="259">
        <v>0</v>
      </c>
      <c r="V45" s="259">
        <v>0</v>
      </c>
      <c r="W45" s="259">
        <v>0</v>
      </c>
    </row>
    <row r="46" spans="1:23" ht="12.75" customHeight="1">
      <c r="A46" s="63" t="s">
        <v>179</v>
      </c>
      <c r="B46" s="337" t="s">
        <v>276</v>
      </c>
      <c r="C46" s="259">
        <v>92464.235390440357</v>
      </c>
      <c r="D46" s="259">
        <v>0</v>
      </c>
      <c r="E46" s="259">
        <v>0</v>
      </c>
      <c r="F46" s="259">
        <v>73317.700641128686</v>
      </c>
      <c r="G46" s="259">
        <v>0</v>
      </c>
      <c r="H46" s="259">
        <v>2743.7840384204928</v>
      </c>
      <c r="I46" s="259">
        <v>67905.882651405162</v>
      </c>
      <c r="J46" s="259">
        <v>0</v>
      </c>
      <c r="K46" s="259">
        <v>559.69160079620553</v>
      </c>
      <c r="L46" s="259">
        <v>165.22499999999999</v>
      </c>
      <c r="M46" s="259">
        <v>1943.1173505068348</v>
      </c>
      <c r="N46" s="259">
        <v>546.20377996313437</v>
      </c>
      <c r="O46" s="259">
        <v>0</v>
      </c>
      <c r="P46" s="259">
        <v>0</v>
      </c>
      <c r="Q46" s="259">
        <v>0</v>
      </c>
      <c r="R46" s="259">
        <v>6348.308820001721</v>
      </c>
      <c r="S46" s="259">
        <v>0</v>
      </c>
      <c r="T46" s="259">
        <v>6348.308820001721</v>
      </c>
      <c r="U46" s="259">
        <v>0</v>
      </c>
      <c r="V46" s="259">
        <v>0</v>
      </c>
      <c r="W46" s="259">
        <v>12252.02214934682</v>
      </c>
    </row>
    <row r="47" spans="1:23" ht="12.75" customHeight="1">
      <c r="A47" s="63">
        <v>37</v>
      </c>
      <c r="B47" s="338" t="s">
        <v>180</v>
      </c>
      <c r="C47" s="259">
        <v>6452.8837490655496</v>
      </c>
      <c r="D47" s="259">
        <v>0</v>
      </c>
      <c r="E47" s="259">
        <v>0</v>
      </c>
      <c r="F47" s="259">
        <v>6098.3376758774584</v>
      </c>
      <c r="G47" s="259">
        <v>0</v>
      </c>
      <c r="H47" s="259">
        <v>672.26281113572611</v>
      </c>
      <c r="I47" s="259">
        <v>5409.8723574151954</v>
      </c>
      <c r="J47" s="259">
        <v>0</v>
      </c>
      <c r="K47" s="259">
        <v>0</v>
      </c>
      <c r="L47" s="259">
        <v>0</v>
      </c>
      <c r="M47" s="259">
        <v>16.202507326536743</v>
      </c>
      <c r="N47" s="259">
        <v>12.765659363754693</v>
      </c>
      <c r="O47" s="259">
        <v>0</v>
      </c>
      <c r="P47" s="259">
        <v>0</v>
      </c>
      <c r="Q47" s="259">
        <v>0</v>
      </c>
      <c r="R47" s="259">
        <v>341.78041382433616</v>
      </c>
      <c r="S47" s="259">
        <v>0</v>
      </c>
      <c r="T47" s="259">
        <v>341.78041382433616</v>
      </c>
      <c r="U47" s="259">
        <v>0</v>
      </c>
      <c r="V47" s="259">
        <v>0</v>
      </c>
      <c r="W47" s="259">
        <v>0</v>
      </c>
    </row>
    <row r="48" spans="1:23" ht="12.75" customHeight="1">
      <c r="A48" s="63" t="s">
        <v>181</v>
      </c>
      <c r="B48" s="339" t="s">
        <v>277</v>
      </c>
      <c r="C48" s="259">
        <v>86011.351641374815</v>
      </c>
      <c r="D48" s="259">
        <v>0</v>
      </c>
      <c r="E48" s="259">
        <v>0</v>
      </c>
      <c r="F48" s="259">
        <v>67219.362965251232</v>
      </c>
      <c r="G48" s="259">
        <v>0</v>
      </c>
      <c r="H48" s="259">
        <v>2071.5212272847666</v>
      </c>
      <c r="I48" s="259">
        <v>62496.010293989966</v>
      </c>
      <c r="J48" s="259">
        <v>0</v>
      </c>
      <c r="K48" s="259">
        <v>559.69160079620553</v>
      </c>
      <c r="L48" s="259">
        <v>165.22499999999999</v>
      </c>
      <c r="M48" s="259">
        <v>1926.914843180298</v>
      </c>
      <c r="N48" s="259">
        <v>533.43812059937966</v>
      </c>
      <c r="O48" s="259">
        <v>0</v>
      </c>
      <c r="P48" s="259">
        <v>0</v>
      </c>
      <c r="Q48" s="259">
        <v>0</v>
      </c>
      <c r="R48" s="259">
        <v>6006.5284061773846</v>
      </c>
      <c r="S48" s="259">
        <v>0</v>
      </c>
      <c r="T48" s="259">
        <v>6006.5284061773846</v>
      </c>
      <c r="U48" s="259">
        <v>0</v>
      </c>
      <c r="V48" s="259">
        <v>0</v>
      </c>
      <c r="W48" s="259">
        <v>12252.02214934682</v>
      </c>
    </row>
    <row r="49" spans="1:23" ht="12.75" customHeight="1">
      <c r="A49" s="63" t="s">
        <v>182</v>
      </c>
      <c r="B49" s="336" t="s">
        <v>219</v>
      </c>
      <c r="C49" s="259">
        <v>133863.83224109386</v>
      </c>
      <c r="D49" s="259">
        <v>0</v>
      </c>
      <c r="E49" s="259">
        <v>0</v>
      </c>
      <c r="F49" s="259">
        <v>112698.81677116222</v>
      </c>
      <c r="G49" s="259">
        <v>0</v>
      </c>
      <c r="H49" s="259">
        <v>5116.665260842241</v>
      </c>
      <c r="I49" s="259">
        <v>85612.056114759762</v>
      </c>
      <c r="J49" s="259">
        <v>0</v>
      </c>
      <c r="K49" s="259">
        <v>15762.725979090472</v>
      </c>
      <c r="L49" s="259">
        <v>0</v>
      </c>
      <c r="M49" s="259">
        <v>6207.3694164697536</v>
      </c>
      <c r="N49" s="259">
        <v>15227.321846043917</v>
      </c>
      <c r="O49" s="259">
        <v>0</v>
      </c>
      <c r="P49" s="259">
        <v>0</v>
      </c>
      <c r="Q49" s="259">
        <v>0</v>
      </c>
      <c r="R49" s="259">
        <v>5937.6936238877188</v>
      </c>
      <c r="S49" s="259">
        <v>0</v>
      </c>
      <c r="T49" s="259">
        <v>5937.6936238877188</v>
      </c>
      <c r="U49" s="259">
        <v>0</v>
      </c>
      <c r="V49" s="259">
        <v>0</v>
      </c>
      <c r="W49" s="259">
        <v>0</v>
      </c>
    </row>
    <row r="50" spans="1:23" ht="12.75" customHeight="1">
      <c r="A50" s="63" t="s">
        <v>183</v>
      </c>
      <c r="B50" s="337" t="s">
        <v>184</v>
      </c>
      <c r="C50" s="259">
        <v>53774.448493032309</v>
      </c>
      <c r="D50" s="259">
        <v>0</v>
      </c>
      <c r="E50" s="259">
        <v>0</v>
      </c>
      <c r="F50" s="259">
        <v>46069.307872429024</v>
      </c>
      <c r="G50" s="259">
        <v>0</v>
      </c>
      <c r="H50" s="259">
        <v>2272.8703905908478</v>
      </c>
      <c r="I50" s="259">
        <v>34884.961862666867</v>
      </c>
      <c r="J50" s="259">
        <v>0</v>
      </c>
      <c r="K50" s="259">
        <v>5199.5091107212647</v>
      </c>
      <c r="L50" s="259">
        <v>0</v>
      </c>
      <c r="M50" s="259">
        <v>3711.9665084500425</v>
      </c>
      <c r="N50" s="259">
        <v>4937.6064759193951</v>
      </c>
      <c r="O50" s="259">
        <v>0</v>
      </c>
      <c r="P50" s="259">
        <v>0</v>
      </c>
      <c r="Q50" s="259">
        <v>0</v>
      </c>
      <c r="R50" s="259">
        <v>2767.5341446838875</v>
      </c>
      <c r="S50" s="259">
        <v>0</v>
      </c>
      <c r="T50" s="259">
        <v>2767.5341446838875</v>
      </c>
      <c r="U50" s="259">
        <v>0</v>
      </c>
      <c r="V50" s="259">
        <v>0</v>
      </c>
      <c r="W50" s="259">
        <v>0</v>
      </c>
    </row>
    <row r="51" spans="1:23" ht="12.75" customHeight="1">
      <c r="A51" s="63">
        <v>43</v>
      </c>
      <c r="B51" s="337" t="s">
        <v>278</v>
      </c>
      <c r="C51" s="259">
        <v>80089.383748061577</v>
      </c>
      <c r="D51" s="259">
        <v>0</v>
      </c>
      <c r="E51" s="259">
        <v>0</v>
      </c>
      <c r="F51" s="259">
        <v>66629.508898733213</v>
      </c>
      <c r="G51" s="259">
        <v>0</v>
      </c>
      <c r="H51" s="259">
        <v>2843.7948702513931</v>
      </c>
      <c r="I51" s="259">
        <v>50727.094252092895</v>
      </c>
      <c r="J51" s="259">
        <v>0</v>
      </c>
      <c r="K51" s="259">
        <v>10563.216868369207</v>
      </c>
      <c r="L51" s="259">
        <v>0</v>
      </c>
      <c r="M51" s="259">
        <v>2495.402908019711</v>
      </c>
      <c r="N51" s="259">
        <v>10289.715370124521</v>
      </c>
      <c r="O51" s="259">
        <v>0</v>
      </c>
      <c r="P51" s="259">
        <v>0</v>
      </c>
      <c r="Q51" s="259">
        <v>0</v>
      </c>
      <c r="R51" s="259">
        <v>3170.1594792038309</v>
      </c>
      <c r="S51" s="259">
        <v>0</v>
      </c>
      <c r="T51" s="259">
        <v>3170.1594792038309</v>
      </c>
      <c r="U51" s="259">
        <v>0</v>
      </c>
      <c r="V51" s="259">
        <v>0</v>
      </c>
      <c r="W51" s="259">
        <v>0</v>
      </c>
    </row>
    <row r="52" spans="1:23" ht="12.75" customHeight="1">
      <c r="A52" s="63" t="s">
        <v>185</v>
      </c>
      <c r="B52" s="336" t="s">
        <v>279</v>
      </c>
      <c r="C52" s="259">
        <v>286220.7018031819</v>
      </c>
      <c r="D52" s="259">
        <v>2406.7889908256884</v>
      </c>
      <c r="E52" s="259">
        <v>0</v>
      </c>
      <c r="F52" s="259">
        <v>188404.27974668008</v>
      </c>
      <c r="G52" s="259">
        <v>0</v>
      </c>
      <c r="H52" s="259">
        <v>14463.321183840486</v>
      </c>
      <c r="I52" s="259">
        <v>115271.88828592024</v>
      </c>
      <c r="J52" s="259">
        <v>0</v>
      </c>
      <c r="K52" s="259">
        <v>55581.876813341514</v>
      </c>
      <c r="L52" s="259">
        <v>0</v>
      </c>
      <c r="M52" s="259">
        <v>3087.1934635778684</v>
      </c>
      <c r="N52" s="259">
        <v>86675.270425147697</v>
      </c>
      <c r="O52" s="259">
        <v>0</v>
      </c>
      <c r="P52" s="259">
        <v>0</v>
      </c>
      <c r="Q52" s="259">
        <v>0</v>
      </c>
      <c r="R52" s="259">
        <v>8734.3626405285031</v>
      </c>
      <c r="S52" s="259">
        <v>0</v>
      </c>
      <c r="T52" s="259">
        <v>8734.3626405285031</v>
      </c>
      <c r="U52" s="259">
        <v>0</v>
      </c>
      <c r="V52" s="259">
        <v>0</v>
      </c>
      <c r="W52" s="259">
        <v>0</v>
      </c>
    </row>
    <row r="53" spans="1:23" ht="12.75" customHeight="1">
      <c r="A53" s="63">
        <v>45</v>
      </c>
      <c r="B53" s="337" t="s">
        <v>280</v>
      </c>
      <c r="C53" s="259">
        <v>34297.897231404611</v>
      </c>
      <c r="D53" s="259">
        <v>326.02026913045177</v>
      </c>
      <c r="E53" s="259">
        <v>0</v>
      </c>
      <c r="F53" s="259">
        <v>20771.759781807545</v>
      </c>
      <c r="G53" s="259">
        <v>0</v>
      </c>
      <c r="H53" s="259">
        <v>686.60954167646105</v>
      </c>
      <c r="I53" s="259">
        <v>11582.60313985257</v>
      </c>
      <c r="J53" s="259">
        <v>0</v>
      </c>
      <c r="K53" s="259">
        <v>8486.0033258027124</v>
      </c>
      <c r="L53" s="259">
        <v>0</v>
      </c>
      <c r="M53" s="259">
        <v>16.54377447580223</v>
      </c>
      <c r="N53" s="259">
        <v>12222.016043946785</v>
      </c>
      <c r="O53" s="259">
        <v>0</v>
      </c>
      <c r="P53" s="259">
        <v>0</v>
      </c>
      <c r="Q53" s="259">
        <v>0</v>
      </c>
      <c r="R53" s="259">
        <v>978.1011365198267</v>
      </c>
      <c r="S53" s="259">
        <v>0</v>
      </c>
      <c r="T53" s="259">
        <v>978.1011365198267</v>
      </c>
      <c r="U53" s="259">
        <v>0</v>
      </c>
      <c r="V53" s="259">
        <v>0</v>
      </c>
      <c r="W53" s="259">
        <v>0</v>
      </c>
    </row>
    <row r="54" spans="1:23" ht="12.75" customHeight="1">
      <c r="A54" s="63">
        <v>46</v>
      </c>
      <c r="B54" s="337" t="s">
        <v>220</v>
      </c>
      <c r="C54" s="259">
        <v>97972.793529272938</v>
      </c>
      <c r="D54" s="259">
        <v>527.91715868834592</v>
      </c>
      <c r="E54" s="259">
        <v>0</v>
      </c>
      <c r="F54" s="259">
        <v>79443.249691515273</v>
      </c>
      <c r="G54" s="259">
        <v>0</v>
      </c>
      <c r="H54" s="259">
        <v>4438.4406051585756</v>
      </c>
      <c r="I54" s="259">
        <v>67271.426434485969</v>
      </c>
      <c r="J54" s="259">
        <v>0</v>
      </c>
      <c r="K54" s="259">
        <v>7604.0288631462263</v>
      </c>
      <c r="L54" s="259">
        <v>0</v>
      </c>
      <c r="M54" s="259">
        <v>129.35378872450727</v>
      </c>
      <c r="N54" s="259">
        <v>12282.273444872069</v>
      </c>
      <c r="O54" s="259">
        <v>0</v>
      </c>
      <c r="P54" s="259">
        <v>0</v>
      </c>
      <c r="Q54" s="259">
        <v>0</v>
      </c>
      <c r="R54" s="259">
        <v>5719.3532341972459</v>
      </c>
      <c r="S54" s="259">
        <v>0</v>
      </c>
      <c r="T54" s="259">
        <v>5719.3532341972459</v>
      </c>
      <c r="U54" s="259">
        <v>0</v>
      </c>
      <c r="V54" s="259">
        <v>0</v>
      </c>
      <c r="W54" s="259">
        <v>0</v>
      </c>
    </row>
    <row r="55" spans="1:23" ht="12.75" customHeight="1">
      <c r="A55" s="63">
        <v>47</v>
      </c>
      <c r="B55" s="337" t="s">
        <v>221</v>
      </c>
      <c r="C55" s="259">
        <v>153950.01104250443</v>
      </c>
      <c r="D55" s="259">
        <v>1552.851563006891</v>
      </c>
      <c r="E55" s="259">
        <v>0</v>
      </c>
      <c r="F55" s="259">
        <v>88189.270273357281</v>
      </c>
      <c r="G55" s="259">
        <v>0</v>
      </c>
      <c r="H55" s="259">
        <v>9338.2710370054501</v>
      </c>
      <c r="I55" s="259">
        <v>36417.858711581706</v>
      </c>
      <c r="J55" s="259">
        <v>0</v>
      </c>
      <c r="K55" s="259">
        <v>39491.844624392572</v>
      </c>
      <c r="L55" s="259">
        <v>0</v>
      </c>
      <c r="M55" s="259">
        <v>2941.2959003775591</v>
      </c>
      <c r="N55" s="259">
        <v>62170.980936328837</v>
      </c>
      <c r="O55" s="259">
        <v>0</v>
      </c>
      <c r="P55" s="259">
        <v>0</v>
      </c>
      <c r="Q55" s="259">
        <v>0</v>
      </c>
      <c r="R55" s="259">
        <v>2036.9082698114305</v>
      </c>
      <c r="S55" s="259">
        <v>0</v>
      </c>
      <c r="T55" s="259">
        <v>2036.9082698114305</v>
      </c>
      <c r="U55" s="259">
        <v>0</v>
      </c>
      <c r="V55" s="259">
        <v>0</v>
      </c>
      <c r="W55" s="259">
        <v>0</v>
      </c>
    </row>
    <row r="56" spans="1:23" ht="12.75" customHeight="1">
      <c r="A56" s="63" t="s">
        <v>186</v>
      </c>
      <c r="B56" s="336" t="s">
        <v>222</v>
      </c>
      <c r="C56" s="259">
        <v>1125851.9506290446</v>
      </c>
      <c r="D56" s="259">
        <v>0</v>
      </c>
      <c r="E56" s="259">
        <v>0</v>
      </c>
      <c r="F56" s="259">
        <v>1058613.5587629643</v>
      </c>
      <c r="G56" s="259">
        <v>0</v>
      </c>
      <c r="H56" s="259">
        <v>3862.6806430154711</v>
      </c>
      <c r="I56" s="259">
        <v>365155.7465435263</v>
      </c>
      <c r="J56" s="259">
        <v>374797.60957176</v>
      </c>
      <c r="K56" s="259">
        <v>5745.544691594233</v>
      </c>
      <c r="L56" s="259">
        <v>308972.838194374</v>
      </c>
      <c r="M56" s="259">
        <v>79.139118694278196</v>
      </c>
      <c r="N56" s="259">
        <v>36435.59469056021</v>
      </c>
      <c r="O56" s="259">
        <v>0</v>
      </c>
      <c r="P56" s="259">
        <v>0</v>
      </c>
      <c r="Q56" s="259">
        <v>0</v>
      </c>
      <c r="R56" s="259">
        <v>30802.797175520147</v>
      </c>
      <c r="S56" s="259">
        <v>0</v>
      </c>
      <c r="T56" s="259">
        <v>30802.797175520147</v>
      </c>
      <c r="U56" s="259">
        <v>0</v>
      </c>
      <c r="V56" s="259">
        <v>0</v>
      </c>
      <c r="W56" s="259">
        <v>0</v>
      </c>
    </row>
    <row r="57" spans="1:23" ht="12.75" customHeight="1">
      <c r="A57" s="63" t="s">
        <v>188</v>
      </c>
      <c r="B57" s="337" t="s">
        <v>281</v>
      </c>
      <c r="C57" s="259">
        <v>6647.2966117096521</v>
      </c>
      <c r="D57" s="259">
        <v>0</v>
      </c>
      <c r="E57" s="259">
        <v>0</v>
      </c>
      <c r="F57" s="259">
        <v>5332.2714766835797</v>
      </c>
      <c r="G57" s="259">
        <v>0</v>
      </c>
      <c r="H57" s="259">
        <v>10.823470982861361</v>
      </c>
      <c r="I57" s="259">
        <v>5170.089156224577</v>
      </c>
      <c r="J57" s="259">
        <v>0</v>
      </c>
      <c r="K57" s="259">
        <v>151.09878800974235</v>
      </c>
      <c r="L57" s="259">
        <v>0</v>
      </c>
      <c r="M57" s="259">
        <v>0.26006146639905281</v>
      </c>
      <c r="N57" s="259">
        <v>350.13864902574363</v>
      </c>
      <c r="O57" s="259">
        <v>0</v>
      </c>
      <c r="P57" s="259">
        <v>0</v>
      </c>
      <c r="Q57" s="259">
        <v>0</v>
      </c>
      <c r="R57" s="259">
        <v>964.886486000329</v>
      </c>
      <c r="S57" s="259">
        <v>0</v>
      </c>
      <c r="T57" s="259">
        <v>964.886486000329</v>
      </c>
      <c r="U57" s="259">
        <v>0</v>
      </c>
      <c r="V57" s="259">
        <v>0</v>
      </c>
      <c r="W57" s="259">
        <v>0</v>
      </c>
    </row>
    <row r="58" spans="1:23" ht="12.75" customHeight="1">
      <c r="A58" s="63" t="s">
        <v>189</v>
      </c>
      <c r="B58" s="337" t="s">
        <v>282</v>
      </c>
      <c r="C58" s="259">
        <v>188240.07957075106</v>
      </c>
      <c r="D58" s="259">
        <v>0</v>
      </c>
      <c r="E58" s="259">
        <v>0</v>
      </c>
      <c r="F58" s="259">
        <v>151114.38982270856</v>
      </c>
      <c r="G58" s="259">
        <v>0</v>
      </c>
      <c r="H58" s="259">
        <v>1628.6017374858488</v>
      </c>
      <c r="I58" s="259">
        <v>149380.06677546661</v>
      </c>
      <c r="J58" s="259">
        <v>0</v>
      </c>
      <c r="K58" s="259">
        <v>66.517726287663493</v>
      </c>
      <c r="L58" s="259">
        <v>0</v>
      </c>
      <c r="M58" s="259">
        <v>39.203583468462149</v>
      </c>
      <c r="N58" s="259">
        <v>24911.291570788857</v>
      </c>
      <c r="O58" s="259">
        <v>0</v>
      </c>
      <c r="P58" s="259">
        <v>0</v>
      </c>
      <c r="Q58" s="259">
        <v>0</v>
      </c>
      <c r="R58" s="259">
        <v>12214.398177253634</v>
      </c>
      <c r="S58" s="259">
        <v>0</v>
      </c>
      <c r="T58" s="259">
        <v>12214.398177253634</v>
      </c>
      <c r="U58" s="259">
        <v>0</v>
      </c>
      <c r="V58" s="259">
        <v>0</v>
      </c>
      <c r="W58" s="259">
        <v>0</v>
      </c>
    </row>
    <row r="59" spans="1:23" ht="12.75" customHeight="1">
      <c r="A59" s="63">
        <v>50</v>
      </c>
      <c r="B59" s="337" t="s">
        <v>283</v>
      </c>
      <c r="C59" s="259">
        <v>338042.77818439167</v>
      </c>
      <c r="D59" s="259">
        <v>0</v>
      </c>
      <c r="E59" s="259">
        <v>0</v>
      </c>
      <c r="F59" s="259">
        <v>337371.65252477245</v>
      </c>
      <c r="G59" s="259">
        <v>0</v>
      </c>
      <c r="H59" s="259">
        <v>10.623430216087444</v>
      </c>
      <c r="I59" s="259">
        <v>28387.93878194804</v>
      </c>
      <c r="J59" s="259">
        <v>0</v>
      </c>
      <c r="K59" s="259">
        <v>0</v>
      </c>
      <c r="L59" s="259">
        <v>308972.838194374</v>
      </c>
      <c r="M59" s="259">
        <v>0.25211823433389463</v>
      </c>
      <c r="N59" s="259">
        <v>0.10129554500479256</v>
      </c>
      <c r="O59" s="259">
        <v>0</v>
      </c>
      <c r="P59" s="259">
        <v>0</v>
      </c>
      <c r="Q59" s="259">
        <v>0</v>
      </c>
      <c r="R59" s="259">
        <v>671.02436407423545</v>
      </c>
      <c r="S59" s="259">
        <v>0</v>
      </c>
      <c r="T59" s="259">
        <v>671.02436407423545</v>
      </c>
      <c r="U59" s="259">
        <v>0</v>
      </c>
      <c r="V59" s="259">
        <v>0</v>
      </c>
      <c r="W59" s="259">
        <v>0</v>
      </c>
    </row>
    <row r="60" spans="1:23" ht="12.75" customHeight="1">
      <c r="A60" s="63">
        <v>51</v>
      </c>
      <c r="B60" s="337" t="s">
        <v>284</v>
      </c>
      <c r="C60" s="259">
        <v>375710.08857384417</v>
      </c>
      <c r="D60" s="259">
        <v>0</v>
      </c>
      <c r="E60" s="259">
        <v>0</v>
      </c>
      <c r="F60" s="259">
        <v>375678.40595044184</v>
      </c>
      <c r="G60" s="259">
        <v>0</v>
      </c>
      <c r="H60" s="259">
        <v>578.88464695374944</v>
      </c>
      <c r="I60" s="259">
        <v>135.62714699464786</v>
      </c>
      <c r="J60" s="259">
        <v>374797.60957176</v>
      </c>
      <c r="K60" s="259">
        <v>166.02622875205702</v>
      </c>
      <c r="L60" s="259">
        <v>0</v>
      </c>
      <c r="M60" s="259">
        <v>0.25835598137768562</v>
      </c>
      <c r="N60" s="259">
        <v>21.329004837926359</v>
      </c>
      <c r="O60" s="259">
        <v>0</v>
      </c>
      <c r="P60" s="259">
        <v>0</v>
      </c>
      <c r="Q60" s="259">
        <v>0</v>
      </c>
      <c r="R60" s="259">
        <v>10.353618564430398</v>
      </c>
      <c r="S60" s="259">
        <v>0</v>
      </c>
      <c r="T60" s="259">
        <v>10.353618564430398</v>
      </c>
      <c r="U60" s="259">
        <v>0</v>
      </c>
      <c r="V60" s="259">
        <v>0</v>
      </c>
      <c r="W60" s="259">
        <v>0</v>
      </c>
    </row>
    <row r="61" spans="1:23" ht="12.75" customHeight="1">
      <c r="A61" s="63">
        <v>52</v>
      </c>
      <c r="B61" s="337" t="s">
        <v>223</v>
      </c>
      <c r="C61" s="259">
        <v>184170.06261918228</v>
      </c>
      <c r="D61" s="259">
        <v>0</v>
      </c>
      <c r="E61" s="259">
        <v>0</v>
      </c>
      <c r="F61" s="259">
        <v>160601.54199344639</v>
      </c>
      <c r="G61" s="259">
        <v>0</v>
      </c>
      <c r="H61" s="259">
        <v>775.06938873424428</v>
      </c>
      <c r="I61" s="259">
        <v>155514.31734452804</v>
      </c>
      <c r="J61" s="259">
        <v>0</v>
      </c>
      <c r="K61" s="259">
        <v>4293.6101867544667</v>
      </c>
      <c r="L61" s="259">
        <v>0</v>
      </c>
      <c r="M61" s="259">
        <v>18.545073429659766</v>
      </c>
      <c r="N61" s="259">
        <v>8972.9413112836628</v>
      </c>
      <c r="O61" s="259">
        <v>0</v>
      </c>
      <c r="P61" s="259">
        <v>0</v>
      </c>
      <c r="Q61" s="259">
        <v>0</v>
      </c>
      <c r="R61" s="259">
        <v>14595.579314452234</v>
      </c>
      <c r="S61" s="259">
        <v>0</v>
      </c>
      <c r="T61" s="259">
        <v>14595.579314452234</v>
      </c>
      <c r="U61" s="259">
        <v>0</v>
      </c>
      <c r="V61" s="259">
        <v>0</v>
      </c>
      <c r="W61" s="259">
        <v>0</v>
      </c>
    </row>
    <row r="62" spans="1:23" ht="12.75" customHeight="1">
      <c r="A62" s="63">
        <v>53</v>
      </c>
      <c r="B62" s="337" t="s">
        <v>190</v>
      </c>
      <c r="C62" s="259">
        <v>33041.645069165796</v>
      </c>
      <c r="D62" s="259">
        <v>0</v>
      </c>
      <c r="E62" s="259">
        <v>0</v>
      </c>
      <c r="F62" s="259">
        <v>28515.296994911496</v>
      </c>
      <c r="G62" s="259">
        <v>0</v>
      </c>
      <c r="H62" s="259">
        <v>858.67796864267962</v>
      </c>
      <c r="I62" s="259">
        <v>26567.707338364467</v>
      </c>
      <c r="J62" s="259">
        <v>0</v>
      </c>
      <c r="K62" s="259">
        <v>1068.2917617903031</v>
      </c>
      <c r="L62" s="259">
        <v>0</v>
      </c>
      <c r="M62" s="259">
        <v>20.619926114045658</v>
      </c>
      <c r="N62" s="259">
        <v>2179.7928590790157</v>
      </c>
      <c r="O62" s="259">
        <v>0</v>
      </c>
      <c r="P62" s="259">
        <v>0</v>
      </c>
      <c r="Q62" s="259">
        <v>0</v>
      </c>
      <c r="R62" s="259">
        <v>2346.5552151752863</v>
      </c>
      <c r="S62" s="259">
        <v>0</v>
      </c>
      <c r="T62" s="259">
        <v>2346.5552151752863</v>
      </c>
      <c r="U62" s="259">
        <v>0</v>
      </c>
      <c r="V62" s="259">
        <v>0</v>
      </c>
      <c r="W62" s="259">
        <v>0</v>
      </c>
    </row>
    <row r="63" spans="1:23" ht="12.75" customHeight="1">
      <c r="A63" s="63" t="s">
        <v>191</v>
      </c>
      <c r="B63" s="336" t="s">
        <v>192</v>
      </c>
      <c r="C63" s="259">
        <v>59946.339761413161</v>
      </c>
      <c r="D63" s="259">
        <v>539.72985695802333</v>
      </c>
      <c r="E63" s="259">
        <v>0</v>
      </c>
      <c r="F63" s="259">
        <v>33497.430188930273</v>
      </c>
      <c r="G63" s="259">
        <v>0</v>
      </c>
      <c r="H63" s="259">
        <v>1021.511242893355</v>
      </c>
      <c r="I63" s="259">
        <v>2575.0756730092226</v>
      </c>
      <c r="J63" s="259">
        <v>0</v>
      </c>
      <c r="K63" s="259">
        <v>26431.45334614407</v>
      </c>
      <c r="L63" s="259">
        <v>0</v>
      </c>
      <c r="M63" s="259">
        <v>3469.3899268836217</v>
      </c>
      <c r="N63" s="259">
        <v>25760.931398076715</v>
      </c>
      <c r="O63" s="259">
        <v>0</v>
      </c>
      <c r="P63" s="259">
        <v>0</v>
      </c>
      <c r="Q63" s="259">
        <v>0</v>
      </c>
      <c r="R63" s="259">
        <v>148.24831744815495</v>
      </c>
      <c r="S63" s="259">
        <v>0</v>
      </c>
      <c r="T63" s="259">
        <v>148.24831744815495</v>
      </c>
      <c r="U63" s="259">
        <v>0</v>
      </c>
      <c r="V63" s="259">
        <v>0</v>
      </c>
      <c r="W63" s="259">
        <v>0</v>
      </c>
    </row>
    <row r="64" spans="1:23" ht="12.75" customHeight="1">
      <c r="A64" s="63" t="s">
        <v>72</v>
      </c>
      <c r="B64" s="336" t="s">
        <v>224</v>
      </c>
      <c r="C64" s="259">
        <v>51565.542259321839</v>
      </c>
      <c r="D64" s="259">
        <v>0</v>
      </c>
      <c r="E64" s="259">
        <v>0</v>
      </c>
      <c r="F64" s="259">
        <v>33796.560742402326</v>
      </c>
      <c r="G64" s="259">
        <v>0</v>
      </c>
      <c r="H64" s="259">
        <v>2195.6320370835028</v>
      </c>
      <c r="I64" s="259">
        <v>24391.498782959447</v>
      </c>
      <c r="J64" s="259">
        <v>0</v>
      </c>
      <c r="K64" s="259">
        <v>7156.4210363487109</v>
      </c>
      <c r="L64" s="259">
        <v>0</v>
      </c>
      <c r="M64" s="259">
        <v>53.008886010666821</v>
      </c>
      <c r="N64" s="259">
        <v>15906.5468879088</v>
      </c>
      <c r="O64" s="259">
        <v>0</v>
      </c>
      <c r="P64" s="259">
        <v>0</v>
      </c>
      <c r="Q64" s="259">
        <v>0</v>
      </c>
      <c r="R64" s="259">
        <v>1862.4346290107164</v>
      </c>
      <c r="S64" s="259">
        <v>0</v>
      </c>
      <c r="T64" s="259">
        <v>1862.4346290107164</v>
      </c>
      <c r="U64" s="259">
        <v>0</v>
      </c>
      <c r="V64" s="259">
        <v>0</v>
      </c>
      <c r="W64" s="259">
        <v>0</v>
      </c>
    </row>
    <row r="65" spans="1:24" ht="12.75" customHeight="1">
      <c r="A65" s="63" t="s">
        <v>73</v>
      </c>
      <c r="B65" s="336" t="s">
        <v>132</v>
      </c>
      <c r="C65" s="259">
        <v>29270.757384304878</v>
      </c>
      <c r="D65" s="259">
        <v>0</v>
      </c>
      <c r="E65" s="259">
        <v>0</v>
      </c>
      <c r="F65" s="259">
        <v>11142.730045944003</v>
      </c>
      <c r="G65" s="259">
        <v>0</v>
      </c>
      <c r="H65" s="259">
        <v>757.15152661490163</v>
      </c>
      <c r="I65" s="259">
        <v>3064.1399802848928</v>
      </c>
      <c r="J65" s="259">
        <v>0</v>
      </c>
      <c r="K65" s="259">
        <v>7303.1080871375461</v>
      </c>
      <c r="L65" s="259">
        <v>0</v>
      </c>
      <c r="M65" s="259">
        <v>18.3304519066624</v>
      </c>
      <c r="N65" s="259">
        <v>17907.691708948543</v>
      </c>
      <c r="O65" s="259">
        <v>0</v>
      </c>
      <c r="P65" s="259">
        <v>0</v>
      </c>
      <c r="Q65" s="259">
        <v>0</v>
      </c>
      <c r="R65" s="259">
        <v>220.33562941233478</v>
      </c>
      <c r="S65" s="259">
        <v>0</v>
      </c>
      <c r="T65" s="259">
        <v>220.33562941233478</v>
      </c>
      <c r="U65" s="259">
        <v>0</v>
      </c>
      <c r="V65" s="259">
        <v>0</v>
      </c>
      <c r="W65" s="259">
        <v>0</v>
      </c>
    </row>
    <row r="66" spans="1:24" ht="12.75" customHeight="1">
      <c r="A66" s="63" t="s">
        <v>74</v>
      </c>
      <c r="B66" s="336" t="s">
        <v>285</v>
      </c>
      <c r="C66" s="259">
        <v>15463.994370997651</v>
      </c>
      <c r="D66" s="259">
        <v>0</v>
      </c>
      <c r="E66" s="259">
        <v>0</v>
      </c>
      <c r="F66" s="259">
        <v>11359.674198476536</v>
      </c>
      <c r="G66" s="259">
        <v>0</v>
      </c>
      <c r="H66" s="259">
        <v>1747.0018181144999</v>
      </c>
      <c r="I66" s="259">
        <v>8081.865726183787</v>
      </c>
      <c r="J66" s="259">
        <v>0</v>
      </c>
      <c r="K66" s="259">
        <v>1488.6028744663506</v>
      </c>
      <c r="L66" s="259">
        <v>0</v>
      </c>
      <c r="M66" s="259">
        <v>42.203779711897859</v>
      </c>
      <c r="N66" s="259">
        <v>3629.1094395525929</v>
      </c>
      <c r="O66" s="259">
        <v>0</v>
      </c>
      <c r="P66" s="259">
        <v>0</v>
      </c>
      <c r="Q66" s="259">
        <v>0</v>
      </c>
      <c r="R66" s="259">
        <v>475.21073296852251</v>
      </c>
      <c r="S66" s="259">
        <v>0</v>
      </c>
      <c r="T66" s="259">
        <v>475.21073296852251</v>
      </c>
      <c r="U66" s="259">
        <v>0</v>
      </c>
      <c r="V66" s="259">
        <v>0</v>
      </c>
      <c r="W66" s="259">
        <v>0</v>
      </c>
    </row>
    <row r="67" spans="1:24" ht="12.75" customHeight="1">
      <c r="A67" s="63" t="s">
        <v>75</v>
      </c>
      <c r="B67" s="336" t="s">
        <v>286</v>
      </c>
      <c r="C67" s="259">
        <v>121490.80668533666</v>
      </c>
      <c r="D67" s="259">
        <v>0</v>
      </c>
      <c r="E67" s="259">
        <v>0</v>
      </c>
      <c r="F67" s="259">
        <v>93515.052188570524</v>
      </c>
      <c r="G67" s="259">
        <v>0</v>
      </c>
      <c r="H67" s="259">
        <v>14757.921395486057</v>
      </c>
      <c r="I67" s="259">
        <v>65218.99266479892</v>
      </c>
      <c r="J67" s="259">
        <v>0</v>
      </c>
      <c r="K67" s="259">
        <v>11949.494084915725</v>
      </c>
      <c r="L67" s="259">
        <v>1.8000000000000005</v>
      </c>
      <c r="M67" s="259">
        <v>1586.8440433698129</v>
      </c>
      <c r="N67" s="259">
        <v>24082.578366217851</v>
      </c>
      <c r="O67" s="259">
        <v>0</v>
      </c>
      <c r="P67" s="259">
        <v>0</v>
      </c>
      <c r="Q67" s="259">
        <v>0</v>
      </c>
      <c r="R67" s="259">
        <v>3893.1761305482951</v>
      </c>
      <c r="S67" s="259">
        <v>0</v>
      </c>
      <c r="T67" s="259">
        <v>3893.1761305482951</v>
      </c>
      <c r="U67" s="259">
        <v>0</v>
      </c>
      <c r="V67" s="259">
        <v>0</v>
      </c>
      <c r="W67" s="259">
        <v>0</v>
      </c>
    </row>
    <row r="68" spans="1:24" ht="12.75" customHeight="1">
      <c r="A68" s="63" t="s">
        <v>76</v>
      </c>
      <c r="B68" s="336" t="s">
        <v>287</v>
      </c>
      <c r="C68" s="259">
        <v>15886.805162286119</v>
      </c>
      <c r="D68" s="259">
        <v>0</v>
      </c>
      <c r="E68" s="259">
        <v>0</v>
      </c>
      <c r="F68" s="259">
        <v>8297.8905852662574</v>
      </c>
      <c r="G68" s="259">
        <v>0</v>
      </c>
      <c r="H68" s="259">
        <v>637.66325576334714</v>
      </c>
      <c r="I68" s="259">
        <v>3246.3287732582762</v>
      </c>
      <c r="J68" s="259">
        <v>0</v>
      </c>
      <c r="K68" s="259">
        <v>4398.4904467425667</v>
      </c>
      <c r="L68" s="259">
        <v>0</v>
      </c>
      <c r="M68" s="259">
        <v>15.408109502065678</v>
      </c>
      <c r="N68" s="259">
        <v>7353.8160445724161</v>
      </c>
      <c r="O68" s="259">
        <v>0</v>
      </c>
      <c r="P68" s="259">
        <v>0</v>
      </c>
      <c r="Q68" s="259">
        <v>0</v>
      </c>
      <c r="R68" s="259">
        <v>235.09853244744448</v>
      </c>
      <c r="S68" s="259">
        <v>0</v>
      </c>
      <c r="T68" s="259">
        <v>235.09853244744448</v>
      </c>
      <c r="U68" s="259">
        <v>0</v>
      </c>
      <c r="V68" s="259">
        <v>0</v>
      </c>
      <c r="W68" s="259">
        <v>0</v>
      </c>
    </row>
    <row r="69" spans="1:24" ht="12.75" customHeight="1">
      <c r="A69" s="63" t="s">
        <v>77</v>
      </c>
      <c r="B69" s="336" t="s">
        <v>288</v>
      </c>
      <c r="C69" s="259">
        <v>123310.24343930838</v>
      </c>
      <c r="D69" s="259">
        <v>4628.440366972477</v>
      </c>
      <c r="E69" s="259">
        <v>2169</v>
      </c>
      <c r="F69" s="259">
        <v>70240.714510546444</v>
      </c>
      <c r="G69" s="259">
        <v>0</v>
      </c>
      <c r="H69" s="259">
        <v>7236.1190609465566</v>
      </c>
      <c r="I69" s="259">
        <v>34812.466331453375</v>
      </c>
      <c r="J69" s="259">
        <v>2589</v>
      </c>
      <c r="K69" s="259">
        <v>22583.802056081284</v>
      </c>
      <c r="L69" s="259">
        <v>10.25</v>
      </c>
      <c r="M69" s="259">
        <v>3009.0770620652393</v>
      </c>
      <c r="N69" s="259">
        <v>44426.559559786292</v>
      </c>
      <c r="O69" s="259">
        <v>0</v>
      </c>
      <c r="P69" s="259">
        <v>0</v>
      </c>
      <c r="Q69" s="259">
        <v>0</v>
      </c>
      <c r="R69" s="259">
        <v>1763.9339020031794</v>
      </c>
      <c r="S69" s="259">
        <v>0</v>
      </c>
      <c r="T69" s="259">
        <v>1763.9339020031794</v>
      </c>
      <c r="U69" s="259">
        <v>0</v>
      </c>
      <c r="V69" s="259">
        <v>0</v>
      </c>
      <c r="W69" s="259">
        <v>81.595100000000002</v>
      </c>
    </row>
    <row r="70" spans="1:24" ht="12.75" customHeight="1">
      <c r="A70" s="63" t="s">
        <v>193</v>
      </c>
      <c r="B70" s="336" t="s">
        <v>226</v>
      </c>
      <c r="C70" s="259">
        <v>69810.566332568123</v>
      </c>
      <c r="D70" s="259">
        <v>309.64581435041976</v>
      </c>
      <c r="E70" s="259">
        <v>0</v>
      </c>
      <c r="F70" s="259">
        <v>21294.893349214082</v>
      </c>
      <c r="G70" s="259">
        <v>0</v>
      </c>
      <c r="H70" s="259">
        <v>222.91079955910183</v>
      </c>
      <c r="I70" s="259">
        <v>1589.0924982082383</v>
      </c>
      <c r="J70" s="259">
        <v>0</v>
      </c>
      <c r="K70" s="259">
        <v>19470.087505674364</v>
      </c>
      <c r="L70" s="259">
        <v>7.4250000000000016</v>
      </c>
      <c r="M70" s="259">
        <v>5.3775457723798334</v>
      </c>
      <c r="N70" s="259">
        <v>48102.588187629051</v>
      </c>
      <c r="O70" s="259">
        <v>0</v>
      </c>
      <c r="P70" s="259">
        <v>0</v>
      </c>
      <c r="Q70" s="259">
        <v>0</v>
      </c>
      <c r="R70" s="259">
        <v>103.43898137455884</v>
      </c>
      <c r="S70" s="259">
        <v>0</v>
      </c>
      <c r="T70" s="259">
        <v>103.43898137455884</v>
      </c>
      <c r="U70" s="259">
        <v>0</v>
      </c>
      <c r="V70" s="259">
        <v>0</v>
      </c>
      <c r="W70" s="259">
        <v>0</v>
      </c>
    </row>
    <row r="71" spans="1:24" ht="12.75" customHeight="1">
      <c r="A71" s="63" t="s">
        <v>194</v>
      </c>
      <c r="B71" s="336" t="s">
        <v>289</v>
      </c>
      <c r="C71" s="259">
        <v>110628.00571553249</v>
      </c>
      <c r="D71" s="259">
        <v>1988.5138817587854</v>
      </c>
      <c r="E71" s="259">
        <v>0</v>
      </c>
      <c r="F71" s="259">
        <v>36638.823919943788</v>
      </c>
      <c r="G71" s="259">
        <v>0</v>
      </c>
      <c r="H71" s="259">
        <v>2666.351816292593</v>
      </c>
      <c r="I71" s="259">
        <v>7261.4817820472608</v>
      </c>
      <c r="J71" s="259">
        <v>0</v>
      </c>
      <c r="K71" s="259">
        <v>26642.895460586875</v>
      </c>
      <c r="L71" s="259">
        <v>3.600000000000001</v>
      </c>
      <c r="M71" s="259">
        <v>64.49486101706168</v>
      </c>
      <c r="N71" s="259">
        <v>71484.313770424575</v>
      </c>
      <c r="O71" s="259">
        <v>0</v>
      </c>
      <c r="P71" s="259">
        <v>0</v>
      </c>
      <c r="Q71" s="259">
        <v>0</v>
      </c>
      <c r="R71" s="259">
        <v>516.35414340533941</v>
      </c>
      <c r="S71" s="259">
        <v>0</v>
      </c>
      <c r="T71" s="259">
        <v>516.35414340533941</v>
      </c>
      <c r="U71" s="259">
        <v>0</v>
      </c>
      <c r="V71" s="259">
        <v>0</v>
      </c>
      <c r="W71" s="259">
        <v>0</v>
      </c>
    </row>
    <row r="72" spans="1:24" ht="12.75" customHeight="1">
      <c r="A72" s="63" t="s">
        <v>195</v>
      </c>
      <c r="B72" s="336" t="s">
        <v>227</v>
      </c>
      <c r="C72" s="259">
        <v>95494.615130730002</v>
      </c>
      <c r="D72" s="259">
        <v>216.8810891346065</v>
      </c>
      <c r="E72" s="259">
        <v>0</v>
      </c>
      <c r="F72" s="259">
        <v>64196.336828680534</v>
      </c>
      <c r="G72" s="259">
        <v>0</v>
      </c>
      <c r="H72" s="259">
        <v>3626.5922421170553</v>
      </c>
      <c r="I72" s="259">
        <v>44273.973552148032</v>
      </c>
      <c r="J72" s="259">
        <v>0</v>
      </c>
      <c r="K72" s="259">
        <v>16206.59133285483</v>
      </c>
      <c r="L72" s="259">
        <v>1.5750000000000002</v>
      </c>
      <c r="M72" s="259">
        <v>87.60470156061993</v>
      </c>
      <c r="N72" s="259">
        <v>28369.535626806515</v>
      </c>
      <c r="O72" s="259">
        <v>0</v>
      </c>
      <c r="P72" s="259">
        <v>0</v>
      </c>
      <c r="Q72" s="259">
        <v>0</v>
      </c>
      <c r="R72" s="259">
        <v>2711.8615861083331</v>
      </c>
      <c r="S72" s="259">
        <v>0</v>
      </c>
      <c r="T72" s="259">
        <v>2711.8615861083331</v>
      </c>
      <c r="U72" s="259">
        <v>0</v>
      </c>
      <c r="V72" s="259">
        <v>0</v>
      </c>
      <c r="W72" s="259">
        <v>0</v>
      </c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</row>
    <row r="74" spans="1:24" s="99" customFormat="1" ht="15.75" customHeight="1">
      <c r="A74" s="53"/>
      <c r="B74" s="102" t="s">
        <v>91</v>
      </c>
      <c r="C74" s="261">
        <v>8979263.6668560077</v>
      </c>
      <c r="D74" s="261">
        <v>1501736.9999999998</v>
      </c>
      <c r="E74" s="261">
        <v>1481605</v>
      </c>
      <c r="F74" s="261">
        <v>2431054.098701695</v>
      </c>
      <c r="G74" s="261">
        <v>0</v>
      </c>
      <c r="H74" s="261">
        <v>72750.221103252959</v>
      </c>
      <c r="I74" s="261">
        <v>950215.01970006363</v>
      </c>
      <c r="J74" s="261">
        <v>377386.60957176</v>
      </c>
      <c r="K74" s="261">
        <v>344376</v>
      </c>
      <c r="L74" s="261">
        <v>417722.83819437394</v>
      </c>
      <c r="M74" s="261">
        <v>268603.41013224452</v>
      </c>
      <c r="N74" s="261">
        <v>2341485.4654740184</v>
      </c>
      <c r="O74" s="261">
        <v>0</v>
      </c>
      <c r="P74" s="261">
        <v>0</v>
      </c>
      <c r="Q74" s="261">
        <v>0</v>
      </c>
      <c r="R74" s="261">
        <v>1019926.9454309472</v>
      </c>
      <c r="S74" s="261">
        <v>0</v>
      </c>
      <c r="T74" s="261">
        <v>776366.94543094723</v>
      </c>
      <c r="U74" s="261">
        <v>0</v>
      </c>
      <c r="V74" s="261">
        <v>243560</v>
      </c>
      <c r="W74" s="261">
        <v>203455.15724934681</v>
      </c>
      <c r="X74" s="110"/>
    </row>
    <row r="75" spans="1:24" ht="15.6" customHeight="1">
      <c r="A75" s="42"/>
      <c r="B75" s="133" t="s">
        <v>290</v>
      </c>
      <c r="C75" s="259">
        <v>3285595.920247802</v>
      </c>
      <c r="D75" s="259">
        <v>31000</v>
      </c>
      <c r="E75" s="259">
        <v>22758</v>
      </c>
      <c r="F75" s="259">
        <v>1863773.0366757431</v>
      </c>
      <c r="G75" s="259">
        <v>0</v>
      </c>
      <c r="H75" s="259">
        <v>845274.29248882597</v>
      </c>
      <c r="I75" s="259">
        <v>452416.15431916143</v>
      </c>
      <c r="J75" s="259">
        <v>0</v>
      </c>
      <c r="K75" s="259">
        <v>519355</v>
      </c>
      <c r="L75" s="259">
        <v>0</v>
      </c>
      <c r="M75" s="259">
        <v>46727.58986775548</v>
      </c>
      <c r="N75" s="259">
        <v>1024724.5345259808</v>
      </c>
      <c r="O75" s="259">
        <v>0</v>
      </c>
      <c r="P75" s="259">
        <v>0</v>
      </c>
      <c r="Q75" s="259">
        <v>0</v>
      </c>
      <c r="R75" s="259">
        <v>343340.34904607793</v>
      </c>
      <c r="S75" s="259">
        <v>0</v>
      </c>
      <c r="T75" s="259">
        <v>343340.34904607793</v>
      </c>
      <c r="U75" s="259">
        <v>0</v>
      </c>
      <c r="V75" s="259">
        <v>0</v>
      </c>
      <c r="W75" s="259">
        <v>0</v>
      </c>
    </row>
    <row r="76" spans="1:24" s="99" customFormat="1" ht="15.6" customHeight="1">
      <c r="A76" s="52"/>
      <c r="B76" s="609" t="s">
        <v>383</v>
      </c>
      <c r="C76" s="261">
        <v>12264859.58710381</v>
      </c>
      <c r="D76" s="261">
        <v>1532736.9999999998</v>
      </c>
      <c r="E76" s="261">
        <v>1504363</v>
      </c>
      <c r="F76" s="261">
        <v>4294827.1353774378</v>
      </c>
      <c r="G76" s="261">
        <v>0</v>
      </c>
      <c r="H76" s="261">
        <v>918024.51359207893</v>
      </c>
      <c r="I76" s="261">
        <v>1402631.1740192249</v>
      </c>
      <c r="J76" s="261">
        <v>377386.60957176</v>
      </c>
      <c r="K76" s="261">
        <v>863731</v>
      </c>
      <c r="L76" s="261">
        <v>417722.83819437394</v>
      </c>
      <c r="M76" s="261">
        <v>315331</v>
      </c>
      <c r="N76" s="261">
        <v>3366209.9999999991</v>
      </c>
      <c r="O76" s="261">
        <v>0</v>
      </c>
      <c r="P76" s="261">
        <v>0</v>
      </c>
      <c r="Q76" s="261">
        <v>0</v>
      </c>
      <c r="R76" s="261">
        <v>1363267.294477025</v>
      </c>
      <c r="S76" s="261">
        <v>0</v>
      </c>
      <c r="T76" s="261">
        <v>1119707.294477025</v>
      </c>
      <c r="U76" s="261">
        <v>0</v>
      </c>
      <c r="V76" s="261">
        <v>243560</v>
      </c>
      <c r="W76" s="261">
        <v>203455.15724934681</v>
      </c>
      <c r="X76" s="110"/>
    </row>
    <row r="77" spans="1:24" ht="15" customHeight="1">
      <c r="A77" s="576" t="s">
        <v>557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</row>
    <row r="78" spans="1:24" ht="12.75" customHeight="1">
      <c r="A78" s="25" t="s">
        <v>639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</row>
    <row r="79" spans="1:24" ht="12.75" customHeight="1">
      <c r="A79" s="112" t="s">
        <v>640</v>
      </c>
      <c r="B79" s="293"/>
      <c r="C79" s="291"/>
      <c r="D79" s="294"/>
      <c r="E79" s="294"/>
      <c r="F79" s="294"/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294"/>
      <c r="S79" s="294"/>
      <c r="T79" s="294"/>
      <c r="U79" s="294"/>
      <c r="V79" s="294"/>
      <c r="W79" s="134"/>
    </row>
    <row r="80" spans="1:24" ht="12.75" customHeight="1">
      <c r="A80" s="25" t="s">
        <v>641</v>
      </c>
      <c r="B80" s="293"/>
      <c r="C80" s="290"/>
      <c r="D80" s="294"/>
      <c r="E80" s="294"/>
      <c r="F80" s="294"/>
      <c r="G80" s="294"/>
      <c r="H80" s="294"/>
      <c r="I80" s="294"/>
      <c r="J80" s="294"/>
      <c r="K80" s="294"/>
      <c r="L80" s="294"/>
      <c r="M80" s="294"/>
      <c r="N80" s="294"/>
      <c r="O80" s="294"/>
      <c r="P80" s="294"/>
      <c r="Q80" s="294"/>
      <c r="R80" s="294"/>
      <c r="S80" s="294"/>
      <c r="T80" s="294"/>
      <c r="U80" s="294"/>
      <c r="V80" s="294"/>
      <c r="W80" s="134"/>
    </row>
    <row r="81" spans="1:1" ht="12.75" customHeight="1">
      <c r="A81" s="623" t="s">
        <v>638</v>
      </c>
    </row>
    <row r="82" spans="1:1" ht="12.75" customHeight="1">
      <c r="A82" s="623" t="s">
        <v>642</v>
      </c>
    </row>
    <row r="83" spans="1:1" ht="12.75" customHeight="1">
      <c r="A83" s="623" t="s">
        <v>643</v>
      </c>
    </row>
  </sheetData>
  <mergeCells count="12">
    <mergeCell ref="E4:E5"/>
    <mergeCell ref="A4:A5"/>
    <mergeCell ref="B4:B5"/>
    <mergeCell ref="C4:C5"/>
    <mergeCell ref="D4:D5"/>
    <mergeCell ref="F4:M4"/>
    <mergeCell ref="Q4:Q5"/>
    <mergeCell ref="W4:W5"/>
    <mergeCell ref="N4:N5"/>
    <mergeCell ref="R4:V4"/>
    <mergeCell ref="O4:O5"/>
    <mergeCell ref="P4:P5"/>
  </mergeCells>
  <pageMargins left="0.59055118110236227" right="0.19685039370078741" top="0.39370078740157483" bottom="0.39370078740157483" header="0.11811023622047245" footer="0.11811023622047245"/>
  <pageSetup paperSize="9" scale="70" firstPageNumber="69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6" width="11.7109375" style="60" customWidth="1"/>
    <col min="7" max="7" width="8.7109375" style="60" customWidth="1"/>
    <col min="8" max="14" width="10.7109375" style="60" customWidth="1"/>
    <col min="15" max="16" width="8.7109375" style="1" customWidth="1"/>
    <col min="17" max="17" width="8.7109375" style="60" customWidth="1"/>
    <col min="18" max="18" width="11.7109375" style="60" customWidth="1"/>
    <col min="19" max="22" width="11.7109375" style="1" customWidth="1"/>
    <col min="23" max="23" width="12.7109375" style="60" customWidth="1"/>
    <col min="24" max="24" width="12.7109375" style="97" bestFit="1" customWidth="1"/>
    <col min="25" max="16384" width="11.42578125" style="60"/>
  </cols>
  <sheetData>
    <row r="1" spans="1:24" s="236" customFormat="1" ht="18" customHeight="1">
      <c r="A1" s="621" t="s">
        <v>666</v>
      </c>
      <c r="B1" s="237"/>
      <c r="C1" s="237"/>
      <c r="D1" s="237"/>
      <c r="E1" s="238"/>
      <c r="F1" s="238"/>
      <c r="G1" s="238"/>
      <c r="H1" s="238"/>
      <c r="I1" s="238"/>
      <c r="J1" s="332"/>
      <c r="L1" s="237"/>
      <c r="M1" s="237"/>
      <c r="N1" s="237"/>
      <c r="O1" s="187"/>
      <c r="P1" s="187"/>
      <c r="R1" s="238"/>
      <c r="S1" s="238"/>
      <c r="T1" s="187"/>
      <c r="U1" s="187"/>
      <c r="V1" s="187"/>
      <c r="X1" s="333"/>
    </row>
    <row r="2" spans="1:24" ht="18" customHeight="1">
      <c r="A2" s="619" t="s">
        <v>130</v>
      </c>
      <c r="B2" s="264"/>
      <c r="C2" s="266"/>
      <c r="D2" s="266"/>
      <c r="E2" s="266"/>
      <c r="F2" s="266"/>
      <c r="G2" s="266"/>
      <c r="H2" s="266"/>
      <c r="I2" s="266"/>
      <c r="J2" s="258"/>
      <c r="K2" s="258"/>
    </row>
    <row r="3" spans="1:24" ht="15" customHeight="1">
      <c r="A3" s="18"/>
      <c r="B3" s="107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624"/>
      <c r="R3" s="115"/>
      <c r="S3" s="115"/>
      <c r="T3" s="115"/>
      <c r="U3" s="115"/>
      <c r="V3" s="115"/>
      <c r="W3" s="115"/>
    </row>
    <row r="4" spans="1:24" s="1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150</v>
      </c>
      <c r="Q4" s="644" t="s">
        <v>151</v>
      </c>
      <c r="R4" s="647" t="s">
        <v>2</v>
      </c>
      <c r="S4" s="647"/>
      <c r="T4" s="647"/>
      <c r="U4" s="647"/>
      <c r="V4" s="648"/>
      <c r="W4" s="659" t="s">
        <v>644</v>
      </c>
      <c r="X4" s="4"/>
    </row>
    <row r="5" spans="1:24" s="1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648</v>
      </c>
      <c r="K5" s="153" t="s">
        <v>154</v>
      </c>
      <c r="L5" s="153" t="s">
        <v>97</v>
      </c>
      <c r="M5" s="153" t="s">
        <v>124</v>
      </c>
      <c r="N5" s="650"/>
      <c r="O5" s="645"/>
      <c r="P5" s="645"/>
      <c r="Q5" s="645"/>
      <c r="R5" s="480" t="s">
        <v>94</v>
      </c>
      <c r="S5" s="192" t="s">
        <v>239</v>
      </c>
      <c r="T5" s="152" t="s">
        <v>637</v>
      </c>
      <c r="U5" s="153" t="s">
        <v>152</v>
      </c>
      <c r="V5" s="153" t="s">
        <v>153</v>
      </c>
      <c r="W5" s="660"/>
      <c r="X5" s="212"/>
    </row>
    <row r="6" spans="1:24" s="42" customFormat="1" ht="15" customHeight="1">
      <c r="A6" s="63" t="s">
        <v>155</v>
      </c>
      <c r="B6" s="336" t="s">
        <v>204</v>
      </c>
      <c r="C6" s="259">
        <f>SUM(D6:F6,N6:R6,W6)</f>
        <v>151348.96344915475</v>
      </c>
      <c r="D6" s="259">
        <v>1766.4230769230774</v>
      </c>
      <c r="E6" s="259">
        <v>0</v>
      </c>
      <c r="F6" s="259">
        <f t="shared" ref="F6:F69" si="0">SUM(G6:M6)</f>
        <v>80272.221223612883</v>
      </c>
      <c r="G6" s="259">
        <v>0</v>
      </c>
      <c r="H6" s="259">
        <v>1986.3797803257944</v>
      </c>
      <c r="I6" s="259">
        <v>59233.849777257186</v>
      </c>
      <c r="J6" s="259">
        <v>0</v>
      </c>
      <c r="K6" s="259">
        <v>17350.825084316999</v>
      </c>
      <c r="L6" s="259">
        <v>0</v>
      </c>
      <c r="M6" s="259">
        <v>1701.1665817129149</v>
      </c>
      <c r="N6" s="259">
        <v>8362.6981618163027</v>
      </c>
      <c r="O6" s="259">
        <v>0</v>
      </c>
      <c r="P6" s="259">
        <v>0</v>
      </c>
      <c r="Q6" s="259">
        <v>0</v>
      </c>
      <c r="R6" s="259">
        <f t="shared" ref="R6:R69" si="1">SUM(S6:V6)</f>
        <v>60947.620986802489</v>
      </c>
      <c r="S6" s="259">
        <v>0</v>
      </c>
      <c r="T6" s="259">
        <v>60947.620986802489</v>
      </c>
      <c r="U6" s="259">
        <v>0</v>
      </c>
      <c r="V6" s="259">
        <v>0</v>
      </c>
      <c r="W6" s="259">
        <v>0</v>
      </c>
      <c r="X6" s="76"/>
    </row>
    <row r="7" spans="1:24" s="42" customFormat="1" ht="12.75" customHeight="1">
      <c r="A7" s="125" t="s">
        <v>105</v>
      </c>
      <c r="B7" s="337" t="s">
        <v>258</v>
      </c>
      <c r="C7" s="259">
        <f t="shared" ref="C7:C70" si="2">SUM(D7:F7,N7:R7,W7)</f>
        <v>144910.14529476655</v>
      </c>
      <c r="D7" s="259">
        <v>1766.4230769230774</v>
      </c>
      <c r="E7" s="259">
        <v>0</v>
      </c>
      <c r="F7" s="259">
        <f t="shared" si="0"/>
        <v>74075.837167748192</v>
      </c>
      <c r="G7" s="259">
        <v>0</v>
      </c>
      <c r="H7" s="259">
        <v>283.52987069568746</v>
      </c>
      <c r="I7" s="259">
        <v>54741.224936914594</v>
      </c>
      <c r="J7" s="259">
        <v>0</v>
      </c>
      <c r="K7" s="259">
        <v>17350.825084316999</v>
      </c>
      <c r="L7" s="259">
        <v>0</v>
      </c>
      <c r="M7" s="259">
        <v>1700.2572758209187</v>
      </c>
      <c r="N7" s="259">
        <v>8362.4681085357261</v>
      </c>
      <c r="O7" s="259">
        <v>0</v>
      </c>
      <c r="P7" s="259">
        <v>0</v>
      </c>
      <c r="Q7" s="259">
        <v>0</v>
      </c>
      <c r="R7" s="259">
        <f t="shared" si="1"/>
        <v>60705.416941559546</v>
      </c>
      <c r="S7" s="259">
        <v>0</v>
      </c>
      <c r="T7" s="259">
        <v>60705.416941559546</v>
      </c>
      <c r="U7" s="259">
        <v>0</v>
      </c>
      <c r="V7" s="259">
        <v>0</v>
      </c>
      <c r="W7" s="259">
        <v>0</v>
      </c>
      <c r="X7" s="65"/>
    </row>
    <row r="8" spans="1:24" s="42" customFormat="1" ht="12.75" customHeight="1">
      <c r="A8" s="125" t="s">
        <v>106</v>
      </c>
      <c r="B8" s="337" t="s">
        <v>205</v>
      </c>
      <c r="C8" s="259">
        <f t="shared" si="2"/>
        <v>5539.145550955076</v>
      </c>
      <c r="D8" s="259">
        <v>0</v>
      </c>
      <c r="E8" s="259">
        <v>0</v>
      </c>
      <c r="F8" s="259">
        <f t="shared" si="0"/>
        <v>5299.6404190457361</v>
      </c>
      <c r="G8" s="259">
        <v>0</v>
      </c>
      <c r="H8" s="259">
        <v>1700.3676732471406</v>
      </c>
      <c r="I8" s="259">
        <v>3598.4282012918188</v>
      </c>
      <c r="J8" s="259">
        <v>0</v>
      </c>
      <c r="K8" s="259">
        <v>0</v>
      </c>
      <c r="L8" s="259">
        <v>0</v>
      </c>
      <c r="M8" s="259">
        <v>0.84454450677618353</v>
      </c>
      <c r="N8" s="259">
        <v>0.21366872917937227</v>
      </c>
      <c r="O8" s="259">
        <v>0</v>
      </c>
      <c r="P8" s="259">
        <v>0</v>
      </c>
      <c r="Q8" s="259">
        <v>0</v>
      </c>
      <c r="R8" s="259">
        <f t="shared" si="1"/>
        <v>239.29146318016009</v>
      </c>
      <c r="S8" s="259">
        <v>0</v>
      </c>
      <c r="T8" s="259">
        <v>239.29146318016009</v>
      </c>
      <c r="U8" s="259">
        <v>0</v>
      </c>
      <c r="V8" s="259">
        <v>0</v>
      </c>
      <c r="W8" s="259">
        <v>0</v>
      </c>
      <c r="X8" s="65"/>
    </row>
    <row r="9" spans="1:24" s="42" customFormat="1" ht="12.75" customHeight="1">
      <c r="A9" s="125" t="s">
        <v>156</v>
      </c>
      <c r="B9" s="337" t="s">
        <v>157</v>
      </c>
      <c r="C9" s="259">
        <f t="shared" si="2"/>
        <v>899.67260343314149</v>
      </c>
      <c r="D9" s="259">
        <v>0</v>
      </c>
      <c r="E9" s="259">
        <v>0</v>
      </c>
      <c r="F9" s="259">
        <f t="shared" si="0"/>
        <v>896.7436368189592</v>
      </c>
      <c r="G9" s="259">
        <v>0</v>
      </c>
      <c r="H9" s="259">
        <v>2.4822363829662217</v>
      </c>
      <c r="I9" s="259">
        <v>894.19663905077289</v>
      </c>
      <c r="J9" s="259">
        <v>0</v>
      </c>
      <c r="K9" s="259">
        <v>0</v>
      </c>
      <c r="L9" s="259">
        <v>0</v>
      </c>
      <c r="M9" s="259">
        <v>6.476138522007234E-2</v>
      </c>
      <c r="N9" s="259">
        <v>1.6384551398823756E-2</v>
      </c>
      <c r="O9" s="259">
        <v>0</v>
      </c>
      <c r="P9" s="259">
        <v>0</v>
      </c>
      <c r="Q9" s="259">
        <v>0</v>
      </c>
      <c r="R9" s="259">
        <f t="shared" si="1"/>
        <v>2.912582062783533</v>
      </c>
      <c r="S9" s="259">
        <v>0</v>
      </c>
      <c r="T9" s="259">
        <v>2.912582062783533</v>
      </c>
      <c r="U9" s="259">
        <v>0</v>
      </c>
      <c r="V9" s="259">
        <v>0</v>
      </c>
      <c r="W9" s="259">
        <v>0</v>
      </c>
      <c r="X9" s="96"/>
    </row>
    <row r="10" spans="1:24" s="42" customFormat="1" ht="12.75" customHeight="1">
      <c r="A10" s="63" t="s">
        <v>158</v>
      </c>
      <c r="B10" s="336" t="s">
        <v>201</v>
      </c>
      <c r="C10" s="259">
        <f t="shared" si="2"/>
        <v>21171.29777489854</v>
      </c>
      <c r="D10" s="259">
        <v>66</v>
      </c>
      <c r="E10" s="259">
        <v>2729</v>
      </c>
      <c r="F10" s="259">
        <f t="shared" si="0"/>
        <v>3663.8179062257223</v>
      </c>
      <c r="G10" s="259">
        <v>0</v>
      </c>
      <c r="H10" s="259">
        <v>34.275833863309316</v>
      </c>
      <c r="I10" s="259">
        <v>1945.3040525479264</v>
      </c>
      <c r="J10" s="259">
        <v>0</v>
      </c>
      <c r="K10" s="259">
        <v>744.83553354772528</v>
      </c>
      <c r="L10" s="259">
        <v>50</v>
      </c>
      <c r="M10" s="259">
        <v>889.40248626676112</v>
      </c>
      <c r="N10" s="259">
        <v>13747.490121794755</v>
      </c>
      <c r="O10" s="259">
        <v>0</v>
      </c>
      <c r="P10" s="259">
        <v>0</v>
      </c>
      <c r="Q10" s="259">
        <v>0</v>
      </c>
      <c r="R10" s="259">
        <f t="shared" si="1"/>
        <v>964.9897468780631</v>
      </c>
      <c r="S10" s="259">
        <v>0</v>
      </c>
      <c r="T10" s="259">
        <v>964.9897468780631</v>
      </c>
      <c r="U10" s="259">
        <v>0</v>
      </c>
      <c r="V10" s="259">
        <v>0</v>
      </c>
      <c r="W10" s="259">
        <v>0</v>
      </c>
      <c r="X10" s="96"/>
    </row>
    <row r="11" spans="1:24" s="42" customFormat="1" ht="12.75" customHeight="1">
      <c r="A11" s="125" t="s">
        <v>107</v>
      </c>
      <c r="B11" s="337" t="s">
        <v>206</v>
      </c>
      <c r="C11" s="259">
        <f t="shared" si="2"/>
        <v>1430.3406832596268</v>
      </c>
      <c r="D11" s="259">
        <v>0</v>
      </c>
      <c r="E11" s="259">
        <v>199</v>
      </c>
      <c r="F11" s="259">
        <f t="shared" si="0"/>
        <v>437.54984513861268</v>
      </c>
      <c r="G11" s="259">
        <v>0</v>
      </c>
      <c r="H11" s="259">
        <v>5.9999317463469115</v>
      </c>
      <c r="I11" s="259">
        <v>339.43394619510548</v>
      </c>
      <c r="J11" s="259">
        <v>0</v>
      </c>
      <c r="K11" s="259">
        <v>92</v>
      </c>
      <c r="L11" s="259">
        <v>0</v>
      </c>
      <c r="M11" s="259">
        <v>0.11596719716026317</v>
      </c>
      <c r="N11" s="259">
        <v>775.24223289029339</v>
      </c>
      <c r="O11" s="259">
        <v>0</v>
      </c>
      <c r="P11" s="259">
        <v>0</v>
      </c>
      <c r="Q11" s="259">
        <v>0</v>
      </c>
      <c r="R11" s="259">
        <f t="shared" si="1"/>
        <v>18.548605230720892</v>
      </c>
      <c r="S11" s="259">
        <v>0</v>
      </c>
      <c r="T11" s="259">
        <v>18.548605230720892</v>
      </c>
      <c r="U11" s="259">
        <v>0</v>
      </c>
      <c r="V11" s="259">
        <v>0</v>
      </c>
      <c r="W11" s="259">
        <v>0</v>
      </c>
      <c r="X11" s="96"/>
    </row>
    <row r="12" spans="1:24" s="42" customFormat="1" ht="12.75" customHeight="1">
      <c r="A12" s="125" t="s">
        <v>159</v>
      </c>
      <c r="B12" s="337" t="s">
        <v>259</v>
      </c>
      <c r="C12" s="259">
        <f t="shared" si="2"/>
        <v>9040.053531912481</v>
      </c>
      <c r="D12" s="259">
        <v>0</v>
      </c>
      <c r="E12" s="259">
        <v>0</v>
      </c>
      <c r="F12" s="259">
        <f t="shared" si="0"/>
        <v>381.44195240799854</v>
      </c>
      <c r="G12" s="259">
        <v>0</v>
      </c>
      <c r="H12" s="259">
        <v>6.5943305790269688</v>
      </c>
      <c r="I12" s="259">
        <v>367.72016604001806</v>
      </c>
      <c r="J12" s="259">
        <v>0</v>
      </c>
      <c r="K12" s="259">
        <v>7</v>
      </c>
      <c r="L12" s="259">
        <v>0</v>
      </c>
      <c r="M12" s="259">
        <v>0.12745578895352938</v>
      </c>
      <c r="N12" s="259">
        <v>8638.2662303211491</v>
      </c>
      <c r="O12" s="259">
        <v>0</v>
      </c>
      <c r="P12" s="259">
        <v>0</v>
      </c>
      <c r="Q12" s="259">
        <v>0</v>
      </c>
      <c r="R12" s="259">
        <f t="shared" si="1"/>
        <v>20.34534918333285</v>
      </c>
      <c r="S12" s="259">
        <v>0</v>
      </c>
      <c r="T12" s="259">
        <v>20.34534918333285</v>
      </c>
      <c r="U12" s="259">
        <v>0</v>
      </c>
      <c r="V12" s="259">
        <v>0</v>
      </c>
      <c r="W12" s="259">
        <v>0</v>
      </c>
      <c r="X12" s="96"/>
    </row>
    <row r="13" spans="1:24" s="42" customFormat="1" ht="12.75" customHeight="1">
      <c r="A13" s="125" t="s">
        <v>160</v>
      </c>
      <c r="B13" s="337" t="s">
        <v>260</v>
      </c>
      <c r="C13" s="259">
        <f t="shared" si="2"/>
        <v>10700.903559726434</v>
      </c>
      <c r="D13" s="259">
        <v>66</v>
      </c>
      <c r="E13" s="259">
        <v>2530</v>
      </c>
      <c r="F13" s="259">
        <f t="shared" si="0"/>
        <v>2844.8261086791113</v>
      </c>
      <c r="G13" s="259">
        <v>0</v>
      </c>
      <c r="H13" s="259">
        <v>21.68157153793544</v>
      </c>
      <c r="I13" s="259">
        <v>1238.149940312803</v>
      </c>
      <c r="J13" s="259">
        <v>0</v>
      </c>
      <c r="K13" s="259">
        <v>645.83553354772528</v>
      </c>
      <c r="L13" s="259">
        <v>50</v>
      </c>
      <c r="M13" s="259">
        <v>889.15906328064727</v>
      </c>
      <c r="N13" s="259">
        <v>4333.9816585833123</v>
      </c>
      <c r="O13" s="259">
        <v>0</v>
      </c>
      <c r="P13" s="259">
        <v>0</v>
      </c>
      <c r="Q13" s="259">
        <v>0</v>
      </c>
      <c r="R13" s="259">
        <f t="shared" si="1"/>
        <v>926.09579246400926</v>
      </c>
      <c r="S13" s="259">
        <v>0</v>
      </c>
      <c r="T13" s="259">
        <v>926.09579246400926</v>
      </c>
      <c r="U13" s="259">
        <v>0</v>
      </c>
      <c r="V13" s="259">
        <v>0</v>
      </c>
      <c r="W13" s="259">
        <v>0</v>
      </c>
      <c r="X13" s="96"/>
    </row>
    <row r="14" spans="1:24" s="42" customFormat="1" ht="12.75" customHeight="1">
      <c r="A14" s="63" t="s">
        <v>161</v>
      </c>
      <c r="B14" s="336" t="s">
        <v>102</v>
      </c>
      <c r="C14" s="259">
        <f t="shared" si="2"/>
        <v>2073295.8670511525</v>
      </c>
      <c r="D14" s="259">
        <v>363417</v>
      </c>
      <c r="E14" s="259">
        <v>74206.720000000001</v>
      </c>
      <c r="F14" s="259">
        <f t="shared" si="0"/>
        <v>351131.18177537556</v>
      </c>
      <c r="G14" s="259">
        <v>0</v>
      </c>
      <c r="H14" s="259">
        <v>5584.7646018036885</v>
      </c>
      <c r="I14" s="259">
        <v>56109.236058226663</v>
      </c>
      <c r="J14" s="259">
        <v>0</v>
      </c>
      <c r="K14" s="259">
        <v>40096.234139837485</v>
      </c>
      <c r="L14" s="259">
        <v>45877</v>
      </c>
      <c r="M14" s="259">
        <v>203463.94697550772</v>
      </c>
      <c r="N14" s="259">
        <v>965062.72937220754</v>
      </c>
      <c r="O14" s="259">
        <v>0</v>
      </c>
      <c r="P14" s="259">
        <v>0</v>
      </c>
      <c r="Q14" s="259">
        <v>0</v>
      </c>
      <c r="R14" s="259">
        <f t="shared" si="1"/>
        <v>216106.25590356946</v>
      </c>
      <c r="S14" s="259">
        <v>0</v>
      </c>
      <c r="T14" s="259">
        <v>139117.25590356946</v>
      </c>
      <c r="U14" s="259">
        <v>0</v>
      </c>
      <c r="V14" s="259">
        <v>76989</v>
      </c>
      <c r="W14" s="259">
        <v>103371.98000000001</v>
      </c>
      <c r="X14" s="96"/>
    </row>
    <row r="15" spans="1:24" s="42" customFormat="1" ht="12.75" customHeight="1">
      <c r="A15" s="125" t="s">
        <v>162</v>
      </c>
      <c r="B15" s="337" t="s">
        <v>261</v>
      </c>
      <c r="C15" s="259">
        <f t="shared" si="2"/>
        <v>142698.45752773926</v>
      </c>
      <c r="D15" s="259">
        <v>3430</v>
      </c>
      <c r="E15" s="259">
        <v>5319</v>
      </c>
      <c r="F15" s="259">
        <f t="shared" si="0"/>
        <v>17677.759861513878</v>
      </c>
      <c r="G15" s="259">
        <v>0</v>
      </c>
      <c r="H15" s="259">
        <v>275.70663149717211</v>
      </c>
      <c r="I15" s="259">
        <v>8412.6875454947094</v>
      </c>
      <c r="J15" s="259">
        <v>0</v>
      </c>
      <c r="K15" s="259">
        <v>7256.6938321817688</v>
      </c>
      <c r="L15" s="259">
        <v>1019</v>
      </c>
      <c r="M15" s="259">
        <v>713.67185234022759</v>
      </c>
      <c r="N15" s="259">
        <v>113398.90371759702</v>
      </c>
      <c r="O15" s="259">
        <v>0</v>
      </c>
      <c r="P15" s="259">
        <v>0</v>
      </c>
      <c r="Q15" s="259">
        <v>0</v>
      </c>
      <c r="R15" s="259">
        <f t="shared" si="1"/>
        <v>2872.7939486283449</v>
      </c>
      <c r="S15" s="259">
        <v>0</v>
      </c>
      <c r="T15" s="259">
        <v>2872.7939486283449</v>
      </c>
      <c r="U15" s="259">
        <v>0</v>
      </c>
      <c r="V15" s="259">
        <v>0</v>
      </c>
      <c r="W15" s="259">
        <v>0</v>
      </c>
      <c r="X15" s="96"/>
    </row>
    <row r="16" spans="1:24" s="42" customFormat="1" ht="12.75" customHeight="1">
      <c r="A16" s="63" t="s">
        <v>163</v>
      </c>
      <c r="B16" s="337" t="s">
        <v>262</v>
      </c>
      <c r="C16" s="259">
        <f t="shared" si="2"/>
        <v>12526.395196559557</v>
      </c>
      <c r="D16" s="259">
        <v>222</v>
      </c>
      <c r="E16" s="259">
        <v>0</v>
      </c>
      <c r="F16" s="259">
        <f t="shared" si="0"/>
        <v>2156.9508605727133</v>
      </c>
      <c r="G16" s="259">
        <v>0</v>
      </c>
      <c r="H16" s="259">
        <v>67.805104587078077</v>
      </c>
      <c r="I16" s="259">
        <v>1134.3980970591085</v>
      </c>
      <c r="J16" s="259">
        <v>0</v>
      </c>
      <c r="K16" s="259">
        <v>924.1516675449933</v>
      </c>
      <c r="L16" s="259">
        <v>0</v>
      </c>
      <c r="M16" s="259">
        <v>30.595991381533356</v>
      </c>
      <c r="N16" s="259">
        <v>10066.059414670757</v>
      </c>
      <c r="O16" s="259">
        <v>0</v>
      </c>
      <c r="P16" s="259">
        <v>0</v>
      </c>
      <c r="Q16" s="259">
        <v>0</v>
      </c>
      <c r="R16" s="259">
        <f t="shared" si="1"/>
        <v>81.38492131608686</v>
      </c>
      <c r="S16" s="259">
        <v>0</v>
      </c>
      <c r="T16" s="259">
        <v>81.38492131608686</v>
      </c>
      <c r="U16" s="259">
        <v>0</v>
      </c>
      <c r="V16" s="259">
        <v>0</v>
      </c>
      <c r="W16" s="259">
        <v>0</v>
      </c>
      <c r="X16" s="96"/>
    </row>
    <row r="17" spans="1:24" s="42" customFormat="1" ht="12.75" customHeight="1">
      <c r="A17" s="63">
        <v>16</v>
      </c>
      <c r="B17" s="337" t="s">
        <v>207</v>
      </c>
      <c r="C17" s="259">
        <f t="shared" si="2"/>
        <v>70934.375963117418</v>
      </c>
      <c r="D17" s="259">
        <v>0</v>
      </c>
      <c r="E17" s="259">
        <v>5</v>
      </c>
      <c r="F17" s="259">
        <f t="shared" si="0"/>
        <v>2669.5989443789622</v>
      </c>
      <c r="G17" s="259">
        <v>0</v>
      </c>
      <c r="H17" s="259">
        <v>81.859167459947045</v>
      </c>
      <c r="I17" s="259">
        <v>1368.4936379064941</v>
      </c>
      <c r="J17" s="259">
        <v>0</v>
      </c>
      <c r="K17" s="259">
        <v>947.57134417072859</v>
      </c>
      <c r="L17" s="259">
        <v>163</v>
      </c>
      <c r="M17" s="259">
        <v>108.67479484179233</v>
      </c>
      <c r="N17" s="259">
        <v>5771.3218582437139</v>
      </c>
      <c r="O17" s="259">
        <v>0</v>
      </c>
      <c r="P17" s="259">
        <v>0</v>
      </c>
      <c r="Q17" s="259">
        <v>0</v>
      </c>
      <c r="R17" s="259">
        <f t="shared" si="1"/>
        <v>61302.408584372009</v>
      </c>
      <c r="S17" s="259">
        <v>0</v>
      </c>
      <c r="T17" s="259">
        <v>61265.408584372009</v>
      </c>
      <c r="U17" s="259">
        <v>0</v>
      </c>
      <c r="V17" s="259">
        <v>37</v>
      </c>
      <c r="W17" s="259">
        <v>1186.0465761227406</v>
      </c>
      <c r="X17" s="96"/>
    </row>
    <row r="18" spans="1:24" s="42" customFormat="1" ht="12.75" customHeight="1">
      <c r="A18" s="63">
        <v>17</v>
      </c>
      <c r="B18" s="337" t="s">
        <v>208</v>
      </c>
      <c r="C18" s="259">
        <f t="shared" si="2"/>
        <v>137198.39816089525</v>
      </c>
      <c r="D18" s="259">
        <v>7516</v>
      </c>
      <c r="E18" s="259">
        <v>6507</v>
      </c>
      <c r="F18" s="259">
        <f t="shared" si="0"/>
        <v>4056.8594644600671</v>
      </c>
      <c r="G18" s="259">
        <v>0</v>
      </c>
      <c r="H18" s="259">
        <v>117.86678571555565</v>
      </c>
      <c r="I18" s="259">
        <v>1977.8917785687677</v>
      </c>
      <c r="J18" s="259">
        <v>0</v>
      </c>
      <c r="K18" s="259">
        <v>905.32656076108424</v>
      </c>
      <c r="L18" s="259">
        <v>341</v>
      </c>
      <c r="M18" s="259">
        <v>714.77433941465983</v>
      </c>
      <c r="N18" s="259">
        <v>79521.923879896713</v>
      </c>
      <c r="O18" s="259">
        <v>0</v>
      </c>
      <c r="P18" s="259">
        <v>0</v>
      </c>
      <c r="Q18" s="259">
        <v>0</v>
      </c>
      <c r="R18" s="259">
        <f t="shared" si="1"/>
        <v>39356.283292225526</v>
      </c>
      <c r="S18" s="259">
        <v>0</v>
      </c>
      <c r="T18" s="259">
        <v>36248.283292225526</v>
      </c>
      <c r="U18" s="259">
        <v>0</v>
      </c>
      <c r="V18" s="259">
        <v>3108</v>
      </c>
      <c r="W18" s="259">
        <v>240.33152431294485</v>
      </c>
      <c r="X18" s="96"/>
    </row>
    <row r="19" spans="1:24" s="42" customFormat="1" ht="12.75" customHeight="1">
      <c r="A19" s="63">
        <v>18</v>
      </c>
      <c r="B19" s="337" t="s">
        <v>263</v>
      </c>
      <c r="C19" s="259">
        <f t="shared" si="2"/>
        <v>8458.0686314365103</v>
      </c>
      <c r="D19" s="259">
        <v>0</v>
      </c>
      <c r="E19" s="259">
        <v>0</v>
      </c>
      <c r="F19" s="259">
        <f t="shared" si="0"/>
        <v>1752.0384068472774</v>
      </c>
      <c r="G19" s="259">
        <v>0</v>
      </c>
      <c r="H19" s="259">
        <v>60.149089586073401</v>
      </c>
      <c r="I19" s="259">
        <v>1005.3913236866516</v>
      </c>
      <c r="J19" s="259">
        <v>0</v>
      </c>
      <c r="K19" s="259">
        <v>679.08220889033032</v>
      </c>
      <c r="L19" s="259">
        <v>0</v>
      </c>
      <c r="M19" s="259">
        <v>7.4157846842219222</v>
      </c>
      <c r="N19" s="259">
        <v>6299.0783490680087</v>
      </c>
      <c r="O19" s="259">
        <v>0</v>
      </c>
      <c r="P19" s="259">
        <v>0</v>
      </c>
      <c r="Q19" s="259">
        <v>0</v>
      </c>
      <c r="R19" s="259">
        <f t="shared" si="1"/>
        <v>406.95187552122468</v>
      </c>
      <c r="S19" s="259">
        <v>0</v>
      </c>
      <c r="T19" s="259">
        <v>406.95187552122468</v>
      </c>
      <c r="U19" s="259">
        <v>0</v>
      </c>
      <c r="V19" s="259">
        <v>0</v>
      </c>
      <c r="W19" s="259">
        <v>0</v>
      </c>
      <c r="X19" s="96"/>
    </row>
    <row r="20" spans="1:24" s="42" customFormat="1" ht="12.75" customHeight="1">
      <c r="A20" s="63">
        <v>19</v>
      </c>
      <c r="B20" s="337" t="s">
        <v>264</v>
      </c>
      <c r="C20" s="259">
        <f t="shared" si="2"/>
        <v>308742.50969043456</v>
      </c>
      <c r="D20" s="259">
        <v>0</v>
      </c>
      <c r="E20" s="259">
        <v>7300.7200000000012</v>
      </c>
      <c r="F20" s="259">
        <f t="shared" si="0"/>
        <v>213074.64866216603</v>
      </c>
      <c r="G20" s="259">
        <v>0</v>
      </c>
      <c r="H20" s="259">
        <v>17.367316687495588</v>
      </c>
      <c r="I20" s="259">
        <v>833.80674419414891</v>
      </c>
      <c r="J20" s="259">
        <v>0</v>
      </c>
      <c r="K20" s="259">
        <v>444.68267704618484</v>
      </c>
      <c r="L20" s="259">
        <v>31153</v>
      </c>
      <c r="M20" s="259">
        <v>180625.7919242382</v>
      </c>
      <c r="N20" s="259">
        <v>71828.958727451274</v>
      </c>
      <c r="O20" s="259">
        <v>0</v>
      </c>
      <c r="P20" s="259">
        <v>0</v>
      </c>
      <c r="Q20" s="259">
        <v>0</v>
      </c>
      <c r="R20" s="259">
        <f t="shared" si="1"/>
        <v>8326.5634445884698</v>
      </c>
      <c r="S20" s="259">
        <v>0</v>
      </c>
      <c r="T20" s="259">
        <v>1522.5634445884693</v>
      </c>
      <c r="U20" s="259">
        <v>0</v>
      </c>
      <c r="V20" s="259">
        <v>6804</v>
      </c>
      <c r="W20" s="259">
        <v>8211.6188562287516</v>
      </c>
      <c r="X20" s="96"/>
    </row>
    <row r="21" spans="1:24" s="42" customFormat="1" ht="12.75" customHeight="1">
      <c r="A21" s="125" t="s">
        <v>164</v>
      </c>
      <c r="B21" s="338" t="s">
        <v>209</v>
      </c>
      <c r="C21" s="259">
        <f t="shared" si="2"/>
        <v>25211.396220615039</v>
      </c>
      <c r="D21" s="259">
        <v>0</v>
      </c>
      <c r="E21" s="259">
        <v>0</v>
      </c>
      <c r="F21" s="259">
        <f t="shared" si="0"/>
        <v>5.1041111747207859</v>
      </c>
      <c r="G21" s="259">
        <v>0</v>
      </c>
      <c r="H21" s="259">
        <v>0.11961710823521698</v>
      </c>
      <c r="I21" s="259">
        <v>4.979039701311029</v>
      </c>
      <c r="J21" s="259">
        <v>0</v>
      </c>
      <c r="K21" s="259">
        <v>0</v>
      </c>
      <c r="L21" s="259">
        <v>0</v>
      </c>
      <c r="M21" s="259">
        <v>5.4543651745402183E-3</v>
      </c>
      <c r="N21" s="259">
        <v>25206.012689990992</v>
      </c>
      <c r="O21" s="259">
        <v>0</v>
      </c>
      <c r="P21" s="259">
        <v>0</v>
      </c>
      <c r="Q21" s="259">
        <v>0</v>
      </c>
      <c r="R21" s="259">
        <f t="shared" si="1"/>
        <v>0.27941944932503765</v>
      </c>
      <c r="S21" s="259">
        <v>0</v>
      </c>
      <c r="T21" s="259">
        <v>0.27941944932503765</v>
      </c>
      <c r="U21" s="259">
        <v>0</v>
      </c>
      <c r="V21" s="259">
        <v>0</v>
      </c>
      <c r="W21" s="259">
        <v>0</v>
      </c>
      <c r="X21" s="98"/>
    </row>
    <row r="22" spans="1:24" s="42" customFormat="1" ht="12.75" customHeight="1">
      <c r="A22" s="125" t="s">
        <v>165</v>
      </c>
      <c r="B22" s="338" t="s">
        <v>210</v>
      </c>
      <c r="C22" s="259">
        <f t="shared" si="2"/>
        <v>283531.11346981948</v>
      </c>
      <c r="D22" s="259">
        <v>0</v>
      </c>
      <c r="E22" s="259">
        <v>7300.7200000000012</v>
      </c>
      <c r="F22" s="259">
        <f t="shared" si="0"/>
        <v>213069.54455099133</v>
      </c>
      <c r="G22" s="259">
        <v>0</v>
      </c>
      <c r="H22" s="259">
        <v>17.24769957926037</v>
      </c>
      <c r="I22" s="259">
        <v>828.82770449283782</v>
      </c>
      <c r="J22" s="259">
        <v>0</v>
      </c>
      <c r="K22" s="259">
        <v>444.68267704618484</v>
      </c>
      <c r="L22" s="259">
        <v>31153</v>
      </c>
      <c r="M22" s="259">
        <v>180625.78646987304</v>
      </c>
      <c r="N22" s="259">
        <v>46622.946037460286</v>
      </c>
      <c r="O22" s="259">
        <v>0</v>
      </c>
      <c r="P22" s="259">
        <v>0</v>
      </c>
      <c r="Q22" s="259">
        <v>0</v>
      </c>
      <c r="R22" s="259">
        <f t="shared" si="1"/>
        <v>8326.2840251391444</v>
      </c>
      <c r="S22" s="259">
        <v>0</v>
      </c>
      <c r="T22" s="259">
        <v>1522.2840251391442</v>
      </c>
      <c r="U22" s="259">
        <v>0</v>
      </c>
      <c r="V22" s="259">
        <v>6804</v>
      </c>
      <c r="W22" s="259">
        <v>8211.6188562287516</v>
      </c>
      <c r="X22" s="35"/>
    </row>
    <row r="23" spans="1:24" s="42" customFormat="1" ht="12.75" customHeight="1">
      <c r="A23" s="63">
        <v>20</v>
      </c>
      <c r="B23" s="337" t="s">
        <v>265</v>
      </c>
      <c r="C23" s="259">
        <f t="shared" si="2"/>
        <v>350908.83640649507</v>
      </c>
      <c r="D23" s="259">
        <v>24650.05</v>
      </c>
      <c r="E23" s="259">
        <v>4319.4010378684907</v>
      </c>
      <c r="F23" s="259">
        <f t="shared" si="0"/>
        <v>15619.824157879037</v>
      </c>
      <c r="G23" s="259">
        <v>0</v>
      </c>
      <c r="H23" s="259">
        <v>173.29442937752674</v>
      </c>
      <c r="I23" s="259">
        <v>2876.6907102083437</v>
      </c>
      <c r="J23" s="259">
        <v>0</v>
      </c>
      <c r="K23" s="259">
        <v>591.40441289013324</v>
      </c>
      <c r="L23" s="259">
        <v>8049</v>
      </c>
      <c r="M23" s="259">
        <v>3929.434605403032</v>
      </c>
      <c r="N23" s="259">
        <v>199369.86283888912</v>
      </c>
      <c r="O23" s="259">
        <v>0</v>
      </c>
      <c r="P23" s="259">
        <v>0</v>
      </c>
      <c r="Q23" s="259">
        <v>0</v>
      </c>
      <c r="R23" s="259">
        <f t="shared" si="1"/>
        <v>34549.698371858452</v>
      </c>
      <c r="S23" s="259">
        <v>0</v>
      </c>
      <c r="T23" s="259">
        <v>2004.6983718584574</v>
      </c>
      <c r="U23" s="259">
        <v>0</v>
      </c>
      <c r="V23" s="259">
        <v>32544.999999999996</v>
      </c>
      <c r="W23" s="259">
        <v>72400</v>
      </c>
      <c r="X23" s="35"/>
    </row>
    <row r="24" spans="1:24" s="42" customFormat="1" ht="12.75" customHeight="1">
      <c r="A24" s="63">
        <v>21</v>
      </c>
      <c r="B24" s="337" t="s">
        <v>266</v>
      </c>
      <c r="C24" s="259">
        <f t="shared" si="2"/>
        <v>22523.618631309386</v>
      </c>
      <c r="D24" s="259">
        <v>4342.95</v>
      </c>
      <c r="E24" s="259">
        <v>3122.5989621315093</v>
      </c>
      <c r="F24" s="259">
        <f t="shared" si="0"/>
        <v>3160.1715003897471</v>
      </c>
      <c r="G24" s="259">
        <v>0</v>
      </c>
      <c r="H24" s="259">
        <v>45.038390273049849</v>
      </c>
      <c r="I24" s="259">
        <v>749.68910868629746</v>
      </c>
      <c r="J24" s="259">
        <v>0</v>
      </c>
      <c r="K24" s="259">
        <v>1737.0315735756726</v>
      </c>
      <c r="L24" s="259">
        <v>377</v>
      </c>
      <c r="M24" s="259">
        <v>251.41242785472696</v>
      </c>
      <c r="N24" s="259">
        <v>9628.8644422365214</v>
      </c>
      <c r="O24" s="259">
        <v>0</v>
      </c>
      <c r="P24" s="259">
        <v>0</v>
      </c>
      <c r="Q24" s="259">
        <v>0</v>
      </c>
      <c r="R24" s="259">
        <f t="shared" si="1"/>
        <v>2253.1397719303341</v>
      </c>
      <c r="S24" s="259">
        <v>0</v>
      </c>
      <c r="T24" s="259">
        <v>1448.1397719303343</v>
      </c>
      <c r="U24" s="259">
        <v>0</v>
      </c>
      <c r="V24" s="259">
        <v>805</v>
      </c>
      <c r="W24" s="259">
        <v>15.893954621272455</v>
      </c>
      <c r="X24" s="61"/>
    </row>
    <row r="25" spans="1:24" ht="12.75" customHeight="1">
      <c r="A25" s="63">
        <v>22</v>
      </c>
      <c r="B25" s="337" t="s">
        <v>211</v>
      </c>
      <c r="C25" s="259">
        <f t="shared" si="2"/>
        <v>33786.591042734515</v>
      </c>
      <c r="D25" s="259">
        <v>0</v>
      </c>
      <c r="E25" s="259">
        <v>110</v>
      </c>
      <c r="F25" s="259">
        <f t="shared" si="0"/>
        <v>7370.077420691201</v>
      </c>
      <c r="G25" s="259">
        <v>0</v>
      </c>
      <c r="H25" s="259">
        <v>227.52296877102324</v>
      </c>
      <c r="I25" s="259">
        <v>3809.4981823651701</v>
      </c>
      <c r="J25" s="259">
        <v>0</v>
      </c>
      <c r="K25" s="259">
        <v>2466.2208512650309</v>
      </c>
      <c r="L25" s="259">
        <v>93</v>
      </c>
      <c r="M25" s="259">
        <v>773.83541828997693</v>
      </c>
      <c r="N25" s="259">
        <v>24174.012204161631</v>
      </c>
      <c r="O25" s="259">
        <v>0</v>
      </c>
      <c r="P25" s="259">
        <v>0</v>
      </c>
      <c r="Q25" s="259">
        <v>0</v>
      </c>
      <c r="R25" s="259">
        <f t="shared" si="1"/>
        <v>2011.4006356279983</v>
      </c>
      <c r="S25" s="259">
        <v>0</v>
      </c>
      <c r="T25" s="259">
        <v>2011.4006356279983</v>
      </c>
      <c r="U25" s="259">
        <v>0</v>
      </c>
      <c r="V25" s="259">
        <v>0</v>
      </c>
      <c r="W25" s="259">
        <v>121.10078225368845</v>
      </c>
    </row>
    <row r="26" spans="1:24" ht="12.75" customHeight="1">
      <c r="A26" s="63">
        <v>23</v>
      </c>
      <c r="B26" s="337" t="s">
        <v>267</v>
      </c>
      <c r="C26" s="259">
        <f t="shared" si="2"/>
        <v>253777.91732921262</v>
      </c>
      <c r="D26" s="259">
        <v>15482</v>
      </c>
      <c r="E26" s="259">
        <v>41234</v>
      </c>
      <c r="F26" s="259">
        <f t="shared" si="0"/>
        <v>20052.529616656204</v>
      </c>
      <c r="G26" s="259">
        <v>0</v>
      </c>
      <c r="H26" s="259">
        <v>131.7686751453835</v>
      </c>
      <c r="I26" s="259">
        <v>2256.0589986970244</v>
      </c>
      <c r="J26" s="259">
        <v>0</v>
      </c>
      <c r="K26" s="259">
        <v>3412.3963817857743</v>
      </c>
      <c r="L26" s="259">
        <v>3409</v>
      </c>
      <c r="M26" s="259">
        <v>10843.305561028021</v>
      </c>
      <c r="N26" s="259">
        <v>104106.70613385152</v>
      </c>
      <c r="O26" s="259">
        <v>0</v>
      </c>
      <c r="P26" s="259">
        <v>0</v>
      </c>
      <c r="Q26" s="259">
        <v>0</v>
      </c>
      <c r="R26" s="259">
        <f t="shared" si="1"/>
        <v>52078.094565798536</v>
      </c>
      <c r="S26" s="259">
        <v>0</v>
      </c>
      <c r="T26" s="259">
        <v>18717.094565798536</v>
      </c>
      <c r="U26" s="259">
        <v>0</v>
      </c>
      <c r="V26" s="259">
        <v>33361</v>
      </c>
      <c r="W26" s="259">
        <v>20824.587012906344</v>
      </c>
    </row>
    <row r="27" spans="1:24" ht="12.75" customHeight="1">
      <c r="A27" s="140" t="s">
        <v>59</v>
      </c>
      <c r="B27" s="338" t="s">
        <v>212</v>
      </c>
      <c r="C27" s="259">
        <f t="shared" si="2"/>
        <v>68349.517818420893</v>
      </c>
      <c r="D27" s="259">
        <v>2</v>
      </c>
      <c r="E27" s="259">
        <v>0</v>
      </c>
      <c r="F27" s="259">
        <f t="shared" si="0"/>
        <v>4840.9488504631554</v>
      </c>
      <c r="G27" s="259">
        <v>0</v>
      </c>
      <c r="H27" s="259">
        <v>30.082998873205661</v>
      </c>
      <c r="I27" s="259">
        <v>503.44856589268443</v>
      </c>
      <c r="J27" s="259">
        <v>0</v>
      </c>
      <c r="K27" s="259">
        <v>366.24519436366063</v>
      </c>
      <c r="L27" s="259">
        <v>2782</v>
      </c>
      <c r="M27" s="259">
        <v>1159.1720913336053</v>
      </c>
      <c r="N27" s="259">
        <v>62189.55143050621</v>
      </c>
      <c r="O27" s="259">
        <v>0</v>
      </c>
      <c r="P27" s="259">
        <v>0</v>
      </c>
      <c r="Q27" s="259">
        <v>0</v>
      </c>
      <c r="R27" s="259">
        <f t="shared" si="1"/>
        <v>1317.0175374515179</v>
      </c>
      <c r="S27" s="259">
        <v>0</v>
      </c>
      <c r="T27" s="259">
        <v>820.01753745151802</v>
      </c>
      <c r="U27" s="259">
        <v>0</v>
      </c>
      <c r="V27" s="259">
        <v>497</v>
      </c>
      <c r="W27" s="259">
        <v>0</v>
      </c>
    </row>
    <row r="28" spans="1:24" ht="12.75" customHeight="1">
      <c r="A28" s="125" t="s">
        <v>166</v>
      </c>
      <c r="B28" s="338" t="s">
        <v>268</v>
      </c>
      <c r="C28" s="259">
        <f t="shared" si="2"/>
        <v>185428.39951079173</v>
      </c>
      <c r="D28" s="259">
        <v>15480</v>
      </c>
      <c r="E28" s="259">
        <v>41234</v>
      </c>
      <c r="F28" s="259">
        <f t="shared" si="0"/>
        <v>15211.580766193045</v>
      </c>
      <c r="G28" s="259">
        <v>0</v>
      </c>
      <c r="H28" s="259">
        <v>101.68567627217783</v>
      </c>
      <c r="I28" s="259">
        <v>1752.6104328043398</v>
      </c>
      <c r="J28" s="259">
        <v>0</v>
      </c>
      <c r="K28" s="259">
        <v>3046.1511874221137</v>
      </c>
      <c r="L28" s="259">
        <v>627</v>
      </c>
      <c r="M28" s="259">
        <v>9684.1334696944141</v>
      </c>
      <c r="N28" s="259">
        <v>41917.154703345303</v>
      </c>
      <c r="O28" s="259">
        <v>0</v>
      </c>
      <c r="P28" s="259">
        <v>0</v>
      </c>
      <c r="Q28" s="259">
        <v>0</v>
      </c>
      <c r="R28" s="259">
        <f t="shared" si="1"/>
        <v>50761.077028347019</v>
      </c>
      <c r="S28" s="259">
        <v>0</v>
      </c>
      <c r="T28" s="259">
        <v>17897.077028347019</v>
      </c>
      <c r="U28" s="259">
        <v>0</v>
      </c>
      <c r="V28" s="259">
        <v>32864</v>
      </c>
      <c r="W28" s="259">
        <v>20824.587012906344</v>
      </c>
    </row>
    <row r="29" spans="1:24" ht="12.75" customHeight="1">
      <c r="A29" s="63">
        <v>24</v>
      </c>
      <c r="B29" s="337" t="s">
        <v>213</v>
      </c>
      <c r="C29" s="259">
        <f t="shared" si="2"/>
        <v>543546.8660576744</v>
      </c>
      <c r="D29" s="259">
        <v>307328</v>
      </c>
      <c r="E29" s="259">
        <v>6266</v>
      </c>
      <c r="F29" s="259">
        <f t="shared" si="0"/>
        <v>10575.141881710217</v>
      </c>
      <c r="G29" s="259">
        <v>0</v>
      </c>
      <c r="H29" s="259">
        <v>144.03386974750765</v>
      </c>
      <c r="I29" s="259">
        <v>2599.9432950569167</v>
      </c>
      <c r="J29" s="259">
        <v>0</v>
      </c>
      <c r="K29" s="259">
        <v>4111.5197910885281</v>
      </c>
      <c r="L29" s="259">
        <v>1254</v>
      </c>
      <c r="M29" s="259">
        <v>2465.6449258172643</v>
      </c>
      <c r="N29" s="259">
        <v>218526.71038054154</v>
      </c>
      <c r="O29" s="259">
        <v>0</v>
      </c>
      <c r="P29" s="259">
        <v>0</v>
      </c>
      <c r="Q29" s="259">
        <v>0</v>
      </c>
      <c r="R29" s="259">
        <f t="shared" si="1"/>
        <v>482.93379542271703</v>
      </c>
      <c r="S29" s="259">
        <v>0</v>
      </c>
      <c r="T29" s="259">
        <v>223.93379542271703</v>
      </c>
      <c r="U29" s="259">
        <v>0</v>
      </c>
      <c r="V29" s="259">
        <v>259</v>
      </c>
      <c r="W29" s="259">
        <v>368.08</v>
      </c>
    </row>
    <row r="30" spans="1:24" ht="12.75" customHeight="1">
      <c r="A30" s="125" t="s">
        <v>167</v>
      </c>
      <c r="B30" s="338" t="s">
        <v>269</v>
      </c>
      <c r="C30" s="259">
        <f t="shared" si="2"/>
        <v>488191.10097206355</v>
      </c>
      <c r="D30" s="259">
        <v>297719</v>
      </c>
      <c r="E30" s="259">
        <v>6266</v>
      </c>
      <c r="F30" s="259">
        <f t="shared" si="0"/>
        <v>4676.7122463273672</v>
      </c>
      <c r="G30" s="259">
        <v>0</v>
      </c>
      <c r="H30" s="259">
        <v>71.536153338022572</v>
      </c>
      <c r="I30" s="259">
        <v>1291.8236504289869</v>
      </c>
      <c r="J30" s="259">
        <v>0</v>
      </c>
      <c r="K30" s="259">
        <v>3247.2275399187279</v>
      </c>
      <c r="L30" s="259">
        <v>32</v>
      </c>
      <c r="M30" s="259">
        <v>34.124902641629483</v>
      </c>
      <c r="N30" s="259">
        <v>179025.33747688169</v>
      </c>
      <c r="O30" s="259">
        <v>0</v>
      </c>
      <c r="P30" s="259">
        <v>0</v>
      </c>
      <c r="Q30" s="259">
        <v>0</v>
      </c>
      <c r="R30" s="259">
        <f t="shared" si="1"/>
        <v>135.97124885446073</v>
      </c>
      <c r="S30" s="259">
        <v>0</v>
      </c>
      <c r="T30" s="259">
        <v>135.97124885446073</v>
      </c>
      <c r="U30" s="259">
        <v>0</v>
      </c>
      <c r="V30" s="259">
        <v>0</v>
      </c>
      <c r="W30" s="259">
        <v>368.08</v>
      </c>
    </row>
    <row r="31" spans="1:24" ht="12.75" customHeight="1">
      <c r="A31" s="125" t="s">
        <v>114</v>
      </c>
      <c r="B31" s="338" t="s">
        <v>270</v>
      </c>
      <c r="C31" s="259">
        <f t="shared" si="2"/>
        <v>32331.325035536694</v>
      </c>
      <c r="D31" s="259">
        <v>1329.5919699999999</v>
      </c>
      <c r="E31" s="259">
        <v>0</v>
      </c>
      <c r="F31" s="259">
        <f t="shared" si="0"/>
        <v>4893.2078373358672</v>
      </c>
      <c r="G31" s="259">
        <v>0</v>
      </c>
      <c r="H31" s="259">
        <v>49.716313176657572</v>
      </c>
      <c r="I31" s="259">
        <v>897.09324571699801</v>
      </c>
      <c r="J31" s="259">
        <v>0</v>
      </c>
      <c r="K31" s="259">
        <v>346.23649175932593</v>
      </c>
      <c r="L31" s="259">
        <v>1222</v>
      </c>
      <c r="M31" s="259">
        <v>2378.1617866828856</v>
      </c>
      <c r="N31" s="259">
        <v>25785.116868762638</v>
      </c>
      <c r="O31" s="259">
        <v>0</v>
      </c>
      <c r="P31" s="259">
        <v>0</v>
      </c>
      <c r="Q31" s="259">
        <v>0</v>
      </c>
      <c r="R31" s="259">
        <f t="shared" si="1"/>
        <v>323.40835943819189</v>
      </c>
      <c r="S31" s="259">
        <v>0</v>
      </c>
      <c r="T31" s="259">
        <v>64.408359438191894</v>
      </c>
      <c r="U31" s="259">
        <v>0</v>
      </c>
      <c r="V31" s="259">
        <v>259</v>
      </c>
      <c r="W31" s="259">
        <v>0</v>
      </c>
    </row>
    <row r="32" spans="1:24" ht="12.75" customHeight="1">
      <c r="A32" s="125" t="s">
        <v>168</v>
      </c>
      <c r="B32" s="338" t="s">
        <v>214</v>
      </c>
      <c r="C32" s="259">
        <f t="shared" si="2"/>
        <v>23024.440050074241</v>
      </c>
      <c r="D32" s="259">
        <v>8279.4080300000005</v>
      </c>
      <c r="E32" s="259">
        <v>0</v>
      </c>
      <c r="F32" s="259">
        <f t="shared" si="0"/>
        <v>1005.2217980469833</v>
      </c>
      <c r="G32" s="259">
        <v>0</v>
      </c>
      <c r="H32" s="259">
        <v>22.78140323282749</v>
      </c>
      <c r="I32" s="259">
        <v>411.02639891093173</v>
      </c>
      <c r="J32" s="259">
        <v>0</v>
      </c>
      <c r="K32" s="259">
        <v>518.05575941047414</v>
      </c>
      <c r="L32" s="259">
        <v>0</v>
      </c>
      <c r="M32" s="259">
        <v>53.358236492749924</v>
      </c>
      <c r="N32" s="259">
        <v>13716.256034897195</v>
      </c>
      <c r="O32" s="259">
        <v>0</v>
      </c>
      <c r="P32" s="259">
        <v>0</v>
      </c>
      <c r="Q32" s="259">
        <v>0</v>
      </c>
      <c r="R32" s="259">
        <f t="shared" si="1"/>
        <v>23.554187130064438</v>
      </c>
      <c r="S32" s="259">
        <v>0</v>
      </c>
      <c r="T32" s="259">
        <v>23.554187130064438</v>
      </c>
      <c r="U32" s="259">
        <v>0</v>
      </c>
      <c r="V32" s="259">
        <v>0</v>
      </c>
      <c r="W32" s="259">
        <v>0</v>
      </c>
    </row>
    <row r="33" spans="1:23" ht="12.75" customHeight="1">
      <c r="A33" s="63">
        <v>25</v>
      </c>
      <c r="B33" s="337" t="s">
        <v>215</v>
      </c>
      <c r="C33" s="259">
        <f t="shared" si="2"/>
        <v>48636.127931422554</v>
      </c>
      <c r="D33" s="259">
        <v>171</v>
      </c>
      <c r="E33" s="259">
        <v>0</v>
      </c>
      <c r="F33" s="259">
        <f t="shared" si="0"/>
        <v>11318.147700896458</v>
      </c>
      <c r="G33" s="259">
        <v>0</v>
      </c>
      <c r="H33" s="259">
        <v>181.3851823015676</v>
      </c>
      <c r="I33" s="259">
        <v>3279.0190826486551</v>
      </c>
      <c r="J33" s="259">
        <v>0</v>
      </c>
      <c r="K33" s="259">
        <v>6026.0911624984392</v>
      </c>
      <c r="L33" s="259">
        <v>7</v>
      </c>
      <c r="M33" s="259">
        <v>1824.6522734477958</v>
      </c>
      <c r="N33" s="259">
        <v>35672.418457768676</v>
      </c>
      <c r="O33" s="259">
        <v>0</v>
      </c>
      <c r="P33" s="259">
        <v>0</v>
      </c>
      <c r="Q33" s="259">
        <v>0</v>
      </c>
      <c r="R33" s="259">
        <f t="shared" si="1"/>
        <v>1474.5617727574177</v>
      </c>
      <c r="S33" s="259">
        <v>0</v>
      </c>
      <c r="T33" s="259">
        <v>1406.5617727574177</v>
      </c>
      <c r="U33" s="259">
        <v>0</v>
      </c>
      <c r="V33" s="259">
        <v>68</v>
      </c>
      <c r="W33" s="259">
        <v>0</v>
      </c>
    </row>
    <row r="34" spans="1:23" ht="12.75" customHeight="1">
      <c r="A34" s="63">
        <v>26</v>
      </c>
      <c r="B34" s="337" t="s">
        <v>271</v>
      </c>
      <c r="C34" s="259">
        <f t="shared" si="2"/>
        <v>11641.985891885883</v>
      </c>
      <c r="D34" s="259">
        <v>0</v>
      </c>
      <c r="E34" s="259">
        <v>0</v>
      </c>
      <c r="F34" s="259">
        <f t="shared" si="0"/>
        <v>4676.9700549032359</v>
      </c>
      <c r="G34" s="259">
        <v>0</v>
      </c>
      <c r="H34" s="259">
        <v>217.99691123664599</v>
      </c>
      <c r="I34" s="259">
        <v>3648.1970481892513</v>
      </c>
      <c r="J34" s="259">
        <v>0</v>
      </c>
      <c r="K34" s="259">
        <v>793.64490080323026</v>
      </c>
      <c r="L34" s="259">
        <v>0</v>
      </c>
      <c r="M34" s="259">
        <v>17.131194674108407</v>
      </c>
      <c r="N34" s="259">
        <v>6652.7425805052726</v>
      </c>
      <c r="O34" s="259">
        <v>0</v>
      </c>
      <c r="P34" s="259">
        <v>0</v>
      </c>
      <c r="Q34" s="259">
        <v>0</v>
      </c>
      <c r="R34" s="259">
        <f t="shared" si="1"/>
        <v>312.27325647737399</v>
      </c>
      <c r="S34" s="259">
        <v>0</v>
      </c>
      <c r="T34" s="259">
        <v>312.27325647737399</v>
      </c>
      <c r="U34" s="259">
        <v>0</v>
      </c>
      <c r="V34" s="259">
        <v>0</v>
      </c>
      <c r="W34" s="259">
        <v>0</v>
      </c>
    </row>
    <row r="35" spans="1:23" ht="12.75" customHeight="1">
      <c r="A35" s="63">
        <v>27</v>
      </c>
      <c r="B35" s="337" t="s">
        <v>216</v>
      </c>
      <c r="C35" s="259">
        <f t="shared" si="2"/>
        <v>12545.572661186639</v>
      </c>
      <c r="D35" s="259">
        <v>57</v>
      </c>
      <c r="E35" s="259">
        <v>23</v>
      </c>
      <c r="F35" s="259">
        <f t="shared" si="0"/>
        <v>3713.6720583730239</v>
      </c>
      <c r="G35" s="259">
        <v>0</v>
      </c>
      <c r="H35" s="259">
        <v>128.35434211367689</v>
      </c>
      <c r="I35" s="259">
        <v>2316.0067700255104</v>
      </c>
      <c r="J35" s="259">
        <v>0</v>
      </c>
      <c r="K35" s="259">
        <v>1224.2925802500515</v>
      </c>
      <c r="L35" s="259">
        <v>0</v>
      </c>
      <c r="M35" s="259">
        <v>45.018365983784953</v>
      </c>
      <c r="N35" s="259">
        <v>8578.1805914122888</v>
      </c>
      <c r="O35" s="259">
        <v>0</v>
      </c>
      <c r="P35" s="259">
        <v>0</v>
      </c>
      <c r="Q35" s="259">
        <v>0</v>
      </c>
      <c r="R35" s="259">
        <f t="shared" si="1"/>
        <v>173.72001140132758</v>
      </c>
      <c r="S35" s="259">
        <v>0</v>
      </c>
      <c r="T35" s="259">
        <v>173.72001140132758</v>
      </c>
      <c r="U35" s="259">
        <v>0</v>
      </c>
      <c r="V35" s="259">
        <v>0</v>
      </c>
      <c r="W35" s="259">
        <v>0</v>
      </c>
    </row>
    <row r="36" spans="1:23" ht="12.75" customHeight="1">
      <c r="A36" s="63">
        <v>28</v>
      </c>
      <c r="B36" s="337" t="s">
        <v>217</v>
      </c>
      <c r="C36" s="259">
        <f t="shared" si="2"/>
        <v>35789.307078270635</v>
      </c>
      <c r="D36" s="259">
        <v>110</v>
      </c>
      <c r="E36" s="259">
        <v>0</v>
      </c>
      <c r="F36" s="259">
        <f t="shared" si="0"/>
        <v>11063.779592558618</v>
      </c>
      <c r="G36" s="259">
        <v>0</v>
      </c>
      <c r="H36" s="259">
        <v>330.11542797757568</v>
      </c>
      <c r="I36" s="259">
        <v>6052.8312889115723</v>
      </c>
      <c r="J36" s="259">
        <v>0</v>
      </c>
      <c r="K36" s="259">
        <v>3992.6418261141498</v>
      </c>
      <c r="L36" s="259">
        <v>12</v>
      </c>
      <c r="M36" s="259">
        <v>676.19104955531964</v>
      </c>
      <c r="N36" s="259">
        <v>23819.168792986973</v>
      </c>
      <c r="O36" s="259">
        <v>0</v>
      </c>
      <c r="P36" s="259">
        <v>0</v>
      </c>
      <c r="Q36" s="259">
        <v>0</v>
      </c>
      <c r="R36" s="259">
        <f t="shared" si="1"/>
        <v>796.35869272504419</v>
      </c>
      <c r="S36" s="259">
        <v>0</v>
      </c>
      <c r="T36" s="259">
        <v>795.35869272504419</v>
      </c>
      <c r="U36" s="259">
        <v>0</v>
      </c>
      <c r="V36" s="259">
        <v>1</v>
      </c>
      <c r="W36" s="259">
        <v>0</v>
      </c>
    </row>
    <row r="37" spans="1:23" ht="12.75" customHeight="1">
      <c r="A37" s="63">
        <v>29</v>
      </c>
      <c r="B37" s="337" t="s">
        <v>218</v>
      </c>
      <c r="C37" s="259">
        <f t="shared" si="2"/>
        <v>47740.660504369567</v>
      </c>
      <c r="D37" s="259">
        <v>104</v>
      </c>
      <c r="E37" s="259">
        <v>0</v>
      </c>
      <c r="F37" s="259">
        <f t="shared" si="0"/>
        <v>12614.631675434337</v>
      </c>
      <c r="G37" s="259">
        <v>0</v>
      </c>
      <c r="H37" s="259">
        <v>2777.6995572944315</v>
      </c>
      <c r="I37" s="259">
        <v>8215.9964892165772</v>
      </c>
      <c r="J37" s="259">
        <v>0</v>
      </c>
      <c r="K37" s="259">
        <v>1421.2116619073604</v>
      </c>
      <c r="L37" s="259">
        <v>0</v>
      </c>
      <c r="M37" s="259">
        <v>199.7239670159673</v>
      </c>
      <c r="N37" s="259">
        <v>34179.27921997528</v>
      </c>
      <c r="O37" s="259">
        <v>0</v>
      </c>
      <c r="P37" s="259">
        <v>0</v>
      </c>
      <c r="Q37" s="259">
        <v>0</v>
      </c>
      <c r="R37" s="259">
        <f t="shared" si="1"/>
        <v>842.74960895994843</v>
      </c>
      <c r="S37" s="259">
        <v>0</v>
      </c>
      <c r="T37" s="259">
        <v>841.74960895994843</v>
      </c>
      <c r="U37" s="259">
        <v>0</v>
      </c>
      <c r="V37" s="259">
        <v>1</v>
      </c>
      <c r="W37" s="259">
        <v>0</v>
      </c>
    </row>
    <row r="38" spans="1:23" ht="12.75" customHeight="1">
      <c r="A38" s="63">
        <v>30</v>
      </c>
      <c r="B38" s="337" t="s">
        <v>272</v>
      </c>
      <c r="C38" s="259">
        <f t="shared" si="2"/>
        <v>5883.6800882842308</v>
      </c>
      <c r="D38" s="259">
        <v>0</v>
      </c>
      <c r="E38" s="259">
        <v>0</v>
      </c>
      <c r="F38" s="259">
        <f t="shared" si="0"/>
        <v>1632.7635477602223</v>
      </c>
      <c r="G38" s="259">
        <v>0</v>
      </c>
      <c r="H38" s="259">
        <v>335.93878668282912</v>
      </c>
      <c r="I38" s="259">
        <v>991.1894839882134</v>
      </c>
      <c r="J38" s="259">
        <v>0</v>
      </c>
      <c r="K38" s="259">
        <v>298.33830583888385</v>
      </c>
      <c r="L38" s="259">
        <v>0</v>
      </c>
      <c r="M38" s="259">
        <v>7.2969712502959769</v>
      </c>
      <c r="N38" s="259">
        <v>4155.67003881044</v>
      </c>
      <c r="O38" s="259">
        <v>0</v>
      </c>
      <c r="P38" s="259">
        <v>0</v>
      </c>
      <c r="Q38" s="259">
        <v>0</v>
      </c>
      <c r="R38" s="259">
        <f t="shared" si="1"/>
        <v>95.246501713568477</v>
      </c>
      <c r="S38" s="259">
        <v>0</v>
      </c>
      <c r="T38" s="259">
        <v>95.246501713568477</v>
      </c>
      <c r="U38" s="259">
        <v>0</v>
      </c>
      <c r="V38" s="259">
        <v>0</v>
      </c>
      <c r="W38" s="259">
        <v>0</v>
      </c>
    </row>
    <row r="39" spans="1:23" ht="12.75" customHeight="1">
      <c r="A39" s="63" t="s">
        <v>169</v>
      </c>
      <c r="B39" s="337" t="s">
        <v>273</v>
      </c>
      <c r="C39" s="259">
        <f t="shared" si="2"/>
        <v>20760.249634336244</v>
      </c>
      <c r="D39" s="259">
        <v>0</v>
      </c>
      <c r="E39" s="259">
        <v>0</v>
      </c>
      <c r="F39" s="259">
        <f t="shared" si="0"/>
        <v>5174.8889053683442</v>
      </c>
      <c r="G39" s="259">
        <v>0</v>
      </c>
      <c r="H39" s="259">
        <v>154.94299970451999</v>
      </c>
      <c r="I39" s="259">
        <v>2641.8627910886412</v>
      </c>
      <c r="J39" s="259">
        <v>0</v>
      </c>
      <c r="K39" s="259">
        <v>2296.4360780627662</v>
      </c>
      <c r="L39" s="259">
        <v>0</v>
      </c>
      <c r="M39" s="259">
        <v>81.647036512417174</v>
      </c>
      <c r="N39" s="259">
        <v>7003.1404664606935</v>
      </c>
      <c r="O39" s="259">
        <v>0</v>
      </c>
      <c r="P39" s="259">
        <v>0</v>
      </c>
      <c r="Q39" s="259">
        <v>0</v>
      </c>
      <c r="R39" s="259">
        <f t="shared" si="1"/>
        <v>8577.8989689529426</v>
      </c>
      <c r="S39" s="259">
        <v>0</v>
      </c>
      <c r="T39" s="259">
        <v>8577.8989689529426</v>
      </c>
      <c r="U39" s="259">
        <v>0</v>
      </c>
      <c r="V39" s="259">
        <v>0</v>
      </c>
      <c r="W39" s="259">
        <v>4.3212935542598743</v>
      </c>
    </row>
    <row r="40" spans="1:23" ht="12.75" customHeight="1">
      <c r="A40" s="63">
        <v>33</v>
      </c>
      <c r="B40" s="337" t="s">
        <v>170</v>
      </c>
      <c r="C40" s="259">
        <f t="shared" si="2"/>
        <v>5196.2486237884114</v>
      </c>
      <c r="D40" s="259">
        <v>4</v>
      </c>
      <c r="E40" s="259">
        <v>0</v>
      </c>
      <c r="F40" s="259">
        <f t="shared" si="0"/>
        <v>2770.7274628159726</v>
      </c>
      <c r="G40" s="259">
        <v>0</v>
      </c>
      <c r="H40" s="259">
        <v>115.9189656446287</v>
      </c>
      <c r="I40" s="259">
        <v>1939.5836822346103</v>
      </c>
      <c r="J40" s="259">
        <v>0</v>
      </c>
      <c r="K40" s="259">
        <v>567.49632316237921</v>
      </c>
      <c r="L40" s="259">
        <v>0</v>
      </c>
      <c r="M40" s="259">
        <v>147.7284917743545</v>
      </c>
      <c r="N40" s="259">
        <v>2309.7272776802897</v>
      </c>
      <c r="O40" s="259">
        <v>0</v>
      </c>
      <c r="P40" s="259">
        <v>0</v>
      </c>
      <c r="Q40" s="259">
        <v>0</v>
      </c>
      <c r="R40" s="259">
        <f t="shared" si="1"/>
        <v>111.79388329214945</v>
      </c>
      <c r="S40" s="259">
        <v>0</v>
      </c>
      <c r="T40" s="259">
        <v>111.79388329214945</v>
      </c>
      <c r="U40" s="259">
        <v>0</v>
      </c>
      <c r="V40" s="259">
        <v>0</v>
      </c>
      <c r="W40" s="259">
        <v>0</v>
      </c>
    </row>
    <row r="41" spans="1:23" ht="12.75" customHeight="1">
      <c r="A41" s="63" t="s">
        <v>171</v>
      </c>
      <c r="B41" s="336" t="s">
        <v>172</v>
      </c>
      <c r="C41" s="259">
        <f t="shared" si="2"/>
        <v>4064762.9544160771</v>
      </c>
      <c r="D41" s="259">
        <v>1095005</v>
      </c>
      <c r="E41" s="259">
        <v>1462643.28</v>
      </c>
      <c r="F41" s="259">
        <f t="shared" si="0"/>
        <v>63969.221809793271</v>
      </c>
      <c r="G41" s="259">
        <v>0</v>
      </c>
      <c r="H41" s="259">
        <v>326.11555568069662</v>
      </c>
      <c r="I41" s="259">
        <v>5707.1213462034066</v>
      </c>
      <c r="J41" s="259">
        <v>0</v>
      </c>
      <c r="K41" s="259">
        <v>13116.195824992596</v>
      </c>
      <c r="L41" s="259">
        <v>10011</v>
      </c>
      <c r="M41" s="259">
        <v>34808.78908291657</v>
      </c>
      <c r="N41" s="259">
        <v>685748.23388897639</v>
      </c>
      <c r="O41" s="259">
        <v>0</v>
      </c>
      <c r="P41" s="259">
        <v>0</v>
      </c>
      <c r="Q41" s="259">
        <v>0</v>
      </c>
      <c r="R41" s="259">
        <f t="shared" si="1"/>
        <v>669766.32682360511</v>
      </c>
      <c r="S41" s="259">
        <v>0</v>
      </c>
      <c r="T41" s="259">
        <v>522700.32682360511</v>
      </c>
      <c r="U41" s="259">
        <v>0</v>
      </c>
      <c r="V41" s="259">
        <v>147066</v>
      </c>
      <c r="W41" s="259">
        <v>87630.89189370221</v>
      </c>
    </row>
    <row r="42" spans="1:23" ht="12.75" customHeight="1">
      <c r="A42" s="63" t="s">
        <v>173</v>
      </c>
      <c r="B42" s="338" t="s">
        <v>274</v>
      </c>
      <c r="C42" s="259">
        <f t="shared" si="2"/>
        <v>4042950.9473896674</v>
      </c>
      <c r="D42" s="259">
        <v>1095005</v>
      </c>
      <c r="E42" s="259">
        <v>1462643.28</v>
      </c>
      <c r="F42" s="259">
        <f t="shared" si="0"/>
        <v>63458.885084918205</v>
      </c>
      <c r="G42" s="259">
        <v>0</v>
      </c>
      <c r="H42" s="259">
        <v>299.65092095073112</v>
      </c>
      <c r="I42" s="259">
        <v>5254.5471551090359</v>
      </c>
      <c r="J42" s="259">
        <v>0</v>
      </c>
      <c r="K42" s="259">
        <v>13085.854622940071</v>
      </c>
      <c r="L42" s="259">
        <v>10011</v>
      </c>
      <c r="M42" s="259">
        <v>34807.832385918366</v>
      </c>
      <c r="N42" s="259">
        <v>685490.81394296256</v>
      </c>
      <c r="O42" s="259">
        <v>0</v>
      </c>
      <c r="P42" s="259">
        <v>0</v>
      </c>
      <c r="Q42" s="259">
        <v>0</v>
      </c>
      <c r="R42" s="259">
        <f t="shared" si="1"/>
        <v>648722.07646808377</v>
      </c>
      <c r="S42" s="259">
        <v>0</v>
      </c>
      <c r="T42" s="259">
        <v>501656.07646808377</v>
      </c>
      <c r="U42" s="259">
        <v>0</v>
      </c>
      <c r="V42" s="259">
        <v>147066</v>
      </c>
      <c r="W42" s="259">
        <v>87630.89189370221</v>
      </c>
    </row>
    <row r="43" spans="1:23" ht="12.75" customHeight="1">
      <c r="A43" s="63" t="s">
        <v>174</v>
      </c>
      <c r="B43" s="338" t="s">
        <v>175</v>
      </c>
      <c r="C43" s="259">
        <f t="shared" si="2"/>
        <v>21812.007026410185</v>
      </c>
      <c r="D43" s="259">
        <v>0</v>
      </c>
      <c r="E43" s="259">
        <v>0</v>
      </c>
      <c r="F43" s="259">
        <f t="shared" si="0"/>
        <v>510.33672487506828</v>
      </c>
      <c r="G43" s="259">
        <v>0</v>
      </c>
      <c r="H43" s="259">
        <v>26.464634729965429</v>
      </c>
      <c r="I43" s="259">
        <v>452.57419109437063</v>
      </c>
      <c r="J43" s="259">
        <v>0</v>
      </c>
      <c r="K43" s="259">
        <v>30.341202052525382</v>
      </c>
      <c r="L43" s="259">
        <v>0</v>
      </c>
      <c r="M43" s="259">
        <v>0.95669699820684795</v>
      </c>
      <c r="N43" s="259">
        <v>257.41994601379395</v>
      </c>
      <c r="O43" s="259">
        <v>0</v>
      </c>
      <c r="P43" s="259">
        <v>0</v>
      </c>
      <c r="Q43" s="259">
        <v>0</v>
      </c>
      <c r="R43" s="259">
        <f t="shared" si="1"/>
        <v>21044.250355521322</v>
      </c>
      <c r="S43" s="259">
        <v>0</v>
      </c>
      <c r="T43" s="259">
        <v>21044.250355521322</v>
      </c>
      <c r="U43" s="259">
        <v>0</v>
      </c>
      <c r="V43" s="259">
        <v>0</v>
      </c>
      <c r="W43" s="259">
        <v>0</v>
      </c>
    </row>
    <row r="44" spans="1:23" ht="12.75" customHeight="1">
      <c r="A44" s="63" t="s">
        <v>176</v>
      </c>
      <c r="B44" s="336" t="s">
        <v>275</v>
      </c>
      <c r="C44" s="259">
        <f t="shared" si="2"/>
        <v>72210.307926043461</v>
      </c>
      <c r="D44" s="259">
        <v>0</v>
      </c>
      <c r="E44" s="259">
        <v>0</v>
      </c>
      <c r="F44" s="259">
        <f t="shared" si="0"/>
        <v>33278.037259182362</v>
      </c>
      <c r="G44" s="259">
        <v>0</v>
      </c>
      <c r="H44" s="259">
        <v>188.06140813954852</v>
      </c>
      <c r="I44" s="259">
        <v>32356.706244059926</v>
      </c>
      <c r="J44" s="259">
        <v>0</v>
      </c>
      <c r="K44" s="259">
        <v>728.78240441688274</v>
      </c>
      <c r="L44" s="259">
        <v>0</v>
      </c>
      <c r="M44" s="259">
        <v>4.4872025660111321</v>
      </c>
      <c r="N44" s="259">
        <v>958.65383338624167</v>
      </c>
      <c r="O44" s="259">
        <v>0</v>
      </c>
      <c r="P44" s="259">
        <v>0</v>
      </c>
      <c r="Q44" s="259">
        <v>0</v>
      </c>
      <c r="R44" s="259">
        <f t="shared" si="1"/>
        <v>14813.567642571154</v>
      </c>
      <c r="S44" s="259">
        <v>0</v>
      </c>
      <c r="T44" s="259">
        <v>14813.567642571154</v>
      </c>
      <c r="U44" s="259">
        <v>0</v>
      </c>
      <c r="V44" s="259">
        <v>0</v>
      </c>
      <c r="W44" s="259">
        <v>23160.049190903701</v>
      </c>
    </row>
    <row r="45" spans="1:23" ht="12.75" customHeight="1">
      <c r="A45" s="63">
        <v>36</v>
      </c>
      <c r="B45" s="337" t="s">
        <v>178</v>
      </c>
      <c r="C45" s="259">
        <f t="shared" si="2"/>
        <v>1151.366531716234</v>
      </c>
      <c r="D45" s="259">
        <v>0</v>
      </c>
      <c r="E45" s="259">
        <v>0</v>
      </c>
      <c r="F45" s="259">
        <f t="shared" si="0"/>
        <v>1048.7164247689732</v>
      </c>
      <c r="G45" s="259">
        <v>0</v>
      </c>
      <c r="H45" s="259">
        <v>19.050474181397238</v>
      </c>
      <c r="I45" s="259">
        <v>983.69959738350622</v>
      </c>
      <c r="J45" s="259">
        <v>0</v>
      </c>
      <c r="K45" s="259">
        <v>45.511803078788077</v>
      </c>
      <c r="L45" s="259">
        <v>0</v>
      </c>
      <c r="M45" s="259">
        <v>0.45455012528175215</v>
      </c>
      <c r="N45" s="259">
        <v>44.711735398844638</v>
      </c>
      <c r="O45" s="259">
        <v>0</v>
      </c>
      <c r="P45" s="259">
        <v>0</v>
      </c>
      <c r="Q45" s="259">
        <v>0</v>
      </c>
      <c r="R45" s="259">
        <f t="shared" si="1"/>
        <v>57.938371548416079</v>
      </c>
      <c r="S45" s="259">
        <v>0</v>
      </c>
      <c r="T45" s="259">
        <v>57.938371548416079</v>
      </c>
      <c r="U45" s="259">
        <v>0</v>
      </c>
      <c r="V45" s="259">
        <v>0</v>
      </c>
      <c r="W45" s="259">
        <v>0</v>
      </c>
    </row>
    <row r="46" spans="1:23" ht="12.75" customHeight="1">
      <c r="A46" s="63" t="s">
        <v>179</v>
      </c>
      <c r="B46" s="337" t="s">
        <v>276</v>
      </c>
      <c r="C46" s="259">
        <f t="shared" si="2"/>
        <v>71058.941394327223</v>
      </c>
      <c r="D46" s="259">
        <v>0</v>
      </c>
      <c r="E46" s="259">
        <v>0</v>
      </c>
      <c r="F46" s="259">
        <f t="shared" si="0"/>
        <v>32229.320834413393</v>
      </c>
      <c r="G46" s="259">
        <v>0</v>
      </c>
      <c r="H46" s="259">
        <v>169.0109339581513</v>
      </c>
      <c r="I46" s="259">
        <v>31373.006646676418</v>
      </c>
      <c r="J46" s="259">
        <v>0</v>
      </c>
      <c r="K46" s="259">
        <v>683.27060133809471</v>
      </c>
      <c r="L46" s="259">
        <v>0</v>
      </c>
      <c r="M46" s="259">
        <v>4.0326524407293798</v>
      </c>
      <c r="N46" s="259">
        <v>913.94209798739701</v>
      </c>
      <c r="O46" s="259">
        <v>0</v>
      </c>
      <c r="P46" s="259">
        <v>0</v>
      </c>
      <c r="Q46" s="259">
        <v>0</v>
      </c>
      <c r="R46" s="259">
        <f t="shared" si="1"/>
        <v>14755.629271022735</v>
      </c>
      <c r="S46" s="259">
        <v>0</v>
      </c>
      <c r="T46" s="259">
        <v>14755.629271022735</v>
      </c>
      <c r="U46" s="259">
        <v>0</v>
      </c>
      <c r="V46" s="259">
        <v>0</v>
      </c>
      <c r="W46" s="259">
        <v>23160.049190903701</v>
      </c>
    </row>
    <row r="47" spans="1:23" ht="12.75" customHeight="1">
      <c r="A47" s="63">
        <v>37</v>
      </c>
      <c r="B47" s="338" t="s">
        <v>180</v>
      </c>
      <c r="C47" s="259">
        <f t="shared" si="2"/>
        <v>2923.1259926035855</v>
      </c>
      <c r="D47" s="259">
        <v>0</v>
      </c>
      <c r="E47" s="259">
        <v>0</v>
      </c>
      <c r="F47" s="259">
        <f t="shared" si="0"/>
        <v>2674.2413949148008</v>
      </c>
      <c r="G47" s="259">
        <v>0</v>
      </c>
      <c r="H47" s="259">
        <v>50.153359008902079</v>
      </c>
      <c r="I47" s="259">
        <v>2587.9481180801372</v>
      </c>
      <c r="J47" s="259">
        <v>0</v>
      </c>
      <c r="K47" s="259">
        <v>34.943243380615698</v>
      </c>
      <c r="L47" s="259">
        <v>0</v>
      </c>
      <c r="M47" s="259">
        <v>1.1966744451462832</v>
      </c>
      <c r="N47" s="259">
        <v>96.704856645328334</v>
      </c>
      <c r="O47" s="259">
        <v>0</v>
      </c>
      <c r="P47" s="259">
        <v>0</v>
      </c>
      <c r="Q47" s="259">
        <v>0</v>
      </c>
      <c r="R47" s="259">
        <f t="shared" si="1"/>
        <v>152.17974104345626</v>
      </c>
      <c r="S47" s="259">
        <v>0</v>
      </c>
      <c r="T47" s="259">
        <v>152.17974104345626</v>
      </c>
      <c r="U47" s="259">
        <v>0</v>
      </c>
      <c r="V47" s="259">
        <v>0</v>
      </c>
      <c r="W47" s="259">
        <v>0</v>
      </c>
    </row>
    <row r="48" spans="1:23" ht="12.75" customHeight="1">
      <c r="A48" s="63" t="s">
        <v>181</v>
      </c>
      <c r="B48" s="339" t="s">
        <v>277</v>
      </c>
      <c r="C48" s="259">
        <f t="shared" si="2"/>
        <v>68135.815401723637</v>
      </c>
      <c r="D48" s="259">
        <v>0</v>
      </c>
      <c r="E48" s="259">
        <v>0</v>
      </c>
      <c r="F48" s="259">
        <f t="shared" si="0"/>
        <v>29555.07943949859</v>
      </c>
      <c r="G48" s="259">
        <v>0</v>
      </c>
      <c r="H48" s="259">
        <v>118.8575749492492</v>
      </c>
      <c r="I48" s="259">
        <v>28785.058528596281</v>
      </c>
      <c r="J48" s="259">
        <v>0</v>
      </c>
      <c r="K48" s="259">
        <v>648.32735795747897</v>
      </c>
      <c r="L48" s="259">
        <v>0</v>
      </c>
      <c r="M48" s="259">
        <v>2.8359779955830966</v>
      </c>
      <c r="N48" s="259">
        <v>817.23724134206861</v>
      </c>
      <c r="O48" s="259">
        <v>0</v>
      </c>
      <c r="P48" s="259">
        <v>0</v>
      </c>
      <c r="Q48" s="259">
        <v>0</v>
      </c>
      <c r="R48" s="259">
        <f t="shared" si="1"/>
        <v>14603.44952997928</v>
      </c>
      <c r="S48" s="259">
        <v>0</v>
      </c>
      <c r="T48" s="259">
        <v>14603.44952997928</v>
      </c>
      <c r="U48" s="259">
        <v>0</v>
      </c>
      <c r="V48" s="259">
        <v>0</v>
      </c>
      <c r="W48" s="259">
        <v>23160.049190903701</v>
      </c>
    </row>
    <row r="49" spans="1:23" ht="12.75" customHeight="1">
      <c r="A49" s="63" t="s">
        <v>182</v>
      </c>
      <c r="B49" s="336" t="s">
        <v>219</v>
      </c>
      <c r="C49" s="259">
        <f t="shared" si="2"/>
        <v>141424.80695479378</v>
      </c>
      <c r="D49" s="259">
        <v>0</v>
      </c>
      <c r="E49" s="259">
        <v>0</v>
      </c>
      <c r="F49" s="259">
        <f t="shared" si="0"/>
        <v>121143.74396836451</v>
      </c>
      <c r="G49" s="259">
        <v>0</v>
      </c>
      <c r="H49" s="259">
        <v>4951.989173960068</v>
      </c>
      <c r="I49" s="259">
        <v>95923.462644980522</v>
      </c>
      <c r="J49" s="259">
        <v>0</v>
      </c>
      <c r="K49" s="259">
        <v>15244.523632656677</v>
      </c>
      <c r="L49" s="259">
        <v>0</v>
      </c>
      <c r="M49" s="259">
        <v>5023.7685167672371</v>
      </c>
      <c r="N49" s="259">
        <v>16115.927094138817</v>
      </c>
      <c r="O49" s="259">
        <v>0</v>
      </c>
      <c r="P49" s="259">
        <v>0</v>
      </c>
      <c r="Q49" s="259">
        <v>0</v>
      </c>
      <c r="R49" s="259">
        <f t="shared" si="1"/>
        <v>4165.1358922904346</v>
      </c>
      <c r="S49" s="259">
        <v>0</v>
      </c>
      <c r="T49" s="259">
        <v>4165.1358922904346</v>
      </c>
      <c r="U49" s="259">
        <v>0</v>
      </c>
      <c r="V49" s="259">
        <v>0</v>
      </c>
      <c r="W49" s="259">
        <v>0</v>
      </c>
    </row>
    <row r="50" spans="1:23" ht="12.75" customHeight="1">
      <c r="A50" s="63" t="s">
        <v>183</v>
      </c>
      <c r="B50" s="337" t="s">
        <v>184</v>
      </c>
      <c r="C50" s="259">
        <f t="shared" si="2"/>
        <v>55688.444945101117</v>
      </c>
      <c r="D50" s="259">
        <v>0</v>
      </c>
      <c r="E50" s="259">
        <v>0</v>
      </c>
      <c r="F50" s="259">
        <f t="shared" si="0"/>
        <v>49386.278845886918</v>
      </c>
      <c r="G50" s="259">
        <v>0</v>
      </c>
      <c r="H50" s="259">
        <v>2189.3557148494656</v>
      </c>
      <c r="I50" s="259">
        <v>39889.730450756069</v>
      </c>
      <c r="J50" s="259">
        <v>0</v>
      </c>
      <c r="K50" s="259">
        <v>4305.1923149147951</v>
      </c>
      <c r="L50" s="259">
        <v>0</v>
      </c>
      <c r="M50" s="259">
        <v>3002.0003653665899</v>
      </c>
      <c r="N50" s="259">
        <v>4552.9397249912445</v>
      </c>
      <c r="O50" s="259">
        <v>0</v>
      </c>
      <c r="P50" s="259">
        <v>0</v>
      </c>
      <c r="Q50" s="259">
        <v>0</v>
      </c>
      <c r="R50" s="259">
        <f t="shared" si="1"/>
        <v>1749.2263742229518</v>
      </c>
      <c r="S50" s="259">
        <v>0</v>
      </c>
      <c r="T50" s="259">
        <v>1749.2263742229518</v>
      </c>
      <c r="U50" s="259">
        <v>0</v>
      </c>
      <c r="V50" s="259">
        <v>0</v>
      </c>
      <c r="W50" s="259">
        <v>0</v>
      </c>
    </row>
    <row r="51" spans="1:23" ht="12.75" customHeight="1">
      <c r="A51" s="63">
        <v>43</v>
      </c>
      <c r="B51" s="337" t="s">
        <v>278</v>
      </c>
      <c r="C51" s="259">
        <f t="shared" si="2"/>
        <v>85736.362009692632</v>
      </c>
      <c r="D51" s="259">
        <v>0</v>
      </c>
      <c r="E51" s="259">
        <v>0</v>
      </c>
      <c r="F51" s="259">
        <f t="shared" si="0"/>
        <v>71757.465122477588</v>
      </c>
      <c r="G51" s="259">
        <v>0</v>
      </c>
      <c r="H51" s="259">
        <v>2762.6334591106029</v>
      </c>
      <c r="I51" s="259">
        <v>56033.732194224453</v>
      </c>
      <c r="J51" s="259">
        <v>0</v>
      </c>
      <c r="K51" s="259">
        <v>10939.331317741882</v>
      </c>
      <c r="L51" s="259">
        <v>0</v>
      </c>
      <c r="M51" s="259">
        <v>2021.7681514006472</v>
      </c>
      <c r="N51" s="259">
        <v>11562.987369147571</v>
      </c>
      <c r="O51" s="259">
        <v>0</v>
      </c>
      <c r="P51" s="259">
        <v>0</v>
      </c>
      <c r="Q51" s="259">
        <v>0</v>
      </c>
      <c r="R51" s="259">
        <f t="shared" si="1"/>
        <v>2415.9095180674826</v>
      </c>
      <c r="S51" s="259">
        <v>0</v>
      </c>
      <c r="T51" s="259">
        <v>2415.9095180674826</v>
      </c>
      <c r="U51" s="259">
        <v>0</v>
      </c>
      <c r="V51" s="259">
        <v>0</v>
      </c>
      <c r="W51" s="259">
        <v>0</v>
      </c>
    </row>
    <row r="52" spans="1:23" ht="12.75" customHeight="1">
      <c r="A52" s="63" t="s">
        <v>185</v>
      </c>
      <c r="B52" s="336" t="s">
        <v>279</v>
      </c>
      <c r="C52" s="259">
        <f t="shared" si="2"/>
        <v>252751.30156057785</v>
      </c>
      <c r="D52" s="259">
        <v>1514.0769230769231</v>
      </c>
      <c r="E52" s="259">
        <v>0</v>
      </c>
      <c r="F52" s="259">
        <f t="shared" si="0"/>
        <v>163201.55259714613</v>
      </c>
      <c r="G52" s="259">
        <v>0</v>
      </c>
      <c r="H52" s="259">
        <v>4454.2580109591381</v>
      </c>
      <c r="I52" s="259">
        <v>116126.76192270053</v>
      </c>
      <c r="J52" s="259">
        <v>0</v>
      </c>
      <c r="K52" s="259">
        <v>40356.46058935883</v>
      </c>
      <c r="L52" s="259">
        <v>0</v>
      </c>
      <c r="M52" s="259">
        <v>2264.0720741276091</v>
      </c>
      <c r="N52" s="259">
        <v>81444.976832083528</v>
      </c>
      <c r="O52" s="259">
        <v>0</v>
      </c>
      <c r="P52" s="259">
        <v>0</v>
      </c>
      <c r="Q52" s="259">
        <v>0</v>
      </c>
      <c r="R52" s="259">
        <f t="shared" si="1"/>
        <v>6590.6952082712387</v>
      </c>
      <c r="S52" s="259">
        <v>0</v>
      </c>
      <c r="T52" s="259">
        <v>6590.6952082712387</v>
      </c>
      <c r="U52" s="259">
        <v>0</v>
      </c>
      <c r="V52" s="259">
        <v>0</v>
      </c>
      <c r="W52" s="259">
        <v>0</v>
      </c>
    </row>
    <row r="53" spans="1:23" ht="12.75" customHeight="1">
      <c r="A53" s="63">
        <v>45</v>
      </c>
      <c r="B53" s="337" t="s">
        <v>280</v>
      </c>
      <c r="C53" s="259">
        <f t="shared" si="2"/>
        <v>27154.309358451439</v>
      </c>
      <c r="D53" s="259">
        <v>155.52853380158038</v>
      </c>
      <c r="E53" s="259">
        <v>0</v>
      </c>
      <c r="F53" s="259">
        <f t="shared" si="0"/>
        <v>15559.591528787356</v>
      </c>
      <c r="G53" s="259">
        <v>0</v>
      </c>
      <c r="H53" s="259">
        <v>668.18431311569293</v>
      </c>
      <c r="I53" s="259">
        <v>5539.7451376192394</v>
      </c>
      <c r="J53" s="259">
        <v>0</v>
      </c>
      <c r="K53" s="259">
        <v>9342.783033410471</v>
      </c>
      <c r="L53" s="259">
        <v>0</v>
      </c>
      <c r="M53" s="259">
        <v>8.8790446419537599</v>
      </c>
      <c r="N53" s="259">
        <v>11105.519082680195</v>
      </c>
      <c r="O53" s="259">
        <v>0</v>
      </c>
      <c r="P53" s="259">
        <v>0</v>
      </c>
      <c r="Q53" s="259">
        <v>0</v>
      </c>
      <c r="R53" s="259">
        <f t="shared" si="1"/>
        <v>333.67021318230638</v>
      </c>
      <c r="S53" s="259">
        <v>0</v>
      </c>
      <c r="T53" s="259">
        <v>333.67021318230638</v>
      </c>
      <c r="U53" s="259">
        <v>0</v>
      </c>
      <c r="V53" s="259">
        <v>0</v>
      </c>
      <c r="W53" s="259">
        <v>0</v>
      </c>
    </row>
    <row r="54" spans="1:23" ht="12.75" customHeight="1">
      <c r="A54" s="63">
        <v>46</v>
      </c>
      <c r="B54" s="337" t="s">
        <v>220</v>
      </c>
      <c r="C54" s="259">
        <f t="shared" si="2"/>
        <v>97826.003544268024</v>
      </c>
      <c r="D54" s="259">
        <v>317.37126021476337</v>
      </c>
      <c r="E54" s="259">
        <v>0</v>
      </c>
      <c r="F54" s="259">
        <f t="shared" si="0"/>
        <v>78239.60940534281</v>
      </c>
      <c r="G54" s="259">
        <v>0</v>
      </c>
      <c r="H54" s="259">
        <v>2121.8141366131854</v>
      </c>
      <c r="I54" s="259">
        <v>69476.649608233653</v>
      </c>
      <c r="J54" s="259">
        <v>0</v>
      </c>
      <c r="K54" s="259">
        <v>6605.0357155402316</v>
      </c>
      <c r="L54" s="259">
        <v>0</v>
      </c>
      <c r="M54" s="259">
        <v>36.109944955733518</v>
      </c>
      <c r="N54" s="259">
        <v>15352.1226996939</v>
      </c>
      <c r="O54" s="259">
        <v>0</v>
      </c>
      <c r="P54" s="259">
        <v>0</v>
      </c>
      <c r="Q54" s="259">
        <v>0</v>
      </c>
      <c r="R54" s="259">
        <f t="shared" si="1"/>
        <v>3916.9001790165489</v>
      </c>
      <c r="S54" s="259">
        <v>0</v>
      </c>
      <c r="T54" s="259">
        <v>3916.9001790165489</v>
      </c>
      <c r="U54" s="259">
        <v>0</v>
      </c>
      <c r="V54" s="259">
        <v>0</v>
      </c>
      <c r="W54" s="259">
        <v>0</v>
      </c>
    </row>
    <row r="55" spans="1:23" ht="12.75" customHeight="1">
      <c r="A55" s="63">
        <v>47</v>
      </c>
      <c r="B55" s="337" t="s">
        <v>221</v>
      </c>
      <c r="C55" s="259">
        <f t="shared" si="2"/>
        <v>127770.98865785834</v>
      </c>
      <c r="D55" s="259">
        <v>1041.1771290605793</v>
      </c>
      <c r="E55" s="259">
        <v>0</v>
      </c>
      <c r="F55" s="259">
        <f t="shared" si="0"/>
        <v>69402.351663015943</v>
      </c>
      <c r="G55" s="259">
        <v>0</v>
      </c>
      <c r="H55" s="259">
        <v>1664.2595612302603</v>
      </c>
      <c r="I55" s="259">
        <v>41110.367176847642</v>
      </c>
      <c r="J55" s="259">
        <v>0</v>
      </c>
      <c r="K55" s="259">
        <v>24408.641840408127</v>
      </c>
      <c r="L55" s="259">
        <v>0</v>
      </c>
      <c r="M55" s="259">
        <v>2219.083084529922</v>
      </c>
      <c r="N55" s="259">
        <v>54987.335049709429</v>
      </c>
      <c r="O55" s="259">
        <v>0</v>
      </c>
      <c r="P55" s="259">
        <v>0</v>
      </c>
      <c r="Q55" s="259">
        <v>0</v>
      </c>
      <c r="R55" s="259">
        <f t="shared" si="1"/>
        <v>2340.1248160723835</v>
      </c>
      <c r="S55" s="259">
        <v>0</v>
      </c>
      <c r="T55" s="259">
        <v>2340.1248160723835</v>
      </c>
      <c r="U55" s="259">
        <v>0</v>
      </c>
      <c r="V55" s="259">
        <v>0</v>
      </c>
      <c r="W55" s="259">
        <v>0</v>
      </c>
    </row>
    <row r="56" spans="1:23" ht="12.75" customHeight="1">
      <c r="A56" s="63" t="s">
        <v>186</v>
      </c>
      <c r="B56" s="336" t="s">
        <v>222</v>
      </c>
      <c r="C56" s="259">
        <f t="shared" si="2"/>
        <v>1238569.2596603357</v>
      </c>
      <c r="D56" s="259">
        <v>0</v>
      </c>
      <c r="E56" s="259">
        <v>0</v>
      </c>
      <c r="F56" s="259">
        <f t="shared" si="0"/>
        <v>1188708.2176015999</v>
      </c>
      <c r="G56" s="259">
        <v>0</v>
      </c>
      <c r="H56" s="259">
        <v>4293.4217514338052</v>
      </c>
      <c r="I56" s="259">
        <v>424952.57473163301</v>
      </c>
      <c r="J56" s="259">
        <v>370112.87880532659</v>
      </c>
      <c r="K56" s="259">
        <v>7424.9249902500014</v>
      </c>
      <c r="L56" s="259">
        <v>381701.66930695513</v>
      </c>
      <c r="M56" s="259">
        <v>222.74801600147254</v>
      </c>
      <c r="N56" s="259">
        <v>31271.567701800912</v>
      </c>
      <c r="O56" s="259">
        <v>0</v>
      </c>
      <c r="P56" s="259">
        <v>0</v>
      </c>
      <c r="Q56" s="259">
        <v>0</v>
      </c>
      <c r="R56" s="259">
        <f t="shared" si="1"/>
        <v>18589.474356934843</v>
      </c>
      <c r="S56" s="259">
        <v>0</v>
      </c>
      <c r="T56" s="259">
        <v>18589.474356934843</v>
      </c>
      <c r="U56" s="259">
        <v>0</v>
      </c>
      <c r="V56" s="259">
        <v>0</v>
      </c>
      <c r="W56" s="259">
        <v>0</v>
      </c>
    </row>
    <row r="57" spans="1:23" ht="12.75" customHeight="1">
      <c r="A57" s="63" t="s">
        <v>188</v>
      </c>
      <c r="B57" s="337" t="s">
        <v>281</v>
      </c>
      <c r="C57" s="259">
        <f t="shared" si="2"/>
        <v>5660.4872781241857</v>
      </c>
      <c r="D57" s="259">
        <v>0</v>
      </c>
      <c r="E57" s="259">
        <v>0</v>
      </c>
      <c r="F57" s="259">
        <f t="shared" si="0"/>
        <v>4652.9833174096702</v>
      </c>
      <c r="G57" s="259">
        <v>0</v>
      </c>
      <c r="H57" s="259">
        <v>12.392296222273369</v>
      </c>
      <c r="I57" s="259">
        <v>4517.8696507665845</v>
      </c>
      <c r="J57" s="259">
        <v>0</v>
      </c>
      <c r="K57" s="259">
        <v>122.58895795293648</v>
      </c>
      <c r="L57" s="259">
        <v>0</v>
      </c>
      <c r="M57" s="259">
        <v>0.13241246787576966</v>
      </c>
      <c r="N57" s="259">
        <v>241.9105713546532</v>
      </c>
      <c r="O57" s="259">
        <v>0</v>
      </c>
      <c r="P57" s="259">
        <v>0</v>
      </c>
      <c r="Q57" s="259">
        <v>0</v>
      </c>
      <c r="R57" s="259">
        <f t="shared" si="1"/>
        <v>765.59338935986227</v>
      </c>
      <c r="S57" s="259">
        <v>0</v>
      </c>
      <c r="T57" s="259">
        <v>765.59338935986227</v>
      </c>
      <c r="U57" s="259">
        <v>0</v>
      </c>
      <c r="V57" s="259">
        <v>0</v>
      </c>
      <c r="W57" s="259">
        <v>0</v>
      </c>
    </row>
    <row r="58" spans="1:23" ht="12.75" customHeight="1">
      <c r="A58" s="63" t="s">
        <v>189</v>
      </c>
      <c r="B58" s="337" t="s">
        <v>282</v>
      </c>
      <c r="C58" s="259">
        <f t="shared" si="2"/>
        <v>201792.27057455</v>
      </c>
      <c r="D58" s="259">
        <v>0</v>
      </c>
      <c r="E58" s="259">
        <v>0</v>
      </c>
      <c r="F58" s="259">
        <f t="shared" si="0"/>
        <v>175246.20191254353</v>
      </c>
      <c r="G58" s="259">
        <v>0</v>
      </c>
      <c r="H58" s="259">
        <v>2059.1731502051211</v>
      </c>
      <c r="I58" s="259">
        <v>172468.2021757164</v>
      </c>
      <c r="J58" s="259">
        <v>0</v>
      </c>
      <c r="K58" s="259">
        <v>538.66182834158315</v>
      </c>
      <c r="L58" s="259">
        <v>0</v>
      </c>
      <c r="M58" s="259">
        <v>180.16475828043886</v>
      </c>
      <c r="N58" s="259">
        <v>17371.438950929907</v>
      </c>
      <c r="O58" s="259">
        <v>0</v>
      </c>
      <c r="P58" s="259">
        <v>0</v>
      </c>
      <c r="Q58" s="259">
        <v>0</v>
      </c>
      <c r="R58" s="259">
        <f t="shared" si="1"/>
        <v>9174.6297110765627</v>
      </c>
      <c r="S58" s="259">
        <v>0</v>
      </c>
      <c r="T58" s="259">
        <v>9174.6297110765627</v>
      </c>
      <c r="U58" s="259">
        <v>0</v>
      </c>
      <c r="V58" s="259">
        <v>0</v>
      </c>
      <c r="W58" s="259">
        <v>0</v>
      </c>
    </row>
    <row r="59" spans="1:23" ht="12.75" customHeight="1">
      <c r="A59" s="63">
        <v>50</v>
      </c>
      <c r="B59" s="337" t="s">
        <v>283</v>
      </c>
      <c r="C59" s="259">
        <f t="shared" si="2"/>
        <v>474220.17176345299</v>
      </c>
      <c r="D59" s="259">
        <v>0</v>
      </c>
      <c r="E59" s="259">
        <v>0</v>
      </c>
      <c r="F59" s="259">
        <f t="shared" si="0"/>
        <v>474200.60509290447</v>
      </c>
      <c r="G59" s="259">
        <v>0</v>
      </c>
      <c r="H59" s="259">
        <v>15.228611705843495</v>
      </c>
      <c r="I59" s="259">
        <v>92483.544772700625</v>
      </c>
      <c r="J59" s="259">
        <v>0</v>
      </c>
      <c r="K59" s="259">
        <v>0</v>
      </c>
      <c r="L59" s="259">
        <v>381701.66930695513</v>
      </c>
      <c r="M59" s="259">
        <v>0.16240154285634806</v>
      </c>
      <c r="N59" s="259">
        <v>0.32635845904234129</v>
      </c>
      <c r="O59" s="259">
        <v>0</v>
      </c>
      <c r="P59" s="259">
        <v>0</v>
      </c>
      <c r="Q59" s="259">
        <v>0</v>
      </c>
      <c r="R59" s="259">
        <f t="shared" si="1"/>
        <v>19.240312089479218</v>
      </c>
      <c r="S59" s="259">
        <v>0</v>
      </c>
      <c r="T59" s="259">
        <v>19.240312089479218</v>
      </c>
      <c r="U59" s="259">
        <v>0</v>
      </c>
      <c r="V59" s="259">
        <v>0</v>
      </c>
      <c r="W59" s="259">
        <v>0</v>
      </c>
    </row>
    <row r="60" spans="1:23" ht="12.75" customHeight="1">
      <c r="A60" s="63">
        <v>51</v>
      </c>
      <c r="B60" s="337" t="s">
        <v>284</v>
      </c>
      <c r="C60" s="259">
        <f t="shared" si="2"/>
        <v>371369.75751072844</v>
      </c>
      <c r="D60" s="259">
        <v>0</v>
      </c>
      <c r="E60" s="259">
        <v>0</v>
      </c>
      <c r="F60" s="259">
        <f t="shared" si="0"/>
        <v>371225.24889519805</v>
      </c>
      <c r="G60" s="259">
        <v>0</v>
      </c>
      <c r="H60" s="259">
        <v>568.56008321024569</v>
      </c>
      <c r="I60" s="259">
        <v>348.95469039026347</v>
      </c>
      <c r="J60" s="259">
        <v>370112.87880532659</v>
      </c>
      <c r="K60" s="259">
        <v>194.68937983703788</v>
      </c>
      <c r="L60" s="259">
        <v>0</v>
      </c>
      <c r="M60" s="259">
        <v>0.16593643393950391</v>
      </c>
      <c r="N60" s="259">
        <v>124.66292667657279</v>
      </c>
      <c r="O60" s="259">
        <v>0</v>
      </c>
      <c r="P60" s="259">
        <v>0</v>
      </c>
      <c r="Q60" s="259">
        <v>0</v>
      </c>
      <c r="R60" s="259">
        <f t="shared" si="1"/>
        <v>19.845688853821393</v>
      </c>
      <c r="S60" s="259">
        <v>0</v>
      </c>
      <c r="T60" s="259">
        <v>19.845688853821393</v>
      </c>
      <c r="U60" s="259">
        <v>0</v>
      </c>
      <c r="V60" s="259">
        <v>0</v>
      </c>
      <c r="W60" s="259">
        <v>0</v>
      </c>
    </row>
    <row r="61" spans="1:23" ht="12.75" customHeight="1">
      <c r="A61" s="63">
        <v>52</v>
      </c>
      <c r="B61" s="337" t="s">
        <v>223</v>
      </c>
      <c r="C61" s="259">
        <f t="shared" si="2"/>
        <v>132810.01708750724</v>
      </c>
      <c r="D61" s="259">
        <v>0</v>
      </c>
      <c r="E61" s="259">
        <v>0</v>
      </c>
      <c r="F61" s="259">
        <f t="shared" si="0"/>
        <v>117029.70118235494</v>
      </c>
      <c r="G61" s="259">
        <v>0</v>
      </c>
      <c r="H61" s="259">
        <v>828.31452625171278</v>
      </c>
      <c r="I61" s="259">
        <v>110736.20023007815</v>
      </c>
      <c r="J61" s="259">
        <v>0</v>
      </c>
      <c r="K61" s="259">
        <v>5446.0486520707991</v>
      </c>
      <c r="L61" s="259">
        <v>0</v>
      </c>
      <c r="M61" s="259">
        <v>19.137773954297128</v>
      </c>
      <c r="N61" s="259">
        <v>9647.0287842687521</v>
      </c>
      <c r="O61" s="259">
        <v>0</v>
      </c>
      <c r="P61" s="259">
        <v>0</v>
      </c>
      <c r="Q61" s="259">
        <v>0</v>
      </c>
      <c r="R61" s="259">
        <f t="shared" si="1"/>
        <v>6133.2871208835331</v>
      </c>
      <c r="S61" s="259">
        <v>0</v>
      </c>
      <c r="T61" s="259">
        <v>6133.2871208835331</v>
      </c>
      <c r="U61" s="259">
        <v>0</v>
      </c>
      <c r="V61" s="259">
        <v>0</v>
      </c>
      <c r="W61" s="259">
        <v>0</v>
      </c>
    </row>
    <row r="62" spans="1:23" ht="12.75" customHeight="1">
      <c r="A62" s="63">
        <v>53</v>
      </c>
      <c r="B62" s="337" t="s">
        <v>190</v>
      </c>
      <c r="C62" s="259">
        <f t="shared" si="2"/>
        <v>52716.555445972932</v>
      </c>
      <c r="D62" s="259">
        <v>0</v>
      </c>
      <c r="E62" s="259">
        <v>0</v>
      </c>
      <c r="F62" s="259">
        <f t="shared" si="0"/>
        <v>46353.477201189366</v>
      </c>
      <c r="G62" s="259">
        <v>0</v>
      </c>
      <c r="H62" s="259">
        <v>809.75308383860931</v>
      </c>
      <c r="I62" s="259">
        <v>44397.803211981045</v>
      </c>
      <c r="J62" s="259">
        <v>0</v>
      </c>
      <c r="K62" s="259">
        <v>1122.9361720476445</v>
      </c>
      <c r="L62" s="259">
        <v>0</v>
      </c>
      <c r="M62" s="259">
        <v>22.984733322064919</v>
      </c>
      <c r="N62" s="259">
        <v>3886.2001101119859</v>
      </c>
      <c r="O62" s="259">
        <v>0</v>
      </c>
      <c r="P62" s="259">
        <v>0</v>
      </c>
      <c r="Q62" s="259">
        <v>0</v>
      </c>
      <c r="R62" s="259">
        <f t="shared" si="1"/>
        <v>2476.8781346715873</v>
      </c>
      <c r="S62" s="259">
        <v>0</v>
      </c>
      <c r="T62" s="259">
        <v>2476.8781346715873</v>
      </c>
      <c r="U62" s="259">
        <v>0</v>
      </c>
      <c r="V62" s="259">
        <v>0</v>
      </c>
      <c r="W62" s="259">
        <v>0</v>
      </c>
    </row>
    <row r="63" spans="1:23" ht="12.75" customHeight="1">
      <c r="A63" s="63" t="s">
        <v>191</v>
      </c>
      <c r="B63" s="336" t="s">
        <v>192</v>
      </c>
      <c r="C63" s="259">
        <f t="shared" si="2"/>
        <v>47912.895685189782</v>
      </c>
      <c r="D63" s="259">
        <v>364.10149997813443</v>
      </c>
      <c r="E63" s="259">
        <v>0</v>
      </c>
      <c r="F63" s="259">
        <f t="shared" si="0"/>
        <v>28989.408798056076</v>
      </c>
      <c r="G63" s="259">
        <v>0</v>
      </c>
      <c r="H63" s="259">
        <v>643.56954634843964</v>
      </c>
      <c r="I63" s="259">
        <v>2153.8264371766245</v>
      </c>
      <c r="J63" s="259">
        <v>0</v>
      </c>
      <c r="K63" s="259">
        <v>23388.961664856168</v>
      </c>
      <c r="L63" s="259">
        <v>0</v>
      </c>
      <c r="M63" s="259">
        <v>2803.0511496748454</v>
      </c>
      <c r="N63" s="259">
        <v>18411.329796298589</v>
      </c>
      <c r="O63" s="259">
        <v>0</v>
      </c>
      <c r="P63" s="259">
        <v>0</v>
      </c>
      <c r="Q63" s="259">
        <v>0</v>
      </c>
      <c r="R63" s="259">
        <f t="shared" si="1"/>
        <v>148.05559085697996</v>
      </c>
      <c r="S63" s="259">
        <v>0</v>
      </c>
      <c r="T63" s="259">
        <v>148.05559085697996</v>
      </c>
      <c r="U63" s="259">
        <v>0</v>
      </c>
      <c r="V63" s="259">
        <v>0</v>
      </c>
      <c r="W63" s="259">
        <v>0</v>
      </c>
    </row>
    <row r="64" spans="1:23" ht="12.75" customHeight="1">
      <c r="A64" s="63" t="s">
        <v>72</v>
      </c>
      <c r="B64" s="336" t="s">
        <v>224</v>
      </c>
      <c r="C64" s="259">
        <f t="shared" si="2"/>
        <v>25748.520022596818</v>
      </c>
      <c r="D64" s="259">
        <v>0</v>
      </c>
      <c r="E64" s="259">
        <v>0</v>
      </c>
      <c r="F64" s="259">
        <f t="shared" si="0"/>
        <v>10362.256728354729</v>
      </c>
      <c r="G64" s="259">
        <v>0</v>
      </c>
      <c r="H64" s="259">
        <v>324.33673702452705</v>
      </c>
      <c r="I64" s="259">
        <v>4092.782781019293</v>
      </c>
      <c r="J64" s="259">
        <v>0</v>
      </c>
      <c r="K64" s="259">
        <v>5938.6035626855128</v>
      </c>
      <c r="L64" s="259">
        <v>0</v>
      </c>
      <c r="M64" s="259">
        <v>6.5336476253957345</v>
      </c>
      <c r="N64" s="259">
        <v>15146.67090900863</v>
      </c>
      <c r="O64" s="259">
        <v>0</v>
      </c>
      <c r="P64" s="259">
        <v>0</v>
      </c>
      <c r="Q64" s="259">
        <v>0</v>
      </c>
      <c r="R64" s="259">
        <f t="shared" si="1"/>
        <v>239.59238523346153</v>
      </c>
      <c r="S64" s="259">
        <v>0</v>
      </c>
      <c r="T64" s="259">
        <v>239.59238523346153</v>
      </c>
      <c r="U64" s="259">
        <v>0</v>
      </c>
      <c r="V64" s="259">
        <v>0</v>
      </c>
      <c r="W64" s="259">
        <v>0</v>
      </c>
    </row>
    <row r="65" spans="1:24" ht="12.75" customHeight="1">
      <c r="A65" s="63" t="s">
        <v>73</v>
      </c>
      <c r="B65" s="336" t="s">
        <v>132</v>
      </c>
      <c r="C65" s="259">
        <f t="shared" si="2"/>
        <v>23855.428284910111</v>
      </c>
      <c r="D65" s="259">
        <v>0</v>
      </c>
      <c r="E65" s="259">
        <v>0</v>
      </c>
      <c r="F65" s="259">
        <f t="shared" si="0"/>
        <v>8078.0328129472691</v>
      </c>
      <c r="G65" s="259">
        <v>0</v>
      </c>
      <c r="H65" s="259">
        <v>469.05246393825331</v>
      </c>
      <c r="I65" s="259">
        <v>3089.2326074011089</v>
      </c>
      <c r="J65" s="259">
        <v>0</v>
      </c>
      <c r="K65" s="259">
        <v>4513.8076122646917</v>
      </c>
      <c r="L65" s="259">
        <v>0</v>
      </c>
      <c r="M65" s="259">
        <v>5.9401293432148217</v>
      </c>
      <c r="N65" s="259">
        <v>15586.561937652521</v>
      </c>
      <c r="O65" s="259">
        <v>0</v>
      </c>
      <c r="P65" s="259">
        <v>0</v>
      </c>
      <c r="Q65" s="259">
        <v>0</v>
      </c>
      <c r="R65" s="259">
        <f t="shared" si="1"/>
        <v>190.83353431031969</v>
      </c>
      <c r="S65" s="259">
        <v>0</v>
      </c>
      <c r="T65" s="259">
        <v>190.83353431031969</v>
      </c>
      <c r="U65" s="259">
        <v>0</v>
      </c>
      <c r="V65" s="259">
        <v>0</v>
      </c>
      <c r="W65" s="259">
        <v>0</v>
      </c>
    </row>
    <row r="66" spans="1:24" ht="12.75" customHeight="1">
      <c r="A66" s="63" t="s">
        <v>74</v>
      </c>
      <c r="B66" s="336" t="s">
        <v>285</v>
      </c>
      <c r="C66" s="259">
        <f t="shared" si="2"/>
        <v>5673.4875355166423</v>
      </c>
      <c r="D66" s="259">
        <v>0</v>
      </c>
      <c r="E66" s="259">
        <v>0</v>
      </c>
      <c r="F66" s="259">
        <f t="shared" si="0"/>
        <v>2881.5934769442897</v>
      </c>
      <c r="G66" s="259">
        <v>0</v>
      </c>
      <c r="H66" s="259">
        <v>329.40847714682513</v>
      </c>
      <c r="I66" s="259">
        <v>1491.9946713190229</v>
      </c>
      <c r="J66" s="259">
        <v>0</v>
      </c>
      <c r="K66" s="259">
        <v>1055.8619022137013</v>
      </c>
      <c r="L66" s="259">
        <v>0</v>
      </c>
      <c r="M66" s="259">
        <v>4.3284262647403065</v>
      </c>
      <c r="N66" s="259">
        <v>2694.9238646458366</v>
      </c>
      <c r="O66" s="259">
        <v>0</v>
      </c>
      <c r="P66" s="259">
        <v>0</v>
      </c>
      <c r="Q66" s="259">
        <v>0</v>
      </c>
      <c r="R66" s="259">
        <f t="shared" si="1"/>
        <v>96.970193926515606</v>
      </c>
      <c r="S66" s="259">
        <v>0</v>
      </c>
      <c r="T66" s="259">
        <v>96.970193926515606</v>
      </c>
      <c r="U66" s="259">
        <v>0</v>
      </c>
      <c r="V66" s="259">
        <v>0</v>
      </c>
      <c r="W66" s="259">
        <v>0</v>
      </c>
    </row>
    <row r="67" spans="1:24" ht="12.75" customHeight="1">
      <c r="A67" s="63" t="s">
        <v>75</v>
      </c>
      <c r="B67" s="336" t="s">
        <v>286</v>
      </c>
      <c r="C67" s="259">
        <f t="shared" si="2"/>
        <v>55830.117835460143</v>
      </c>
      <c r="D67" s="259">
        <v>0</v>
      </c>
      <c r="E67" s="259">
        <v>0</v>
      </c>
      <c r="F67" s="259">
        <f t="shared" si="0"/>
        <v>28811.574679275651</v>
      </c>
      <c r="G67" s="259">
        <v>0</v>
      </c>
      <c r="H67" s="259">
        <v>5024.041463170066</v>
      </c>
      <c r="I67" s="259">
        <v>12666.019713000756</v>
      </c>
      <c r="J67" s="259">
        <v>0</v>
      </c>
      <c r="K67" s="259">
        <v>10033.022626717498</v>
      </c>
      <c r="L67" s="259">
        <v>0</v>
      </c>
      <c r="M67" s="259">
        <v>1088.4908763873327</v>
      </c>
      <c r="N67" s="259">
        <v>26162.913613875604</v>
      </c>
      <c r="O67" s="259">
        <v>0</v>
      </c>
      <c r="P67" s="259">
        <v>0</v>
      </c>
      <c r="Q67" s="259">
        <v>0</v>
      </c>
      <c r="R67" s="259">
        <f t="shared" si="1"/>
        <v>855.62954230888806</v>
      </c>
      <c r="S67" s="259">
        <v>0</v>
      </c>
      <c r="T67" s="259">
        <v>855.62954230888806</v>
      </c>
      <c r="U67" s="259">
        <v>0</v>
      </c>
      <c r="V67" s="259">
        <v>0</v>
      </c>
      <c r="W67" s="259">
        <v>0</v>
      </c>
    </row>
    <row r="68" spans="1:24" ht="12.75" customHeight="1">
      <c r="A68" s="63" t="s">
        <v>76</v>
      </c>
      <c r="B68" s="336" t="s">
        <v>287</v>
      </c>
      <c r="C68" s="259">
        <f t="shared" si="2"/>
        <v>20099.111519948779</v>
      </c>
      <c r="D68" s="259">
        <v>0</v>
      </c>
      <c r="E68" s="259">
        <v>0</v>
      </c>
      <c r="F68" s="259">
        <f t="shared" si="0"/>
        <v>10182.392874142251</v>
      </c>
      <c r="G68" s="259">
        <v>0</v>
      </c>
      <c r="H68" s="259">
        <v>416.26497872792976</v>
      </c>
      <c r="I68" s="259">
        <v>4136.5064873910587</v>
      </c>
      <c r="J68" s="259">
        <v>0</v>
      </c>
      <c r="K68" s="259">
        <v>5624.201385551396</v>
      </c>
      <c r="L68" s="259">
        <v>0</v>
      </c>
      <c r="M68" s="259">
        <v>5.4200224718685677</v>
      </c>
      <c r="N68" s="259">
        <v>9670.6098783000489</v>
      </c>
      <c r="O68" s="259">
        <v>0</v>
      </c>
      <c r="P68" s="259">
        <v>0</v>
      </c>
      <c r="Q68" s="259">
        <v>0</v>
      </c>
      <c r="R68" s="259">
        <f t="shared" si="1"/>
        <v>246.1087675064808</v>
      </c>
      <c r="S68" s="259">
        <v>0</v>
      </c>
      <c r="T68" s="259">
        <v>246.1087675064808</v>
      </c>
      <c r="U68" s="259">
        <v>0</v>
      </c>
      <c r="V68" s="259">
        <v>0</v>
      </c>
      <c r="W68" s="259">
        <v>0</v>
      </c>
    </row>
    <row r="69" spans="1:24" ht="12.75" customHeight="1">
      <c r="A69" s="63" t="s">
        <v>77</v>
      </c>
      <c r="B69" s="336" t="s">
        <v>288</v>
      </c>
      <c r="C69" s="259">
        <f t="shared" si="2"/>
        <v>89387.174626121065</v>
      </c>
      <c r="D69" s="259">
        <v>0</v>
      </c>
      <c r="E69" s="259">
        <v>0</v>
      </c>
      <c r="F69" s="259">
        <f t="shared" si="0"/>
        <v>43399.029485614716</v>
      </c>
      <c r="G69" s="259">
        <v>0</v>
      </c>
      <c r="H69" s="259">
        <v>4826.6461443523895</v>
      </c>
      <c r="I69" s="259">
        <v>20491.500995591214</v>
      </c>
      <c r="J69" s="259">
        <v>3258</v>
      </c>
      <c r="K69" s="259">
        <v>12406.361095600543</v>
      </c>
      <c r="L69" s="259">
        <v>0</v>
      </c>
      <c r="M69" s="259">
        <v>2416.5212500705707</v>
      </c>
      <c r="N69" s="259">
        <v>41385.606482402516</v>
      </c>
      <c r="O69" s="259">
        <v>0</v>
      </c>
      <c r="P69" s="259">
        <v>0</v>
      </c>
      <c r="Q69" s="259">
        <v>0</v>
      </c>
      <c r="R69" s="259">
        <f t="shared" si="1"/>
        <v>4602.5386581038265</v>
      </c>
      <c r="S69" s="259">
        <v>0</v>
      </c>
      <c r="T69" s="259">
        <v>4602.5386581038265</v>
      </c>
      <c r="U69" s="259">
        <v>0</v>
      </c>
      <c r="V69" s="259">
        <v>0</v>
      </c>
      <c r="W69" s="259">
        <v>0</v>
      </c>
    </row>
    <row r="70" spans="1:24" ht="12.75" customHeight="1">
      <c r="A70" s="63" t="s">
        <v>193</v>
      </c>
      <c r="B70" s="336" t="s">
        <v>226</v>
      </c>
      <c r="C70" s="259">
        <f t="shared" si="2"/>
        <v>60135.976112602373</v>
      </c>
      <c r="D70" s="259">
        <v>247.32505357064761</v>
      </c>
      <c r="E70" s="259">
        <v>0</v>
      </c>
      <c r="F70" s="259">
        <f>SUM(G70:M70)</f>
        <v>12952.306540033322</v>
      </c>
      <c r="G70" s="259">
        <v>0</v>
      </c>
      <c r="H70" s="259">
        <v>112.09424289463921</v>
      </c>
      <c r="I70" s="259">
        <v>695.02278233533184</v>
      </c>
      <c r="J70" s="259">
        <v>0</v>
      </c>
      <c r="K70" s="259">
        <v>12142.150066914159</v>
      </c>
      <c r="L70" s="259">
        <v>0</v>
      </c>
      <c r="M70" s="259">
        <v>3.039447889192608</v>
      </c>
      <c r="N70" s="259">
        <v>46892.902862198338</v>
      </c>
      <c r="O70" s="259">
        <v>0</v>
      </c>
      <c r="P70" s="259">
        <v>0</v>
      </c>
      <c r="Q70" s="259">
        <v>0</v>
      </c>
      <c r="R70" s="259">
        <f>SUM(S70:V70)</f>
        <v>43.441656800064344</v>
      </c>
      <c r="S70" s="259">
        <v>0</v>
      </c>
      <c r="T70" s="259">
        <v>43.441656800064344</v>
      </c>
      <c r="U70" s="259">
        <v>0</v>
      </c>
      <c r="V70" s="259">
        <v>0</v>
      </c>
      <c r="W70" s="259">
        <v>0</v>
      </c>
    </row>
    <row r="71" spans="1:24" ht="12.75" customHeight="1">
      <c r="A71" s="63" t="s">
        <v>194</v>
      </c>
      <c r="B71" s="336" t="s">
        <v>289</v>
      </c>
      <c r="C71" s="259">
        <f t="shared" ref="C71:C76" si="3">SUM(D71:F71,N71:R71,W71)</f>
        <v>104441.5451500482</v>
      </c>
      <c r="D71" s="259">
        <v>225.28003236104428</v>
      </c>
      <c r="E71" s="259">
        <v>0</v>
      </c>
      <c r="F71" s="259">
        <f>SUM(G71:M71)</f>
        <v>31460.784767595545</v>
      </c>
      <c r="G71" s="259">
        <v>0</v>
      </c>
      <c r="H71" s="259">
        <v>2981.3538414917525</v>
      </c>
      <c r="I71" s="259">
        <v>6671.5119636943855</v>
      </c>
      <c r="J71" s="259">
        <v>0</v>
      </c>
      <c r="K71" s="259">
        <v>21726.882272037961</v>
      </c>
      <c r="L71" s="259">
        <v>0</v>
      </c>
      <c r="M71" s="259">
        <v>81.036690371447193</v>
      </c>
      <c r="N71" s="259">
        <v>71991.090271629335</v>
      </c>
      <c r="O71" s="259">
        <v>0</v>
      </c>
      <c r="P71" s="259">
        <v>0</v>
      </c>
      <c r="Q71" s="259">
        <v>0</v>
      </c>
      <c r="R71" s="259">
        <f>SUM(S71:V71)</f>
        <v>764.3900784622781</v>
      </c>
      <c r="S71" s="259">
        <v>0</v>
      </c>
      <c r="T71" s="259">
        <v>764.3900784622781</v>
      </c>
      <c r="U71" s="259">
        <v>0</v>
      </c>
      <c r="V71" s="259">
        <v>0</v>
      </c>
      <c r="W71" s="259">
        <v>0</v>
      </c>
    </row>
    <row r="72" spans="1:24" ht="12.75" customHeight="1">
      <c r="A72" s="63" t="s">
        <v>195</v>
      </c>
      <c r="B72" s="336" t="s">
        <v>227</v>
      </c>
      <c r="C72" s="259">
        <f t="shared" si="3"/>
        <v>102734.95457707766</v>
      </c>
      <c r="D72" s="259">
        <v>256.7934140901736</v>
      </c>
      <c r="E72" s="259">
        <v>0</v>
      </c>
      <c r="F72" s="259">
        <f>SUM(G72:M72)</f>
        <v>70714.202210586867</v>
      </c>
      <c r="G72" s="259">
        <v>0</v>
      </c>
      <c r="H72" s="259">
        <v>1491.7488660619711</v>
      </c>
      <c r="I72" s="259">
        <v>55040.63268418971</v>
      </c>
      <c r="J72" s="259">
        <v>0</v>
      </c>
      <c r="K72" s="259">
        <v>13905.365611781175</v>
      </c>
      <c r="L72" s="259">
        <v>0</v>
      </c>
      <c r="M72" s="259">
        <v>276.45504855401236</v>
      </c>
      <c r="N72" s="259">
        <v>28249.143138774401</v>
      </c>
      <c r="O72" s="259">
        <v>0</v>
      </c>
      <c r="P72" s="259">
        <v>0</v>
      </c>
      <c r="Q72" s="259">
        <v>0</v>
      </c>
      <c r="R72" s="259">
        <f>SUM(S72:V72)</f>
        <v>3514.8158136262127</v>
      </c>
      <c r="S72" s="259">
        <v>0</v>
      </c>
      <c r="T72" s="259">
        <v>3514.8158136262127</v>
      </c>
      <c r="U72" s="259">
        <v>0</v>
      </c>
      <c r="V72" s="259">
        <v>0</v>
      </c>
      <c r="W72" s="259">
        <v>0</v>
      </c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</row>
    <row r="74" spans="1:24" s="99" customFormat="1" ht="15" customHeight="1">
      <c r="A74" s="53"/>
      <c r="B74" s="102" t="s">
        <v>91</v>
      </c>
      <c r="C74" s="261">
        <f t="shared" si="3"/>
        <v>8551353.9701425042</v>
      </c>
      <c r="D74" s="261">
        <f t="shared" ref="D74:W74" si="4">SUM(D6,D10,D14,D41,D44,D49,D52,D56,D63:D72)</f>
        <v>1462862</v>
      </c>
      <c r="E74" s="261">
        <f t="shared" si="4"/>
        <v>1539579</v>
      </c>
      <c r="F74" s="261">
        <f>SUM(G74:M74)</f>
        <v>2253199.5765148513</v>
      </c>
      <c r="G74" s="261">
        <f t="shared" si="4"/>
        <v>0</v>
      </c>
      <c r="H74" s="261">
        <f t="shared" si="4"/>
        <v>38437.782877322839</v>
      </c>
      <c r="I74" s="261">
        <f t="shared" si="4"/>
        <v>902884.04790072772</v>
      </c>
      <c r="J74" s="261">
        <f t="shared" si="4"/>
        <v>373370.87880532659</v>
      </c>
      <c r="K74" s="261">
        <f t="shared" si="4"/>
        <v>245798.00000000003</v>
      </c>
      <c r="L74" s="261">
        <f t="shared" si="4"/>
        <v>437639.66930695513</v>
      </c>
      <c r="M74" s="261">
        <f t="shared" si="4"/>
        <v>255069.19762451894</v>
      </c>
      <c r="N74" s="261">
        <f t="shared" si="4"/>
        <v>2078904.0297609905</v>
      </c>
      <c r="O74" s="261">
        <f>SUM(O6,O10,O14,O41,O44,O49,O52,O56,O63:O72)</f>
        <v>0</v>
      </c>
      <c r="P74" s="261">
        <f>SUM(P6,P10,P14,P41,P44,P49,P52,P56,P63:P72)</f>
        <v>0</v>
      </c>
      <c r="Q74" s="261">
        <f>SUM(Q6,Q10,Q14,Q41,Q44,Q49,Q52,Q56,Q63:Q72)</f>
        <v>0</v>
      </c>
      <c r="R74" s="261">
        <f>SUM(S74:V74)</f>
        <v>1002646.4427820578</v>
      </c>
      <c r="S74" s="261">
        <f t="shared" si="4"/>
        <v>0</v>
      </c>
      <c r="T74" s="261">
        <f t="shared" si="4"/>
        <v>778591.4427820578</v>
      </c>
      <c r="U74" s="261">
        <f t="shared" si="4"/>
        <v>0</v>
      </c>
      <c r="V74" s="261">
        <f t="shared" si="4"/>
        <v>224055</v>
      </c>
      <c r="W74" s="261">
        <f t="shared" si="4"/>
        <v>214162.92108460591</v>
      </c>
      <c r="X74" s="110"/>
    </row>
    <row r="75" spans="1:24" ht="15" customHeight="1">
      <c r="A75" s="42"/>
      <c r="B75" s="133" t="s">
        <v>290</v>
      </c>
      <c r="C75" s="259">
        <f t="shared" si="3"/>
        <v>3026848.9432607125</v>
      </c>
      <c r="D75" s="259">
        <v>14539</v>
      </c>
      <c r="E75" s="259">
        <v>14067</v>
      </c>
      <c r="F75" s="259">
        <f>SUM(G75:M75)</f>
        <v>1838300.2412879688</v>
      </c>
      <c r="G75" s="259">
        <v>0</v>
      </c>
      <c r="H75" s="259">
        <v>768231.09628514282</v>
      </c>
      <c r="I75" s="259">
        <v>597351.09054354555</v>
      </c>
      <c r="J75" s="259">
        <v>0</v>
      </c>
      <c r="K75" s="259">
        <v>427067</v>
      </c>
      <c r="L75" s="259">
        <v>0</v>
      </c>
      <c r="M75" s="259">
        <v>45651.054459280633</v>
      </c>
      <c r="N75" s="259">
        <v>863427.65211977169</v>
      </c>
      <c r="O75" s="259">
        <v>0</v>
      </c>
      <c r="P75" s="259">
        <v>0</v>
      </c>
      <c r="Q75" s="259">
        <v>0</v>
      </c>
      <c r="R75" s="259">
        <f>SUM(S75:V75)</f>
        <v>296515.04985297215</v>
      </c>
      <c r="S75" s="259">
        <v>0</v>
      </c>
      <c r="T75" s="259">
        <v>296515.04985297215</v>
      </c>
      <c r="U75" s="259">
        <v>0</v>
      </c>
      <c r="V75" s="259">
        <v>0</v>
      </c>
      <c r="W75" s="259">
        <v>0</v>
      </c>
    </row>
    <row r="76" spans="1:24" s="99" customFormat="1" ht="15" customHeight="1">
      <c r="A76" s="52"/>
      <c r="B76" s="609" t="s">
        <v>383</v>
      </c>
      <c r="C76" s="261">
        <f t="shared" si="3"/>
        <v>11578202.913403219</v>
      </c>
      <c r="D76" s="261">
        <f t="shared" ref="D76:W76" si="5">SUM(D74:D75)</f>
        <v>1477401</v>
      </c>
      <c r="E76" s="261">
        <f t="shared" si="5"/>
        <v>1553646</v>
      </c>
      <c r="F76" s="261">
        <f t="shared" si="5"/>
        <v>4091499.8178028204</v>
      </c>
      <c r="G76" s="261">
        <f t="shared" si="5"/>
        <v>0</v>
      </c>
      <c r="H76" s="261">
        <f t="shared" si="5"/>
        <v>806668.87916246569</v>
      </c>
      <c r="I76" s="261">
        <f t="shared" si="5"/>
        <v>1500235.1384442733</v>
      </c>
      <c r="J76" s="261">
        <f t="shared" si="5"/>
        <v>373370.87880532659</v>
      </c>
      <c r="K76" s="261">
        <f t="shared" si="5"/>
        <v>672865</v>
      </c>
      <c r="L76" s="261">
        <f t="shared" si="5"/>
        <v>437639.66930695513</v>
      </c>
      <c r="M76" s="261">
        <f t="shared" si="5"/>
        <v>300720.25208379957</v>
      </c>
      <c r="N76" s="261">
        <f t="shared" si="5"/>
        <v>2942331.6818807623</v>
      </c>
      <c r="O76" s="261">
        <f>SUM(O74:O75)</f>
        <v>0</v>
      </c>
      <c r="P76" s="261">
        <f>SUM(P74:P75)</f>
        <v>0</v>
      </c>
      <c r="Q76" s="261">
        <f>SUM(Q74:Q75)</f>
        <v>0</v>
      </c>
      <c r="R76" s="261">
        <f t="shared" si="5"/>
        <v>1299161.4926350298</v>
      </c>
      <c r="S76" s="261">
        <f t="shared" si="5"/>
        <v>0</v>
      </c>
      <c r="T76" s="261">
        <f t="shared" si="5"/>
        <v>1075106.4926350298</v>
      </c>
      <c r="U76" s="261">
        <f t="shared" si="5"/>
        <v>0</v>
      </c>
      <c r="V76" s="261">
        <f t="shared" si="5"/>
        <v>224055</v>
      </c>
      <c r="W76" s="261">
        <f t="shared" si="5"/>
        <v>214162.92108460591</v>
      </c>
      <c r="X76" s="110"/>
    </row>
    <row r="77" spans="1:24" ht="15" customHeight="1">
      <c r="A77" s="576" t="s">
        <v>557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</row>
    <row r="78" spans="1:24" ht="12.75" customHeight="1">
      <c r="A78" s="25" t="s">
        <v>639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</row>
    <row r="79" spans="1:24" ht="12.75" customHeight="1">
      <c r="A79" s="112" t="s">
        <v>640</v>
      </c>
      <c r="B79" s="293"/>
      <c r="C79" s="291"/>
      <c r="D79" s="294"/>
      <c r="E79" s="294"/>
      <c r="F79" s="294"/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294"/>
      <c r="S79" s="294"/>
      <c r="T79" s="294"/>
      <c r="U79" s="294"/>
      <c r="V79" s="294"/>
      <c r="W79" s="134"/>
    </row>
    <row r="80" spans="1:24" ht="12.75" customHeight="1">
      <c r="A80" s="25" t="s">
        <v>641</v>
      </c>
      <c r="B80" s="293"/>
      <c r="C80" s="290"/>
      <c r="D80" s="294"/>
      <c r="E80" s="294"/>
      <c r="F80" s="294"/>
      <c r="G80" s="294"/>
      <c r="H80" s="294"/>
      <c r="I80" s="294"/>
      <c r="J80" s="294"/>
      <c r="K80" s="294"/>
      <c r="L80" s="294"/>
      <c r="M80" s="294"/>
      <c r="N80" s="294"/>
      <c r="O80" s="294"/>
      <c r="P80" s="294"/>
      <c r="Q80" s="294"/>
      <c r="R80" s="294"/>
      <c r="S80" s="294"/>
      <c r="T80" s="294"/>
      <c r="U80" s="294"/>
      <c r="V80" s="294"/>
      <c r="W80" s="134"/>
    </row>
    <row r="81" spans="1:1" ht="12.75" customHeight="1">
      <c r="A81" s="623" t="s">
        <v>638</v>
      </c>
    </row>
    <row r="82" spans="1:1" ht="12.75" customHeight="1">
      <c r="A82" s="623" t="s">
        <v>642</v>
      </c>
    </row>
    <row r="83" spans="1:1" ht="12.75" customHeight="1">
      <c r="A83" s="623" t="s">
        <v>643</v>
      </c>
    </row>
  </sheetData>
  <mergeCells count="12">
    <mergeCell ref="W4:W5"/>
    <mergeCell ref="N4:N5"/>
    <mergeCell ref="R4:V4"/>
    <mergeCell ref="O4:O5"/>
    <mergeCell ref="P4:P5"/>
    <mergeCell ref="Q4:Q5"/>
    <mergeCell ref="F4:M4"/>
    <mergeCell ref="E4:E5"/>
    <mergeCell ref="A4:A5"/>
    <mergeCell ref="B4:B5"/>
    <mergeCell ref="C4:C5"/>
    <mergeCell ref="D4:D5"/>
  </mergeCells>
  <pageMargins left="0.59055118110236227" right="0.19685039370078741" top="0.39370078740157483" bottom="0.39370078740157483" header="0.11811023622047245" footer="0.11811023622047245"/>
  <pageSetup paperSize="9" scale="70" firstPageNumber="72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6" width="11.7109375" style="60" customWidth="1"/>
    <col min="7" max="7" width="8.7109375" style="60" customWidth="1"/>
    <col min="8" max="14" width="10.7109375" style="60" customWidth="1"/>
    <col min="15" max="16" width="8.7109375" style="367" customWidth="1"/>
    <col min="17" max="17" width="8.7109375" style="60" customWidth="1"/>
    <col min="18" max="18" width="11.7109375" style="60" customWidth="1"/>
    <col min="19" max="22" width="11.7109375" style="367" customWidth="1"/>
    <col min="23" max="23" width="12.7109375" style="60" customWidth="1"/>
    <col min="24" max="24" width="12.7109375" style="97" bestFit="1" customWidth="1"/>
    <col min="25" max="16384" width="11.42578125" style="60"/>
  </cols>
  <sheetData>
    <row r="1" spans="1:24" s="236" customFormat="1" ht="18" customHeight="1">
      <c r="A1" s="621" t="s">
        <v>651</v>
      </c>
      <c r="B1" s="237"/>
      <c r="C1" s="237"/>
      <c r="D1" s="237"/>
      <c r="E1" s="238"/>
      <c r="F1" s="238"/>
      <c r="G1" s="238"/>
      <c r="H1" s="238"/>
      <c r="I1" s="238"/>
      <c r="J1" s="332"/>
      <c r="L1" s="237"/>
      <c r="M1" s="237"/>
      <c r="N1" s="237"/>
      <c r="O1" s="187"/>
      <c r="P1" s="187"/>
      <c r="R1" s="238"/>
      <c r="S1" s="238"/>
      <c r="T1" s="187"/>
      <c r="U1" s="187"/>
      <c r="V1" s="187"/>
      <c r="X1" s="333"/>
    </row>
    <row r="2" spans="1:24" ht="18" customHeight="1">
      <c r="A2" s="619" t="s">
        <v>130</v>
      </c>
      <c r="B2" s="407"/>
      <c r="C2" s="407"/>
      <c r="D2" s="407"/>
      <c r="E2" s="407"/>
      <c r="F2" s="407"/>
      <c r="G2" s="407"/>
      <c r="H2" s="407"/>
      <c r="I2" s="407"/>
      <c r="J2" s="258"/>
      <c r="K2" s="407"/>
      <c r="L2" s="407"/>
      <c r="M2" s="407"/>
      <c r="N2" s="407"/>
      <c r="R2" s="407"/>
      <c r="S2" s="407"/>
      <c r="T2" s="407"/>
      <c r="U2" s="407"/>
    </row>
    <row r="3" spans="1:24" ht="15" customHeight="1">
      <c r="A3" s="18"/>
      <c r="B3" s="107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624"/>
      <c r="R3" s="115"/>
      <c r="S3" s="115"/>
      <c r="T3" s="115"/>
      <c r="U3" s="115"/>
      <c r="V3" s="115"/>
      <c r="W3" s="115"/>
    </row>
    <row r="4" spans="1:24" s="367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150</v>
      </c>
      <c r="Q4" s="644" t="s">
        <v>151</v>
      </c>
      <c r="R4" s="647" t="s">
        <v>2</v>
      </c>
      <c r="S4" s="647"/>
      <c r="T4" s="647"/>
      <c r="U4" s="647"/>
      <c r="V4" s="648"/>
      <c r="W4" s="659" t="s">
        <v>644</v>
      </c>
      <c r="X4" s="4"/>
    </row>
    <row r="5" spans="1:24" s="367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648</v>
      </c>
      <c r="K5" s="153" t="s">
        <v>154</v>
      </c>
      <c r="L5" s="153" t="s">
        <v>97</v>
      </c>
      <c r="M5" s="153" t="s">
        <v>124</v>
      </c>
      <c r="N5" s="650"/>
      <c r="O5" s="645"/>
      <c r="P5" s="645"/>
      <c r="Q5" s="645"/>
      <c r="R5" s="480" t="s">
        <v>94</v>
      </c>
      <c r="S5" s="192" t="s">
        <v>240</v>
      </c>
      <c r="T5" s="152" t="s">
        <v>637</v>
      </c>
      <c r="U5" s="153" t="s">
        <v>152</v>
      </c>
      <c r="V5" s="153" t="s">
        <v>153</v>
      </c>
      <c r="W5" s="660"/>
      <c r="X5" s="212"/>
    </row>
    <row r="6" spans="1:24" s="42" customFormat="1" ht="15" customHeight="1">
      <c r="A6" s="63" t="s">
        <v>155</v>
      </c>
      <c r="B6" s="336" t="s">
        <v>204</v>
      </c>
      <c r="C6" s="259">
        <f>SUM(D6:F6,N6:R6,W6)</f>
        <v>135441.60902023542</v>
      </c>
      <c r="D6" s="259">
        <v>34.170200572417109</v>
      </c>
      <c r="E6" s="259">
        <v>0</v>
      </c>
      <c r="F6" s="259">
        <f t="shared" ref="F6:F69" si="0">SUM(G6:M6)</f>
        <v>76536.72967600901</v>
      </c>
      <c r="G6" s="259">
        <v>0</v>
      </c>
      <c r="H6" s="259">
        <v>2022.700597027017</v>
      </c>
      <c r="I6" s="259">
        <v>60764.085181643371</v>
      </c>
      <c r="J6" s="259">
        <v>0</v>
      </c>
      <c r="K6" s="259">
        <v>11869.706759829378</v>
      </c>
      <c r="L6" s="259">
        <v>0</v>
      </c>
      <c r="M6" s="259">
        <v>1880.2371375092507</v>
      </c>
      <c r="N6" s="259">
        <v>6802.812346882919</v>
      </c>
      <c r="O6" s="259">
        <v>0</v>
      </c>
      <c r="P6" s="259">
        <v>0</v>
      </c>
      <c r="Q6" s="259">
        <v>0</v>
      </c>
      <c r="R6" s="259">
        <f t="shared" ref="R6:R69" si="1">SUM(S6:V6)</f>
        <v>52067.896796771078</v>
      </c>
      <c r="S6" s="259">
        <v>0</v>
      </c>
      <c r="T6" s="259">
        <v>52067.896796771078</v>
      </c>
      <c r="U6" s="259">
        <v>0</v>
      </c>
      <c r="V6" s="259">
        <v>0</v>
      </c>
      <c r="W6" s="259">
        <v>0</v>
      </c>
      <c r="X6" s="76"/>
    </row>
    <row r="7" spans="1:24" s="42" customFormat="1" ht="12.75" customHeight="1">
      <c r="A7" s="125" t="s">
        <v>105</v>
      </c>
      <c r="B7" s="337" t="s">
        <v>258</v>
      </c>
      <c r="C7" s="259">
        <f t="shared" ref="C7:C70" si="2">SUM(D7:F7,N7:R7,W7)</f>
        <v>128333.67923198195</v>
      </c>
      <c r="D7" s="259">
        <v>34.170200572417109</v>
      </c>
      <c r="E7" s="259">
        <v>0</v>
      </c>
      <c r="F7" s="259">
        <f t="shared" si="0"/>
        <v>69742.971567032204</v>
      </c>
      <c r="G7" s="259">
        <v>0</v>
      </c>
      <c r="H7" s="259">
        <v>274.86680539846247</v>
      </c>
      <c r="I7" s="259">
        <v>55718.718493840541</v>
      </c>
      <c r="J7" s="259">
        <v>0</v>
      </c>
      <c r="K7" s="259">
        <v>11869.706759829378</v>
      </c>
      <c r="L7" s="259">
        <v>0</v>
      </c>
      <c r="M7" s="259">
        <v>1879.679507963828</v>
      </c>
      <c r="N7" s="259">
        <v>6802.6592025266045</v>
      </c>
      <c r="O7" s="259">
        <v>0</v>
      </c>
      <c r="P7" s="259">
        <v>0</v>
      </c>
      <c r="Q7" s="259">
        <v>0</v>
      </c>
      <c r="R7" s="259">
        <f t="shared" si="1"/>
        <v>51753.878261850725</v>
      </c>
      <c r="S7" s="259">
        <v>0</v>
      </c>
      <c r="T7" s="259">
        <v>51753.878261850725</v>
      </c>
      <c r="U7" s="259">
        <v>0</v>
      </c>
      <c r="V7" s="259">
        <v>0</v>
      </c>
      <c r="W7" s="259">
        <v>0</v>
      </c>
      <c r="X7" s="65"/>
    </row>
    <row r="8" spans="1:24" s="42" customFormat="1" ht="12.75" customHeight="1">
      <c r="A8" s="125" t="s">
        <v>106</v>
      </c>
      <c r="B8" s="337" t="s">
        <v>205</v>
      </c>
      <c r="C8" s="259">
        <f t="shared" si="2"/>
        <v>6304.4161925901253</v>
      </c>
      <c r="D8" s="259">
        <v>0</v>
      </c>
      <c r="E8" s="259">
        <v>0</v>
      </c>
      <c r="F8" s="259">
        <f t="shared" si="0"/>
        <v>5992.9914085284499</v>
      </c>
      <c r="G8" s="259">
        <v>0</v>
      </c>
      <c r="H8" s="259">
        <v>1745.7266796381007</v>
      </c>
      <c r="I8" s="259">
        <v>4246.7461151993166</v>
      </c>
      <c r="J8" s="259">
        <v>0</v>
      </c>
      <c r="K8" s="259">
        <v>0</v>
      </c>
      <c r="L8" s="259">
        <v>0</v>
      </c>
      <c r="M8" s="259">
        <v>0.51861369103270039</v>
      </c>
      <c r="N8" s="259">
        <v>0.14242925350848909</v>
      </c>
      <c r="O8" s="259">
        <v>0</v>
      </c>
      <c r="P8" s="259">
        <v>0</v>
      </c>
      <c r="Q8" s="259">
        <v>0</v>
      </c>
      <c r="R8" s="259">
        <f t="shared" si="1"/>
        <v>311.28235480816721</v>
      </c>
      <c r="S8" s="259">
        <v>0</v>
      </c>
      <c r="T8" s="259">
        <v>311.28235480816721</v>
      </c>
      <c r="U8" s="259">
        <v>0</v>
      </c>
      <c r="V8" s="259">
        <v>0</v>
      </c>
      <c r="W8" s="259">
        <v>0</v>
      </c>
      <c r="X8" s="65"/>
    </row>
    <row r="9" spans="1:24" s="42" customFormat="1" ht="12.75" customHeight="1">
      <c r="A9" s="125" t="s">
        <v>156</v>
      </c>
      <c r="B9" s="337" t="s">
        <v>157</v>
      </c>
      <c r="C9" s="259">
        <f t="shared" si="2"/>
        <v>803.51359566334952</v>
      </c>
      <c r="D9" s="259">
        <v>0</v>
      </c>
      <c r="E9" s="259">
        <v>0</v>
      </c>
      <c r="F9" s="259">
        <f t="shared" si="0"/>
        <v>800.76670044835839</v>
      </c>
      <c r="G9" s="259">
        <v>0</v>
      </c>
      <c r="H9" s="259">
        <v>2.1071119904538214</v>
      </c>
      <c r="I9" s="259">
        <v>798.62057260351446</v>
      </c>
      <c r="J9" s="259">
        <v>0</v>
      </c>
      <c r="K9" s="259">
        <v>0</v>
      </c>
      <c r="L9" s="259">
        <v>0</v>
      </c>
      <c r="M9" s="259">
        <v>3.9015854390075613E-2</v>
      </c>
      <c r="N9" s="259">
        <v>1.0715102805536982E-2</v>
      </c>
      <c r="O9" s="259">
        <v>0</v>
      </c>
      <c r="P9" s="259">
        <v>0</v>
      </c>
      <c r="Q9" s="259">
        <v>0</v>
      </c>
      <c r="R9" s="259">
        <f t="shared" si="1"/>
        <v>2.7361801121855964</v>
      </c>
      <c r="S9" s="259">
        <v>0</v>
      </c>
      <c r="T9" s="259">
        <v>2.7361801121855964</v>
      </c>
      <c r="U9" s="259">
        <v>0</v>
      </c>
      <c r="V9" s="259">
        <v>0</v>
      </c>
      <c r="W9" s="259">
        <v>0</v>
      </c>
      <c r="X9" s="96"/>
    </row>
    <row r="10" spans="1:24" s="42" customFormat="1" ht="12.75" customHeight="1">
      <c r="A10" s="63" t="s">
        <v>158</v>
      </c>
      <c r="B10" s="336" t="s">
        <v>201</v>
      </c>
      <c r="C10" s="259">
        <f t="shared" si="2"/>
        <v>18459.765043531137</v>
      </c>
      <c r="D10" s="259">
        <v>176</v>
      </c>
      <c r="E10" s="259">
        <v>2701</v>
      </c>
      <c r="F10" s="259">
        <f t="shared" si="0"/>
        <v>3716.6866783935711</v>
      </c>
      <c r="G10" s="259">
        <v>0</v>
      </c>
      <c r="H10" s="259">
        <v>34.739651339539321</v>
      </c>
      <c r="I10" s="259">
        <v>2168.3016412976194</v>
      </c>
      <c r="J10" s="259">
        <v>0</v>
      </c>
      <c r="K10" s="259">
        <v>691.53373799031522</v>
      </c>
      <c r="L10" s="259">
        <v>40</v>
      </c>
      <c r="M10" s="259">
        <v>782.11164776609712</v>
      </c>
      <c r="N10" s="259">
        <v>11433.058393304949</v>
      </c>
      <c r="O10" s="259">
        <v>0</v>
      </c>
      <c r="P10" s="259">
        <v>0</v>
      </c>
      <c r="Q10" s="259">
        <v>0</v>
      </c>
      <c r="R10" s="259">
        <f t="shared" si="1"/>
        <v>433.01997183261926</v>
      </c>
      <c r="S10" s="259">
        <v>0</v>
      </c>
      <c r="T10" s="259">
        <v>360.01997183261926</v>
      </c>
      <c r="U10" s="259">
        <v>0</v>
      </c>
      <c r="V10" s="259">
        <v>73</v>
      </c>
      <c r="W10" s="259">
        <v>0</v>
      </c>
      <c r="X10" s="96"/>
    </row>
    <row r="11" spans="1:24" s="42" customFormat="1" ht="12.75" customHeight="1">
      <c r="A11" s="125" t="s">
        <v>107</v>
      </c>
      <c r="B11" s="337" t="s">
        <v>206</v>
      </c>
      <c r="C11" s="259">
        <f t="shared" si="2"/>
        <v>824.01519896807008</v>
      </c>
      <c r="D11" s="259">
        <v>0</v>
      </c>
      <c r="E11" s="259">
        <v>212</v>
      </c>
      <c r="F11" s="259">
        <f t="shared" si="0"/>
        <v>355.74549632526362</v>
      </c>
      <c r="G11" s="259">
        <v>0</v>
      </c>
      <c r="H11" s="259">
        <v>4.9275239720535371</v>
      </c>
      <c r="I11" s="259">
        <v>297.77518618405617</v>
      </c>
      <c r="J11" s="259">
        <v>0</v>
      </c>
      <c r="K11" s="259">
        <v>53</v>
      </c>
      <c r="L11" s="259">
        <v>0</v>
      </c>
      <c r="M11" s="259">
        <v>4.278616915385932E-2</v>
      </c>
      <c r="N11" s="259">
        <v>209.10404929545251</v>
      </c>
      <c r="O11" s="259">
        <v>0</v>
      </c>
      <c r="P11" s="259">
        <v>0</v>
      </c>
      <c r="Q11" s="259">
        <v>0</v>
      </c>
      <c r="R11" s="259">
        <f t="shared" si="1"/>
        <v>47.165653347354038</v>
      </c>
      <c r="S11" s="259">
        <v>0</v>
      </c>
      <c r="T11" s="259">
        <v>17.165653347354038</v>
      </c>
      <c r="U11" s="259">
        <v>0</v>
      </c>
      <c r="V11" s="259">
        <v>30</v>
      </c>
      <c r="W11" s="259">
        <v>0</v>
      </c>
      <c r="X11" s="96"/>
    </row>
    <row r="12" spans="1:24" s="42" customFormat="1" ht="12.75" customHeight="1">
      <c r="A12" s="125" t="s">
        <v>159</v>
      </c>
      <c r="B12" s="337" t="s">
        <v>259</v>
      </c>
      <c r="C12" s="259">
        <f t="shared" si="2"/>
        <v>7661.3722419474934</v>
      </c>
      <c r="D12" s="259">
        <v>0</v>
      </c>
      <c r="E12" s="259">
        <v>0</v>
      </c>
      <c r="F12" s="259">
        <f t="shared" si="0"/>
        <v>312.69518675319512</v>
      </c>
      <c r="G12" s="259">
        <v>0</v>
      </c>
      <c r="H12" s="259">
        <v>5.0408934636044807</v>
      </c>
      <c r="I12" s="259">
        <v>303.60321018829086</v>
      </c>
      <c r="J12" s="259">
        <v>0</v>
      </c>
      <c r="K12" s="259">
        <v>4.0073125338416062</v>
      </c>
      <c r="L12" s="259">
        <v>0</v>
      </c>
      <c r="M12" s="259">
        <v>4.3770567458138745E-2</v>
      </c>
      <c r="N12" s="259">
        <v>7272.1164648759286</v>
      </c>
      <c r="O12" s="259">
        <v>0</v>
      </c>
      <c r="P12" s="259">
        <v>0</v>
      </c>
      <c r="Q12" s="259">
        <v>0</v>
      </c>
      <c r="R12" s="259">
        <f t="shared" si="1"/>
        <v>76.560590318369577</v>
      </c>
      <c r="S12" s="259">
        <v>0</v>
      </c>
      <c r="T12" s="259">
        <v>33.560590318369577</v>
      </c>
      <c r="U12" s="259">
        <v>0</v>
      </c>
      <c r="V12" s="259">
        <v>43</v>
      </c>
      <c r="W12" s="259">
        <v>0</v>
      </c>
      <c r="X12" s="96"/>
    </row>
    <row r="13" spans="1:24" s="42" customFormat="1" ht="12.75" customHeight="1">
      <c r="A13" s="125" t="s">
        <v>160</v>
      </c>
      <c r="B13" s="337" t="s">
        <v>260</v>
      </c>
      <c r="C13" s="259">
        <f t="shared" si="2"/>
        <v>9974.3776026155756</v>
      </c>
      <c r="D13" s="259">
        <v>176</v>
      </c>
      <c r="E13" s="259">
        <v>2489</v>
      </c>
      <c r="F13" s="259">
        <f t="shared" si="0"/>
        <v>3048.2459953151119</v>
      </c>
      <c r="G13" s="259">
        <v>0</v>
      </c>
      <c r="H13" s="259">
        <v>24.771233903881299</v>
      </c>
      <c r="I13" s="259">
        <v>1566.9232449252722</v>
      </c>
      <c r="J13" s="259">
        <v>0</v>
      </c>
      <c r="K13" s="259">
        <v>634.52642545647359</v>
      </c>
      <c r="L13" s="259">
        <v>40</v>
      </c>
      <c r="M13" s="259">
        <v>782.02509102948511</v>
      </c>
      <c r="N13" s="259">
        <v>3951.8378791335676</v>
      </c>
      <c r="O13" s="259">
        <v>0</v>
      </c>
      <c r="P13" s="259">
        <v>0</v>
      </c>
      <c r="Q13" s="259">
        <v>0</v>
      </c>
      <c r="R13" s="259">
        <f t="shared" si="1"/>
        <v>309.29372816689562</v>
      </c>
      <c r="S13" s="259">
        <v>0</v>
      </c>
      <c r="T13" s="259">
        <v>309.29372816689562</v>
      </c>
      <c r="U13" s="259">
        <v>0</v>
      </c>
      <c r="V13" s="259">
        <v>0</v>
      </c>
      <c r="W13" s="259">
        <v>0</v>
      </c>
      <c r="X13" s="96"/>
    </row>
    <row r="14" spans="1:24" s="42" customFormat="1" ht="12.75" customHeight="1">
      <c r="A14" s="63" t="s">
        <v>161</v>
      </c>
      <c r="B14" s="336" t="s">
        <v>102</v>
      </c>
      <c r="C14" s="259">
        <f t="shared" si="2"/>
        <v>2042342.366302832</v>
      </c>
      <c r="D14" s="259">
        <v>336195</v>
      </c>
      <c r="E14" s="259">
        <v>70665.170857000005</v>
      </c>
      <c r="F14" s="259">
        <f t="shared" si="0"/>
        <v>388100.02804372541</v>
      </c>
      <c r="G14" s="259">
        <v>0</v>
      </c>
      <c r="H14" s="259">
        <v>6780.0792367381355</v>
      </c>
      <c r="I14" s="259">
        <v>56578.883402191314</v>
      </c>
      <c r="J14" s="259">
        <v>0</v>
      </c>
      <c r="K14" s="259">
        <v>31356.348245336132</v>
      </c>
      <c r="L14" s="259">
        <v>33747</v>
      </c>
      <c r="M14" s="259">
        <v>259637.71715945986</v>
      </c>
      <c r="N14" s="259">
        <v>952318.38452711096</v>
      </c>
      <c r="O14" s="259">
        <v>0</v>
      </c>
      <c r="P14" s="259">
        <v>0</v>
      </c>
      <c r="Q14" s="259">
        <v>0</v>
      </c>
      <c r="R14" s="259">
        <f t="shared" si="1"/>
        <v>228205.75287499567</v>
      </c>
      <c r="S14" s="259">
        <v>0</v>
      </c>
      <c r="T14" s="259">
        <v>151638.75287499567</v>
      </c>
      <c r="U14" s="259">
        <v>0</v>
      </c>
      <c r="V14" s="259">
        <v>76567</v>
      </c>
      <c r="W14" s="259">
        <v>66858.03</v>
      </c>
      <c r="X14" s="96"/>
    </row>
    <row r="15" spans="1:24" s="42" customFormat="1" ht="12.75" customHeight="1">
      <c r="A15" s="125" t="s">
        <v>162</v>
      </c>
      <c r="B15" s="337" t="s">
        <v>261</v>
      </c>
      <c r="C15" s="259">
        <f t="shared" si="2"/>
        <v>142233.59442907671</v>
      </c>
      <c r="D15" s="259">
        <v>3170</v>
      </c>
      <c r="E15" s="259">
        <v>4227</v>
      </c>
      <c r="F15" s="259">
        <f t="shared" si="0"/>
        <v>15554.446868576182</v>
      </c>
      <c r="G15" s="259">
        <v>0</v>
      </c>
      <c r="H15" s="259">
        <v>300.02297969189823</v>
      </c>
      <c r="I15" s="259">
        <v>7424.2711473150985</v>
      </c>
      <c r="J15" s="259">
        <v>0</v>
      </c>
      <c r="K15" s="259">
        <v>5865.3140879572857</v>
      </c>
      <c r="L15" s="259">
        <v>1184</v>
      </c>
      <c r="M15" s="259">
        <v>780.83865361189976</v>
      </c>
      <c r="N15" s="259">
        <v>115802.67779952622</v>
      </c>
      <c r="O15" s="259">
        <v>0</v>
      </c>
      <c r="P15" s="259">
        <v>0</v>
      </c>
      <c r="Q15" s="259">
        <v>0</v>
      </c>
      <c r="R15" s="259">
        <f t="shared" si="1"/>
        <v>3479.4697609742934</v>
      </c>
      <c r="S15" s="259">
        <v>0</v>
      </c>
      <c r="T15" s="259">
        <v>3478.4697609742934</v>
      </c>
      <c r="U15" s="259">
        <v>0</v>
      </c>
      <c r="V15" s="259">
        <v>1</v>
      </c>
      <c r="W15" s="259">
        <v>0</v>
      </c>
      <c r="X15" s="96"/>
    </row>
    <row r="16" spans="1:24" s="42" customFormat="1" ht="12.75" customHeight="1">
      <c r="A16" s="63" t="s">
        <v>163</v>
      </c>
      <c r="B16" s="337" t="s">
        <v>262</v>
      </c>
      <c r="C16" s="259">
        <f t="shared" si="2"/>
        <v>13691.166270456673</v>
      </c>
      <c r="D16" s="259">
        <v>1487.8801715298002</v>
      </c>
      <c r="E16" s="259">
        <v>0</v>
      </c>
      <c r="F16" s="259">
        <f t="shared" si="0"/>
        <v>1745.9985127383532</v>
      </c>
      <c r="G16" s="259">
        <v>0</v>
      </c>
      <c r="H16" s="259">
        <v>67.776663688596656</v>
      </c>
      <c r="I16" s="259">
        <v>999.49197208791736</v>
      </c>
      <c r="J16" s="259">
        <v>0</v>
      </c>
      <c r="K16" s="259">
        <v>617.27094369438851</v>
      </c>
      <c r="L16" s="259">
        <v>0</v>
      </c>
      <c r="M16" s="259">
        <v>61.45893326745059</v>
      </c>
      <c r="N16" s="259">
        <v>10223.333195376023</v>
      </c>
      <c r="O16" s="259">
        <v>0</v>
      </c>
      <c r="P16" s="259">
        <v>0</v>
      </c>
      <c r="Q16" s="259">
        <v>0</v>
      </c>
      <c r="R16" s="259">
        <f t="shared" si="1"/>
        <v>233.95439081249762</v>
      </c>
      <c r="S16" s="259">
        <v>0</v>
      </c>
      <c r="T16" s="259">
        <v>233.95439081249762</v>
      </c>
      <c r="U16" s="259">
        <v>0</v>
      </c>
      <c r="V16" s="259">
        <v>0</v>
      </c>
      <c r="W16" s="259">
        <v>0</v>
      </c>
      <c r="X16" s="96"/>
    </row>
    <row r="17" spans="1:24" s="42" customFormat="1" ht="12.75" customHeight="1">
      <c r="A17" s="63">
        <v>16</v>
      </c>
      <c r="B17" s="337" t="s">
        <v>207</v>
      </c>
      <c r="C17" s="259">
        <f t="shared" si="2"/>
        <v>70833.150318017972</v>
      </c>
      <c r="D17" s="259">
        <v>0</v>
      </c>
      <c r="E17" s="259">
        <v>0</v>
      </c>
      <c r="F17" s="259">
        <f t="shared" si="0"/>
        <v>2399.9916110769141</v>
      </c>
      <c r="G17" s="259">
        <v>0</v>
      </c>
      <c r="H17" s="259">
        <v>82.006896293041365</v>
      </c>
      <c r="I17" s="259">
        <v>1209.4582600480176</v>
      </c>
      <c r="J17" s="259">
        <v>0</v>
      </c>
      <c r="K17" s="259">
        <v>964.56655288138052</v>
      </c>
      <c r="L17" s="259">
        <v>33.756471947134422</v>
      </c>
      <c r="M17" s="259">
        <v>110.20342990734031</v>
      </c>
      <c r="N17" s="259">
        <v>5651.4168143845163</v>
      </c>
      <c r="O17" s="259">
        <v>0</v>
      </c>
      <c r="P17" s="259">
        <v>0</v>
      </c>
      <c r="Q17" s="259">
        <v>0</v>
      </c>
      <c r="R17" s="259">
        <f t="shared" si="1"/>
        <v>61773.1227075938</v>
      </c>
      <c r="S17" s="259">
        <v>0</v>
      </c>
      <c r="T17" s="259">
        <v>61773.070342064369</v>
      </c>
      <c r="U17" s="259">
        <v>0</v>
      </c>
      <c r="V17" s="259">
        <v>5.236552943423517E-2</v>
      </c>
      <c r="W17" s="259">
        <v>1008.6191849627363</v>
      </c>
      <c r="X17" s="96"/>
    </row>
    <row r="18" spans="1:24" s="42" customFormat="1" ht="12.75" customHeight="1">
      <c r="A18" s="63">
        <v>17</v>
      </c>
      <c r="B18" s="337" t="s">
        <v>208</v>
      </c>
      <c r="C18" s="259">
        <f t="shared" si="2"/>
        <v>132010.92097139193</v>
      </c>
      <c r="D18" s="259">
        <v>4581</v>
      </c>
      <c r="E18" s="259">
        <v>5269</v>
      </c>
      <c r="F18" s="259">
        <f t="shared" si="0"/>
        <v>3364.9927360364754</v>
      </c>
      <c r="G18" s="259">
        <v>0</v>
      </c>
      <c r="H18" s="259">
        <v>125.12588266048984</v>
      </c>
      <c r="I18" s="259">
        <v>1848.212030414767</v>
      </c>
      <c r="J18" s="259">
        <v>0</v>
      </c>
      <c r="K18" s="259">
        <v>941.20910436165946</v>
      </c>
      <c r="L18" s="259">
        <v>360</v>
      </c>
      <c r="M18" s="259">
        <v>90.445718599558887</v>
      </c>
      <c r="N18" s="259">
        <v>69369.834691066702</v>
      </c>
      <c r="O18" s="259">
        <v>0</v>
      </c>
      <c r="P18" s="259">
        <v>0</v>
      </c>
      <c r="Q18" s="259">
        <v>0</v>
      </c>
      <c r="R18" s="259">
        <f t="shared" si="1"/>
        <v>49144.465263420585</v>
      </c>
      <c r="S18" s="259">
        <v>0</v>
      </c>
      <c r="T18" s="259">
        <v>42767.465263420585</v>
      </c>
      <c r="U18" s="259">
        <v>0</v>
      </c>
      <c r="V18" s="259">
        <v>6377</v>
      </c>
      <c r="W18" s="259">
        <v>281.62828086815358</v>
      </c>
      <c r="X18" s="96"/>
    </row>
    <row r="19" spans="1:24" s="42" customFormat="1" ht="12.75" customHeight="1">
      <c r="A19" s="63">
        <v>18</v>
      </c>
      <c r="B19" s="337" t="s">
        <v>263</v>
      </c>
      <c r="C19" s="259">
        <f t="shared" si="2"/>
        <v>8049.9975735854705</v>
      </c>
      <c r="D19" s="259">
        <v>0</v>
      </c>
      <c r="E19" s="259">
        <v>33.5</v>
      </c>
      <c r="F19" s="259">
        <f t="shared" si="0"/>
        <v>1396.9830818201272</v>
      </c>
      <c r="G19" s="259">
        <v>0</v>
      </c>
      <c r="H19" s="259">
        <v>56.199056967698944</v>
      </c>
      <c r="I19" s="259">
        <v>828.75892683104098</v>
      </c>
      <c r="J19" s="259">
        <v>0</v>
      </c>
      <c r="K19" s="259">
        <v>506.33383853711797</v>
      </c>
      <c r="L19" s="259">
        <v>0</v>
      </c>
      <c r="M19" s="259">
        <v>5.6912594842692252</v>
      </c>
      <c r="N19" s="259">
        <v>6397.3063131091803</v>
      </c>
      <c r="O19" s="259">
        <v>0</v>
      </c>
      <c r="P19" s="259">
        <v>0</v>
      </c>
      <c r="Q19" s="259">
        <v>0</v>
      </c>
      <c r="R19" s="259">
        <f t="shared" si="1"/>
        <v>222.20817865616311</v>
      </c>
      <c r="S19" s="259">
        <v>0</v>
      </c>
      <c r="T19" s="259">
        <v>83.142212209934186</v>
      </c>
      <c r="U19" s="259">
        <v>0</v>
      </c>
      <c r="V19" s="259">
        <v>139.06596644622891</v>
      </c>
      <c r="W19" s="259">
        <v>0</v>
      </c>
      <c r="X19" s="96"/>
    </row>
    <row r="20" spans="1:24" s="42" customFormat="1" ht="12.75" customHeight="1">
      <c r="A20" s="63">
        <v>19</v>
      </c>
      <c r="B20" s="337" t="s">
        <v>264</v>
      </c>
      <c r="C20" s="259">
        <f t="shared" si="2"/>
        <v>316614.40629626351</v>
      </c>
      <c r="D20" s="259">
        <v>0</v>
      </c>
      <c r="E20" s="259">
        <v>6329.1708570000046</v>
      </c>
      <c r="F20" s="259">
        <f t="shared" si="0"/>
        <v>231520.20007738002</v>
      </c>
      <c r="G20" s="259">
        <v>0</v>
      </c>
      <c r="H20" s="259">
        <v>17.420296339436781</v>
      </c>
      <c r="I20" s="259">
        <v>764.23272950897683</v>
      </c>
      <c r="J20" s="259">
        <v>0</v>
      </c>
      <c r="K20" s="259">
        <v>522.12888340897041</v>
      </c>
      <c r="L20" s="259">
        <v>24057</v>
      </c>
      <c r="M20" s="259">
        <v>206159.41816812265</v>
      </c>
      <c r="N20" s="259">
        <v>73520.3938684694</v>
      </c>
      <c r="O20" s="259">
        <v>0</v>
      </c>
      <c r="P20" s="259">
        <v>0</v>
      </c>
      <c r="Q20" s="259">
        <v>0</v>
      </c>
      <c r="R20" s="259">
        <f t="shared" si="1"/>
        <v>1042.0367137745507</v>
      </c>
      <c r="S20" s="259">
        <v>0</v>
      </c>
      <c r="T20" s="259">
        <v>888.03671377455078</v>
      </c>
      <c r="U20" s="259">
        <v>0</v>
      </c>
      <c r="V20" s="259">
        <v>154</v>
      </c>
      <c r="W20" s="259">
        <v>4202.6047796395378</v>
      </c>
      <c r="X20" s="96"/>
    </row>
    <row r="21" spans="1:24" s="42" customFormat="1" ht="12.75" customHeight="1">
      <c r="A21" s="125" t="s">
        <v>164</v>
      </c>
      <c r="B21" s="338" t="s">
        <v>209</v>
      </c>
      <c r="C21" s="259">
        <f t="shared" si="2"/>
        <v>25423.64479840513</v>
      </c>
      <c r="D21" s="259">
        <v>0</v>
      </c>
      <c r="E21" s="259">
        <v>28</v>
      </c>
      <c r="F21" s="259">
        <f t="shared" si="0"/>
        <v>6.970305150119021</v>
      </c>
      <c r="G21" s="259">
        <v>0</v>
      </c>
      <c r="H21" s="259">
        <v>0.14381510770402348</v>
      </c>
      <c r="I21" s="259">
        <v>5.822123744309069</v>
      </c>
      <c r="J21" s="259">
        <v>0</v>
      </c>
      <c r="K21" s="259">
        <v>1.0009140667302008</v>
      </c>
      <c r="L21" s="259">
        <v>0</v>
      </c>
      <c r="M21" s="259">
        <v>3.4522313757275173E-3</v>
      </c>
      <c r="N21" s="259">
        <v>24742.003046127909</v>
      </c>
      <c r="O21" s="259">
        <v>0</v>
      </c>
      <c r="P21" s="259">
        <v>0</v>
      </c>
      <c r="Q21" s="259">
        <v>0</v>
      </c>
      <c r="R21" s="259">
        <f t="shared" si="1"/>
        <v>635.33878295158195</v>
      </c>
      <c r="S21" s="259">
        <v>0</v>
      </c>
      <c r="T21" s="259">
        <v>481.33878295158195</v>
      </c>
      <c r="U21" s="259">
        <v>0</v>
      </c>
      <c r="V21" s="259">
        <v>154</v>
      </c>
      <c r="W21" s="259">
        <v>11.332664175517689</v>
      </c>
      <c r="X21" s="98"/>
    </row>
    <row r="22" spans="1:24" s="42" customFormat="1" ht="12.75" customHeight="1">
      <c r="A22" s="125" t="s">
        <v>165</v>
      </c>
      <c r="B22" s="338" t="s">
        <v>210</v>
      </c>
      <c r="C22" s="259">
        <f t="shared" si="2"/>
        <v>291190.76149785839</v>
      </c>
      <c r="D22" s="259">
        <v>0</v>
      </c>
      <c r="E22" s="259">
        <v>6301.1708570000046</v>
      </c>
      <c r="F22" s="259">
        <f t="shared" si="0"/>
        <v>231513.22977222991</v>
      </c>
      <c r="G22" s="259">
        <v>0</v>
      </c>
      <c r="H22" s="259">
        <v>17.27648123173276</v>
      </c>
      <c r="I22" s="259">
        <v>758.41060576466771</v>
      </c>
      <c r="J22" s="259">
        <v>0</v>
      </c>
      <c r="K22" s="259">
        <v>521.12796934224025</v>
      </c>
      <c r="L22" s="259">
        <v>24057</v>
      </c>
      <c r="M22" s="259">
        <v>206159.41471589127</v>
      </c>
      <c r="N22" s="259">
        <v>48778.390822341484</v>
      </c>
      <c r="O22" s="259">
        <v>0</v>
      </c>
      <c r="P22" s="259">
        <v>0</v>
      </c>
      <c r="Q22" s="259">
        <v>0</v>
      </c>
      <c r="R22" s="259">
        <f t="shared" si="1"/>
        <v>406.69793082296894</v>
      </c>
      <c r="S22" s="259">
        <v>0</v>
      </c>
      <c r="T22" s="259">
        <v>406.69793082296894</v>
      </c>
      <c r="U22" s="259">
        <v>0</v>
      </c>
      <c r="V22" s="259">
        <v>0</v>
      </c>
      <c r="W22" s="259">
        <v>4191.2721154640203</v>
      </c>
      <c r="X22" s="35"/>
    </row>
    <row r="23" spans="1:24" s="42" customFormat="1" ht="12.75" customHeight="1">
      <c r="A23" s="63">
        <v>20</v>
      </c>
      <c r="B23" s="337" t="s">
        <v>265</v>
      </c>
      <c r="C23" s="259">
        <f t="shared" si="2"/>
        <v>329035.36050661595</v>
      </c>
      <c r="D23" s="259">
        <v>7750</v>
      </c>
      <c r="E23" s="259">
        <v>3576.3131179960451</v>
      </c>
      <c r="F23" s="259">
        <f t="shared" si="0"/>
        <v>43607.269959061814</v>
      </c>
      <c r="G23" s="259">
        <v>0</v>
      </c>
      <c r="H23" s="259">
        <v>214.19533880854183</v>
      </c>
      <c r="I23" s="259">
        <v>2669.817253719777</v>
      </c>
      <c r="J23" s="259">
        <v>0</v>
      </c>
      <c r="K23" s="259">
        <v>1670.2927098476503</v>
      </c>
      <c r="L23" s="259">
        <v>5019</v>
      </c>
      <c r="M23" s="259">
        <v>34033.964656685843</v>
      </c>
      <c r="N23" s="259">
        <v>208093.43256577372</v>
      </c>
      <c r="O23" s="259">
        <v>0</v>
      </c>
      <c r="P23" s="259">
        <v>0</v>
      </c>
      <c r="Q23" s="259">
        <v>0</v>
      </c>
      <c r="R23" s="259">
        <f t="shared" si="1"/>
        <v>32528.344863784383</v>
      </c>
      <c r="S23" s="259">
        <v>0</v>
      </c>
      <c r="T23" s="259">
        <v>2753.3448637843831</v>
      </c>
      <c r="U23" s="259">
        <v>0</v>
      </c>
      <c r="V23" s="259">
        <v>29775</v>
      </c>
      <c r="W23" s="259">
        <v>33480</v>
      </c>
      <c r="X23" s="35"/>
    </row>
    <row r="24" spans="1:24" s="42" customFormat="1" ht="12.75" customHeight="1">
      <c r="A24" s="63">
        <v>21</v>
      </c>
      <c r="B24" s="337" t="s">
        <v>266</v>
      </c>
      <c r="C24" s="259">
        <f t="shared" si="2"/>
        <v>13606.520552791904</v>
      </c>
      <c r="D24" s="259">
        <v>0</v>
      </c>
      <c r="E24" s="259">
        <v>3059.6868820039549</v>
      </c>
      <c r="F24" s="259">
        <f t="shared" si="0"/>
        <v>1316.0915761471226</v>
      </c>
      <c r="G24" s="259">
        <v>0</v>
      </c>
      <c r="H24" s="259">
        <v>58.40260158730996</v>
      </c>
      <c r="I24" s="259">
        <v>725.23415813639122</v>
      </c>
      <c r="J24" s="259">
        <v>0</v>
      </c>
      <c r="K24" s="259">
        <v>295.26015756103521</v>
      </c>
      <c r="L24" s="259">
        <v>0</v>
      </c>
      <c r="M24" s="259">
        <v>237.19465886238623</v>
      </c>
      <c r="N24" s="259">
        <v>7798.7709276060941</v>
      </c>
      <c r="O24" s="259">
        <v>0</v>
      </c>
      <c r="P24" s="259">
        <v>0</v>
      </c>
      <c r="Q24" s="259">
        <v>0</v>
      </c>
      <c r="R24" s="259">
        <f t="shared" si="1"/>
        <v>1421.4493926172777</v>
      </c>
      <c r="S24" s="259">
        <v>0</v>
      </c>
      <c r="T24" s="259">
        <v>594.44939261727757</v>
      </c>
      <c r="U24" s="259">
        <v>0</v>
      </c>
      <c r="V24" s="259">
        <v>827</v>
      </c>
      <c r="W24" s="259">
        <v>10.521774417454584</v>
      </c>
      <c r="X24" s="61"/>
    </row>
    <row r="25" spans="1:24" ht="12.75" customHeight="1">
      <c r="A25" s="63">
        <v>22</v>
      </c>
      <c r="B25" s="337" t="s">
        <v>211</v>
      </c>
      <c r="C25" s="259">
        <f t="shared" si="2"/>
        <v>31704.155102623419</v>
      </c>
      <c r="D25" s="259">
        <v>0</v>
      </c>
      <c r="E25" s="259">
        <v>0</v>
      </c>
      <c r="F25" s="259">
        <f t="shared" si="0"/>
        <v>6944.1482693489752</v>
      </c>
      <c r="G25" s="259">
        <v>0</v>
      </c>
      <c r="H25" s="259">
        <v>248.09650679059772</v>
      </c>
      <c r="I25" s="259">
        <v>3659.6407967729247</v>
      </c>
      <c r="J25" s="259">
        <v>0</v>
      </c>
      <c r="K25" s="259">
        <v>1986.9244306871474</v>
      </c>
      <c r="L25" s="259">
        <v>25</v>
      </c>
      <c r="M25" s="259">
        <v>1024.4865350983055</v>
      </c>
      <c r="N25" s="259">
        <v>23109.061369980082</v>
      </c>
      <c r="O25" s="259">
        <v>0</v>
      </c>
      <c r="P25" s="259">
        <v>0</v>
      </c>
      <c r="Q25" s="259">
        <v>0</v>
      </c>
      <c r="R25" s="259">
        <f t="shared" si="1"/>
        <v>1480.6044963011175</v>
      </c>
      <c r="S25" s="259">
        <v>0</v>
      </c>
      <c r="T25" s="259">
        <v>1477.6044963011175</v>
      </c>
      <c r="U25" s="259">
        <v>0</v>
      </c>
      <c r="V25" s="259">
        <v>3</v>
      </c>
      <c r="W25" s="259">
        <v>170.34096699324471</v>
      </c>
    </row>
    <row r="26" spans="1:24" ht="12.75" customHeight="1">
      <c r="A26" s="63">
        <v>23</v>
      </c>
      <c r="B26" s="337" t="s">
        <v>267</v>
      </c>
      <c r="C26" s="259">
        <f t="shared" si="2"/>
        <v>266583.07997503883</v>
      </c>
      <c r="D26" s="259">
        <v>13604</v>
      </c>
      <c r="E26" s="259">
        <v>40229</v>
      </c>
      <c r="F26" s="259">
        <f t="shared" si="0"/>
        <v>19042.44628163991</v>
      </c>
      <c r="G26" s="259">
        <v>0</v>
      </c>
      <c r="H26" s="259">
        <v>153.39983511194231</v>
      </c>
      <c r="I26" s="259">
        <v>2305.163632285617</v>
      </c>
      <c r="J26" s="259">
        <v>0</v>
      </c>
      <c r="K26" s="259">
        <v>3136.384415198484</v>
      </c>
      <c r="L26" s="259">
        <v>2312</v>
      </c>
      <c r="M26" s="259">
        <v>11135.498399043869</v>
      </c>
      <c r="N26" s="259">
        <v>105188.82198739123</v>
      </c>
      <c r="O26" s="259">
        <v>0</v>
      </c>
      <c r="P26" s="259">
        <v>0</v>
      </c>
      <c r="Q26" s="259">
        <v>0</v>
      </c>
      <c r="R26" s="259">
        <f t="shared" si="1"/>
        <v>60903.401329447603</v>
      </c>
      <c r="S26" s="259">
        <v>0</v>
      </c>
      <c r="T26" s="259">
        <v>22253.401329447606</v>
      </c>
      <c r="U26" s="259">
        <v>0</v>
      </c>
      <c r="V26" s="259">
        <v>38650</v>
      </c>
      <c r="W26" s="259">
        <v>27615.410376560114</v>
      </c>
    </row>
    <row r="27" spans="1:24" ht="12.75" customHeight="1">
      <c r="A27" s="140" t="s">
        <v>59</v>
      </c>
      <c r="B27" s="338" t="s">
        <v>212</v>
      </c>
      <c r="C27" s="259">
        <f t="shared" si="2"/>
        <v>52891.439539215593</v>
      </c>
      <c r="D27" s="259">
        <v>0</v>
      </c>
      <c r="E27" s="259">
        <v>0</v>
      </c>
      <c r="F27" s="259">
        <f t="shared" si="0"/>
        <v>3660.4500485500885</v>
      </c>
      <c r="G27" s="259">
        <v>0</v>
      </c>
      <c r="H27" s="259">
        <v>34.004038832708268</v>
      </c>
      <c r="I27" s="259">
        <v>501.4922321881287</v>
      </c>
      <c r="J27" s="259">
        <v>0</v>
      </c>
      <c r="K27" s="259">
        <v>270.61944661627228</v>
      </c>
      <c r="L27" s="259">
        <v>1622.4052085122821</v>
      </c>
      <c r="M27" s="259">
        <v>1231.9291224006972</v>
      </c>
      <c r="N27" s="259">
        <v>49199.101419862302</v>
      </c>
      <c r="O27" s="259">
        <v>0</v>
      </c>
      <c r="P27" s="259">
        <v>0</v>
      </c>
      <c r="Q27" s="259">
        <v>0</v>
      </c>
      <c r="R27" s="259">
        <f t="shared" si="1"/>
        <v>31.888070803199909</v>
      </c>
      <c r="S27" s="259">
        <v>0</v>
      </c>
      <c r="T27" s="259">
        <v>31.888070803199909</v>
      </c>
      <c r="U27" s="259">
        <v>0</v>
      </c>
      <c r="V27" s="259">
        <v>0</v>
      </c>
      <c r="W27" s="259">
        <v>0</v>
      </c>
    </row>
    <row r="28" spans="1:24" ht="12.75" customHeight="1">
      <c r="A28" s="125" t="s">
        <v>166</v>
      </c>
      <c r="B28" s="338" t="s">
        <v>268</v>
      </c>
      <c r="C28" s="259">
        <f t="shared" si="2"/>
        <v>213691.6404358233</v>
      </c>
      <c r="D28" s="259">
        <v>13604</v>
      </c>
      <c r="E28" s="259">
        <v>40229</v>
      </c>
      <c r="F28" s="259">
        <f t="shared" si="0"/>
        <v>15381.996233089823</v>
      </c>
      <c r="G28" s="259">
        <v>0</v>
      </c>
      <c r="H28" s="259">
        <v>119.39579627923403</v>
      </c>
      <c r="I28" s="259">
        <v>1803.6714000974885</v>
      </c>
      <c r="J28" s="259">
        <v>0</v>
      </c>
      <c r="K28" s="259">
        <v>2865.7649685822116</v>
      </c>
      <c r="L28" s="259">
        <v>689.59479148771788</v>
      </c>
      <c r="M28" s="259">
        <v>9903.5692766431712</v>
      </c>
      <c r="N28" s="259">
        <v>55989.72056752893</v>
      </c>
      <c r="O28" s="259">
        <v>0</v>
      </c>
      <c r="P28" s="259">
        <v>0</v>
      </c>
      <c r="Q28" s="259">
        <v>0</v>
      </c>
      <c r="R28" s="259">
        <f t="shared" si="1"/>
        <v>60871.513258644409</v>
      </c>
      <c r="S28" s="259">
        <v>0</v>
      </c>
      <c r="T28" s="259">
        <v>22221.513258644405</v>
      </c>
      <c r="U28" s="259">
        <v>0</v>
      </c>
      <c r="V28" s="259">
        <v>38650</v>
      </c>
      <c r="W28" s="259">
        <v>27615.410376560114</v>
      </c>
    </row>
    <row r="29" spans="1:24" ht="12.75" customHeight="1">
      <c r="A29" s="63">
        <v>24</v>
      </c>
      <c r="B29" s="337" t="s">
        <v>213</v>
      </c>
      <c r="C29" s="259">
        <f t="shared" si="2"/>
        <v>523528.28264872247</v>
      </c>
      <c r="D29" s="259">
        <v>297036</v>
      </c>
      <c r="E29" s="259">
        <v>7864</v>
      </c>
      <c r="F29" s="259">
        <f t="shared" si="0"/>
        <v>7665.9513366531683</v>
      </c>
      <c r="G29" s="259">
        <v>0</v>
      </c>
      <c r="H29" s="259">
        <v>177.60266773491614</v>
      </c>
      <c r="I29" s="259">
        <v>2627.9546500511751</v>
      </c>
      <c r="J29" s="259">
        <v>0</v>
      </c>
      <c r="K29" s="259">
        <v>801.23073212392126</v>
      </c>
      <c r="L29" s="259">
        <v>719.15328173467037</v>
      </c>
      <c r="M29" s="259">
        <v>3340.0100050084857</v>
      </c>
      <c r="N29" s="259">
        <v>210434.96333413402</v>
      </c>
      <c r="O29" s="259">
        <v>0</v>
      </c>
      <c r="P29" s="259">
        <v>0</v>
      </c>
      <c r="Q29" s="259">
        <v>0</v>
      </c>
      <c r="R29" s="259">
        <f t="shared" si="1"/>
        <v>444.69797793533803</v>
      </c>
      <c r="S29" s="259">
        <v>0</v>
      </c>
      <c r="T29" s="259">
        <v>206.69797793533806</v>
      </c>
      <c r="U29" s="259">
        <v>0</v>
      </c>
      <c r="V29" s="259">
        <v>238</v>
      </c>
      <c r="W29" s="259">
        <v>82.67</v>
      </c>
    </row>
    <row r="30" spans="1:24" ht="12.75" customHeight="1">
      <c r="A30" s="125" t="s">
        <v>167</v>
      </c>
      <c r="B30" s="338" t="s">
        <v>269</v>
      </c>
      <c r="C30" s="259">
        <f t="shared" si="2"/>
        <v>468656.28974495636</v>
      </c>
      <c r="D30" s="259">
        <v>287970</v>
      </c>
      <c r="E30" s="259">
        <v>7859</v>
      </c>
      <c r="F30" s="259">
        <f t="shared" si="0"/>
        <v>3197.3239254728892</v>
      </c>
      <c r="G30" s="259">
        <v>0</v>
      </c>
      <c r="H30" s="259">
        <v>86.598290571894239</v>
      </c>
      <c r="I30" s="259">
        <v>1276.8626959569856</v>
      </c>
      <c r="J30" s="259">
        <v>0</v>
      </c>
      <c r="K30" s="259">
        <v>182.4907981738892</v>
      </c>
      <c r="L30" s="259">
        <v>85.153281734670415</v>
      </c>
      <c r="M30" s="259">
        <v>1566.2188590354497</v>
      </c>
      <c r="N30" s="259">
        <v>169431.35099874894</v>
      </c>
      <c r="O30" s="259">
        <v>0</v>
      </c>
      <c r="P30" s="259">
        <v>0</v>
      </c>
      <c r="Q30" s="259">
        <v>0</v>
      </c>
      <c r="R30" s="259">
        <f t="shared" si="1"/>
        <v>115.94482073457078</v>
      </c>
      <c r="S30" s="259">
        <v>0</v>
      </c>
      <c r="T30" s="259">
        <v>115.94482073457078</v>
      </c>
      <c r="U30" s="259">
        <v>0</v>
      </c>
      <c r="V30" s="259">
        <v>0</v>
      </c>
      <c r="W30" s="259">
        <v>82.67</v>
      </c>
    </row>
    <row r="31" spans="1:24" ht="12.75" customHeight="1">
      <c r="A31" s="125" t="s">
        <v>114</v>
      </c>
      <c r="B31" s="338" t="s">
        <v>270</v>
      </c>
      <c r="C31" s="259">
        <f t="shared" si="2"/>
        <v>31148.05011488025</v>
      </c>
      <c r="D31" s="259">
        <v>1153.6555961515394</v>
      </c>
      <c r="E31" s="259">
        <v>5</v>
      </c>
      <c r="F31" s="259">
        <f t="shared" si="0"/>
        <v>3504.1942879078156</v>
      </c>
      <c r="G31" s="259">
        <v>0</v>
      </c>
      <c r="H31" s="259">
        <v>66.102625567663935</v>
      </c>
      <c r="I31" s="259">
        <v>982.26990616507771</v>
      </c>
      <c r="J31" s="259">
        <v>0</v>
      </c>
      <c r="K31" s="259">
        <v>219.65276576615386</v>
      </c>
      <c r="L31" s="259">
        <v>634</v>
      </c>
      <c r="M31" s="259">
        <v>1602.1689904089201</v>
      </c>
      <c r="N31" s="259">
        <v>26178.543758679047</v>
      </c>
      <c r="O31" s="259">
        <v>0</v>
      </c>
      <c r="P31" s="259">
        <v>0</v>
      </c>
      <c r="Q31" s="259">
        <v>0</v>
      </c>
      <c r="R31" s="259">
        <f t="shared" si="1"/>
        <v>306.65647214184798</v>
      </c>
      <c r="S31" s="259">
        <v>0</v>
      </c>
      <c r="T31" s="259">
        <v>68.656472141848013</v>
      </c>
      <c r="U31" s="259">
        <v>0</v>
      </c>
      <c r="V31" s="259">
        <v>238</v>
      </c>
      <c r="W31" s="259">
        <v>0</v>
      </c>
    </row>
    <row r="32" spans="1:24" ht="12.75" customHeight="1">
      <c r="A32" s="125" t="s">
        <v>168</v>
      </c>
      <c r="B32" s="338" t="s">
        <v>214</v>
      </c>
      <c r="C32" s="259">
        <f t="shared" si="2"/>
        <v>23723.942788885895</v>
      </c>
      <c r="D32" s="259">
        <v>7912.3444038484604</v>
      </c>
      <c r="E32" s="259">
        <v>0</v>
      </c>
      <c r="F32" s="259">
        <f t="shared" si="0"/>
        <v>964.43312327246349</v>
      </c>
      <c r="G32" s="259">
        <v>0</v>
      </c>
      <c r="H32" s="259">
        <v>24.901751595357986</v>
      </c>
      <c r="I32" s="259">
        <v>368.82204792911187</v>
      </c>
      <c r="J32" s="259">
        <v>0</v>
      </c>
      <c r="K32" s="259">
        <v>399.08716818387819</v>
      </c>
      <c r="L32" s="259">
        <v>0</v>
      </c>
      <c r="M32" s="259">
        <v>171.62215556411553</v>
      </c>
      <c r="N32" s="259">
        <v>14825.068576706053</v>
      </c>
      <c r="O32" s="259">
        <v>0</v>
      </c>
      <c r="P32" s="259">
        <v>0</v>
      </c>
      <c r="Q32" s="259">
        <v>0</v>
      </c>
      <c r="R32" s="259">
        <f t="shared" si="1"/>
        <v>22.096685058919267</v>
      </c>
      <c r="S32" s="259">
        <v>0</v>
      </c>
      <c r="T32" s="259">
        <v>22.096685058919267</v>
      </c>
      <c r="U32" s="259">
        <v>0</v>
      </c>
      <c r="V32" s="259">
        <v>0</v>
      </c>
      <c r="W32" s="259">
        <v>0</v>
      </c>
    </row>
    <row r="33" spans="1:23" ht="12.75" customHeight="1">
      <c r="A33" s="63">
        <v>25</v>
      </c>
      <c r="B33" s="337" t="s">
        <v>215</v>
      </c>
      <c r="C33" s="259">
        <f t="shared" si="2"/>
        <v>44857.525471286317</v>
      </c>
      <c r="D33" s="259">
        <v>1</v>
      </c>
      <c r="E33" s="259">
        <v>0</v>
      </c>
      <c r="F33" s="259">
        <f t="shared" si="0"/>
        <v>10204.680086974195</v>
      </c>
      <c r="G33" s="259">
        <v>0</v>
      </c>
      <c r="H33" s="259">
        <v>234.96108032481513</v>
      </c>
      <c r="I33" s="259">
        <v>3465.8179973975475</v>
      </c>
      <c r="J33" s="259">
        <v>0</v>
      </c>
      <c r="K33" s="259">
        <v>4891.6716721948942</v>
      </c>
      <c r="L33" s="259">
        <v>0.84671826532958094</v>
      </c>
      <c r="M33" s="259">
        <v>1611.3826187916068</v>
      </c>
      <c r="N33" s="259">
        <v>33594.453002190116</v>
      </c>
      <c r="O33" s="259">
        <v>0</v>
      </c>
      <c r="P33" s="259">
        <v>0</v>
      </c>
      <c r="Q33" s="259">
        <v>0</v>
      </c>
      <c r="R33" s="259">
        <f t="shared" si="1"/>
        <v>1057.392382122008</v>
      </c>
      <c r="S33" s="259">
        <v>0</v>
      </c>
      <c r="T33" s="259">
        <v>1046.392382122008</v>
      </c>
      <c r="U33" s="259">
        <v>0</v>
      </c>
      <c r="V33" s="259">
        <v>11</v>
      </c>
      <c r="W33" s="259">
        <v>0</v>
      </c>
    </row>
    <row r="34" spans="1:23" ht="12.75" customHeight="1">
      <c r="A34" s="63">
        <v>26</v>
      </c>
      <c r="B34" s="337" t="s">
        <v>271</v>
      </c>
      <c r="C34" s="259">
        <f t="shared" si="2"/>
        <v>11114.645215995542</v>
      </c>
      <c r="D34" s="259">
        <v>0</v>
      </c>
      <c r="E34" s="259">
        <v>33.5</v>
      </c>
      <c r="F34" s="259">
        <f t="shared" si="0"/>
        <v>4858.4389637367167</v>
      </c>
      <c r="G34" s="259">
        <v>0</v>
      </c>
      <c r="H34" s="259">
        <v>264.46818216561422</v>
      </c>
      <c r="I34" s="259">
        <v>3900.1087866547377</v>
      </c>
      <c r="J34" s="259">
        <v>0</v>
      </c>
      <c r="K34" s="259">
        <v>677.68132906556764</v>
      </c>
      <c r="L34" s="259">
        <v>0.10754183623185516</v>
      </c>
      <c r="M34" s="259">
        <v>16.073124014565835</v>
      </c>
      <c r="N34" s="259">
        <v>5923.4124867142555</v>
      </c>
      <c r="O34" s="259">
        <v>0</v>
      </c>
      <c r="P34" s="259">
        <v>0</v>
      </c>
      <c r="Q34" s="259">
        <v>0</v>
      </c>
      <c r="R34" s="259">
        <f t="shared" si="1"/>
        <v>299.29376554456906</v>
      </c>
      <c r="S34" s="259">
        <v>0</v>
      </c>
      <c r="T34" s="259">
        <v>299.28728219330577</v>
      </c>
      <c r="U34" s="259">
        <v>0</v>
      </c>
      <c r="V34" s="259">
        <v>6.4833512632862583E-3</v>
      </c>
      <c r="W34" s="259">
        <v>0</v>
      </c>
    </row>
    <row r="35" spans="1:23" ht="12.75" customHeight="1">
      <c r="A35" s="63">
        <v>27</v>
      </c>
      <c r="B35" s="337" t="s">
        <v>216</v>
      </c>
      <c r="C35" s="259">
        <f t="shared" si="2"/>
        <v>12828.886905273548</v>
      </c>
      <c r="D35" s="259">
        <v>24</v>
      </c>
      <c r="E35" s="259">
        <v>0</v>
      </c>
      <c r="F35" s="259">
        <f t="shared" si="0"/>
        <v>3662.2166024857975</v>
      </c>
      <c r="G35" s="259">
        <v>0</v>
      </c>
      <c r="H35" s="259">
        <v>161.65844864808474</v>
      </c>
      <c r="I35" s="259">
        <v>2385.2620753091428</v>
      </c>
      <c r="J35" s="259">
        <v>0</v>
      </c>
      <c r="K35" s="259">
        <v>1050.9872804382896</v>
      </c>
      <c r="L35" s="259">
        <v>0.65122886131697166</v>
      </c>
      <c r="M35" s="259">
        <v>63.657569228963489</v>
      </c>
      <c r="N35" s="259">
        <v>8931.6878754713834</v>
      </c>
      <c r="O35" s="259">
        <v>0</v>
      </c>
      <c r="P35" s="259">
        <v>0</v>
      </c>
      <c r="Q35" s="259">
        <v>0</v>
      </c>
      <c r="R35" s="259">
        <f t="shared" si="1"/>
        <v>210.982427316366</v>
      </c>
      <c r="S35" s="259">
        <v>0</v>
      </c>
      <c r="T35" s="259">
        <v>210.982427316366</v>
      </c>
      <c r="U35" s="259">
        <v>0</v>
      </c>
      <c r="V35" s="259">
        <v>0</v>
      </c>
      <c r="W35" s="259">
        <v>0</v>
      </c>
    </row>
    <row r="36" spans="1:23" ht="12.75" customHeight="1">
      <c r="A36" s="63">
        <v>28</v>
      </c>
      <c r="B36" s="337" t="s">
        <v>217</v>
      </c>
      <c r="C36" s="259">
        <f t="shared" si="2"/>
        <v>37546.834959178101</v>
      </c>
      <c r="D36" s="259">
        <v>429</v>
      </c>
      <c r="E36" s="259">
        <v>44</v>
      </c>
      <c r="F36" s="259">
        <f t="shared" si="0"/>
        <v>11037.154452715882</v>
      </c>
      <c r="G36" s="259">
        <v>0</v>
      </c>
      <c r="H36" s="259">
        <v>437.8468319136187</v>
      </c>
      <c r="I36" s="259">
        <v>6588.3584657154361</v>
      </c>
      <c r="J36" s="259">
        <v>0</v>
      </c>
      <c r="K36" s="259">
        <v>3550.9983982766571</v>
      </c>
      <c r="L36" s="259">
        <v>35</v>
      </c>
      <c r="M36" s="259">
        <v>424.9507568101705</v>
      </c>
      <c r="N36" s="259">
        <v>24471.15508439334</v>
      </c>
      <c r="O36" s="259">
        <v>0</v>
      </c>
      <c r="P36" s="259">
        <v>0</v>
      </c>
      <c r="Q36" s="259">
        <v>0</v>
      </c>
      <c r="R36" s="259">
        <f t="shared" si="1"/>
        <v>1565.5254220688771</v>
      </c>
      <c r="S36" s="259">
        <v>0</v>
      </c>
      <c r="T36" s="259">
        <v>1176.5254220688771</v>
      </c>
      <c r="U36" s="259">
        <v>0</v>
      </c>
      <c r="V36" s="259">
        <v>389</v>
      </c>
      <c r="W36" s="259">
        <v>0</v>
      </c>
    </row>
    <row r="37" spans="1:23" ht="12.75" customHeight="1">
      <c r="A37" s="63">
        <v>29</v>
      </c>
      <c r="B37" s="337" t="s">
        <v>218</v>
      </c>
      <c r="C37" s="259">
        <f t="shared" si="2"/>
        <v>56177.50891324781</v>
      </c>
      <c r="D37" s="259">
        <v>8079</v>
      </c>
      <c r="E37" s="259">
        <v>0</v>
      </c>
      <c r="F37" s="259">
        <f t="shared" si="0"/>
        <v>13967.944575208807</v>
      </c>
      <c r="G37" s="259">
        <v>0</v>
      </c>
      <c r="H37" s="259">
        <v>3361.9863150838692</v>
      </c>
      <c r="I37" s="259">
        <v>9115.9692932832004</v>
      </c>
      <c r="J37" s="259">
        <v>0</v>
      </c>
      <c r="K37" s="259">
        <v>1213.1825155774654</v>
      </c>
      <c r="L37" s="259">
        <v>0</v>
      </c>
      <c r="M37" s="259">
        <v>276.80645126427294</v>
      </c>
      <c r="N37" s="259">
        <v>33136.702004037274</v>
      </c>
      <c r="O37" s="259">
        <v>0</v>
      </c>
      <c r="P37" s="259">
        <v>0</v>
      </c>
      <c r="Q37" s="259">
        <v>0</v>
      </c>
      <c r="R37" s="259">
        <f t="shared" si="1"/>
        <v>993.86233400172773</v>
      </c>
      <c r="S37" s="259">
        <v>0</v>
      </c>
      <c r="T37" s="259">
        <v>993.36233400172773</v>
      </c>
      <c r="U37" s="259">
        <v>0</v>
      </c>
      <c r="V37" s="259">
        <v>0.5</v>
      </c>
      <c r="W37" s="259">
        <v>0</v>
      </c>
    </row>
    <row r="38" spans="1:23" ht="12.75" customHeight="1">
      <c r="A38" s="63">
        <v>30</v>
      </c>
      <c r="B38" s="337" t="s">
        <v>272</v>
      </c>
      <c r="C38" s="259">
        <f t="shared" si="2"/>
        <v>6617.7375750733208</v>
      </c>
      <c r="D38" s="259">
        <v>0</v>
      </c>
      <c r="E38" s="259">
        <v>0</v>
      </c>
      <c r="F38" s="259">
        <f t="shared" si="0"/>
        <v>2097.9898408701065</v>
      </c>
      <c r="G38" s="259">
        <v>0</v>
      </c>
      <c r="H38" s="259">
        <v>499.86576557204216</v>
      </c>
      <c r="I38" s="259">
        <v>1351.3649695462218</v>
      </c>
      <c r="J38" s="259">
        <v>0</v>
      </c>
      <c r="K38" s="259">
        <v>238.78114721160676</v>
      </c>
      <c r="L38" s="259">
        <v>0</v>
      </c>
      <c r="M38" s="259">
        <v>7.9779585402355746</v>
      </c>
      <c r="N38" s="259">
        <v>4277.3625626945222</v>
      </c>
      <c r="O38" s="259">
        <v>0</v>
      </c>
      <c r="P38" s="259">
        <v>0</v>
      </c>
      <c r="Q38" s="259">
        <v>0</v>
      </c>
      <c r="R38" s="259">
        <f t="shared" si="1"/>
        <v>242.38517150869217</v>
      </c>
      <c r="S38" s="259">
        <v>0</v>
      </c>
      <c r="T38" s="259">
        <v>241.88517150869217</v>
      </c>
      <c r="U38" s="259">
        <v>0</v>
      </c>
      <c r="V38" s="259">
        <v>0.5</v>
      </c>
      <c r="W38" s="259">
        <v>0</v>
      </c>
    </row>
    <row r="39" spans="1:23" ht="12.75" customHeight="1">
      <c r="A39" s="63" t="s">
        <v>169</v>
      </c>
      <c r="B39" s="337" t="s">
        <v>273</v>
      </c>
      <c r="C39" s="259">
        <f t="shared" si="2"/>
        <v>20779.085689671399</v>
      </c>
      <c r="D39" s="259">
        <v>0</v>
      </c>
      <c r="E39" s="259">
        <v>0</v>
      </c>
      <c r="F39" s="259">
        <f t="shared" si="0"/>
        <v>4806.660227744429</v>
      </c>
      <c r="G39" s="259">
        <v>0</v>
      </c>
      <c r="H39" s="259">
        <v>176.09567454005057</v>
      </c>
      <c r="I39" s="259">
        <v>2596.8565769427892</v>
      </c>
      <c r="J39" s="259">
        <v>0</v>
      </c>
      <c r="K39" s="259">
        <v>1962.1004954671919</v>
      </c>
      <c r="L39" s="259">
        <v>0.48475735531675673</v>
      </c>
      <c r="M39" s="259">
        <v>71.122723439080588</v>
      </c>
      <c r="N39" s="259">
        <v>4966.9635645553171</v>
      </c>
      <c r="O39" s="259">
        <v>0</v>
      </c>
      <c r="P39" s="259">
        <v>0</v>
      </c>
      <c r="Q39" s="259">
        <v>0</v>
      </c>
      <c r="R39" s="259">
        <f t="shared" si="1"/>
        <v>10999.227260812895</v>
      </c>
      <c r="S39" s="259">
        <v>0</v>
      </c>
      <c r="T39" s="259">
        <v>10997.352076139821</v>
      </c>
      <c r="U39" s="259">
        <v>0</v>
      </c>
      <c r="V39" s="259">
        <v>1.875184673073564</v>
      </c>
      <c r="W39" s="259">
        <v>6.2346365587581847</v>
      </c>
    </row>
    <row r="40" spans="1:23" ht="12.75" customHeight="1">
      <c r="A40" s="63">
        <v>33</v>
      </c>
      <c r="B40" s="337" t="s">
        <v>170</v>
      </c>
      <c r="C40" s="259">
        <f t="shared" si="2"/>
        <v>4529.5069285211357</v>
      </c>
      <c r="D40" s="259">
        <v>33.119828470199948</v>
      </c>
      <c r="E40" s="259">
        <v>0</v>
      </c>
      <c r="F40" s="259">
        <f t="shared" si="0"/>
        <v>2906.4229835104416</v>
      </c>
      <c r="G40" s="259">
        <v>0</v>
      </c>
      <c r="H40" s="259">
        <v>142.94821281557105</v>
      </c>
      <c r="I40" s="259">
        <v>2112.9096801705296</v>
      </c>
      <c r="J40" s="259">
        <v>0</v>
      </c>
      <c r="K40" s="259">
        <v>464.02955084541748</v>
      </c>
      <c r="L40" s="259">
        <v>0</v>
      </c>
      <c r="M40" s="259">
        <v>186.53553967892375</v>
      </c>
      <c r="N40" s="259">
        <v>1426.6350802375782</v>
      </c>
      <c r="O40" s="259">
        <v>0</v>
      </c>
      <c r="P40" s="259">
        <v>0</v>
      </c>
      <c r="Q40" s="259">
        <v>0</v>
      </c>
      <c r="R40" s="259">
        <f t="shared" si="1"/>
        <v>163.32903630291528</v>
      </c>
      <c r="S40" s="259">
        <v>0</v>
      </c>
      <c r="T40" s="259">
        <v>163.32903630291528</v>
      </c>
      <c r="U40" s="259">
        <v>0</v>
      </c>
      <c r="V40" s="259">
        <v>0</v>
      </c>
      <c r="W40" s="259">
        <v>0</v>
      </c>
    </row>
    <row r="41" spans="1:23" ht="12.75" customHeight="1">
      <c r="A41" s="63" t="s">
        <v>171</v>
      </c>
      <c r="B41" s="336" t="s">
        <v>172</v>
      </c>
      <c r="C41" s="259">
        <f t="shared" si="2"/>
        <v>3306261.4649247802</v>
      </c>
      <c r="D41" s="259">
        <v>558983</v>
      </c>
      <c r="E41" s="259">
        <v>1065849.8291429998</v>
      </c>
      <c r="F41" s="259">
        <f t="shared" si="0"/>
        <v>56718.659809606645</v>
      </c>
      <c r="G41" s="259">
        <v>0</v>
      </c>
      <c r="H41" s="259">
        <v>406.17987217952481</v>
      </c>
      <c r="I41" s="259">
        <v>6656.9562858628051</v>
      </c>
      <c r="J41" s="259">
        <v>0</v>
      </c>
      <c r="K41" s="259">
        <v>9874.8998207756722</v>
      </c>
      <c r="L41" s="259">
        <v>10889</v>
      </c>
      <c r="M41" s="259">
        <v>28891.623830788645</v>
      </c>
      <c r="N41" s="259">
        <v>881844.59764856368</v>
      </c>
      <c r="O41" s="259">
        <v>0</v>
      </c>
      <c r="P41" s="259">
        <v>0</v>
      </c>
      <c r="Q41" s="259">
        <v>0</v>
      </c>
      <c r="R41" s="259">
        <f t="shared" si="1"/>
        <v>647433.14832360984</v>
      </c>
      <c r="S41" s="259">
        <v>0</v>
      </c>
      <c r="T41" s="259">
        <v>505649.14832360984</v>
      </c>
      <c r="U41" s="259">
        <v>0</v>
      </c>
      <c r="V41" s="259">
        <v>141784</v>
      </c>
      <c r="W41" s="259">
        <v>95432.23</v>
      </c>
    </row>
    <row r="42" spans="1:23" ht="12.75" customHeight="1">
      <c r="A42" s="63" t="s">
        <v>173</v>
      </c>
      <c r="B42" s="338" t="s">
        <v>274</v>
      </c>
      <c r="C42" s="259">
        <f t="shared" si="2"/>
        <v>3285553.3934064894</v>
      </c>
      <c r="D42" s="259">
        <v>558983</v>
      </c>
      <c r="E42" s="259">
        <v>1065849.8291429998</v>
      </c>
      <c r="F42" s="259">
        <f t="shared" si="0"/>
        <v>56252.442638423505</v>
      </c>
      <c r="G42" s="259">
        <v>0</v>
      </c>
      <c r="H42" s="259">
        <v>379.85198222509717</v>
      </c>
      <c r="I42" s="259">
        <v>6225.8525872814271</v>
      </c>
      <c r="J42" s="259">
        <v>0</v>
      </c>
      <c r="K42" s="259">
        <v>9866.6732202038656</v>
      </c>
      <c r="L42" s="259">
        <v>10889</v>
      </c>
      <c r="M42" s="259">
        <v>28891.064848713115</v>
      </c>
      <c r="N42" s="259">
        <v>881694.52783630672</v>
      </c>
      <c r="O42" s="259">
        <v>0</v>
      </c>
      <c r="P42" s="259">
        <v>0</v>
      </c>
      <c r="Q42" s="259">
        <v>0</v>
      </c>
      <c r="R42" s="259">
        <f t="shared" si="1"/>
        <v>627341.36378875922</v>
      </c>
      <c r="S42" s="259">
        <v>0</v>
      </c>
      <c r="T42" s="259">
        <v>485557.36378875922</v>
      </c>
      <c r="U42" s="259">
        <v>0</v>
      </c>
      <c r="V42" s="259">
        <v>141784</v>
      </c>
      <c r="W42" s="259">
        <v>95432.23</v>
      </c>
    </row>
    <row r="43" spans="1:23" ht="12.75" customHeight="1">
      <c r="A43" s="63" t="s">
        <v>174</v>
      </c>
      <c r="B43" s="338" t="s">
        <v>175</v>
      </c>
      <c r="C43" s="259">
        <f t="shared" si="2"/>
        <v>20708.071518290693</v>
      </c>
      <c r="D43" s="259">
        <v>0</v>
      </c>
      <c r="E43" s="259">
        <v>0</v>
      </c>
      <c r="F43" s="259">
        <f t="shared" si="0"/>
        <v>466.21717118314228</v>
      </c>
      <c r="G43" s="259">
        <v>0</v>
      </c>
      <c r="H43" s="259">
        <v>26.327889954427629</v>
      </c>
      <c r="I43" s="259">
        <v>431.10369858137818</v>
      </c>
      <c r="J43" s="259">
        <v>0</v>
      </c>
      <c r="K43" s="259">
        <v>8.2266005718074844</v>
      </c>
      <c r="L43" s="259">
        <v>0</v>
      </c>
      <c r="M43" s="259">
        <v>0.55898207552901702</v>
      </c>
      <c r="N43" s="259">
        <v>150.06981225700565</v>
      </c>
      <c r="O43" s="259">
        <v>0</v>
      </c>
      <c r="P43" s="259">
        <v>0</v>
      </c>
      <c r="Q43" s="259">
        <v>0</v>
      </c>
      <c r="R43" s="259">
        <f t="shared" si="1"/>
        <v>20091.784534850547</v>
      </c>
      <c r="S43" s="259">
        <v>0</v>
      </c>
      <c r="T43" s="259">
        <v>20091.784534850547</v>
      </c>
      <c r="U43" s="259">
        <v>0</v>
      </c>
      <c r="V43" s="259">
        <v>0</v>
      </c>
      <c r="W43" s="259">
        <v>0</v>
      </c>
    </row>
    <row r="44" spans="1:23" ht="12.75" customHeight="1">
      <c r="A44" s="63" t="s">
        <v>176</v>
      </c>
      <c r="B44" s="336" t="s">
        <v>275</v>
      </c>
      <c r="C44" s="259">
        <f t="shared" si="2"/>
        <v>77415.268648996149</v>
      </c>
      <c r="D44" s="259">
        <v>0</v>
      </c>
      <c r="E44" s="259">
        <v>0</v>
      </c>
      <c r="F44" s="259">
        <f t="shared" si="0"/>
        <v>32599.518513478975</v>
      </c>
      <c r="G44" s="259">
        <v>0</v>
      </c>
      <c r="H44" s="259">
        <v>199.25544083598001</v>
      </c>
      <c r="I44" s="259">
        <v>31797.335293531574</v>
      </c>
      <c r="J44" s="259">
        <v>0</v>
      </c>
      <c r="K44" s="259">
        <v>599.88868158023138</v>
      </c>
      <c r="L44" s="259">
        <v>0</v>
      </c>
      <c r="M44" s="259">
        <v>3.0390975311895034</v>
      </c>
      <c r="N44" s="259">
        <v>1443.8757106584092</v>
      </c>
      <c r="O44" s="259">
        <v>0</v>
      </c>
      <c r="P44" s="259">
        <v>0</v>
      </c>
      <c r="Q44" s="259">
        <v>0</v>
      </c>
      <c r="R44" s="259">
        <f t="shared" si="1"/>
        <v>19352.874424858757</v>
      </c>
      <c r="S44" s="259">
        <v>0</v>
      </c>
      <c r="T44" s="259">
        <v>19352.874424858757</v>
      </c>
      <c r="U44" s="259">
        <v>0</v>
      </c>
      <c r="V44" s="259">
        <v>0</v>
      </c>
      <c r="W44" s="259">
        <v>24019</v>
      </c>
    </row>
    <row r="45" spans="1:23" ht="12.75" customHeight="1">
      <c r="A45" s="63">
        <v>36</v>
      </c>
      <c r="B45" s="337" t="s">
        <v>178</v>
      </c>
      <c r="C45" s="259">
        <f t="shared" si="2"/>
        <v>1039.8254967489179</v>
      </c>
      <c r="D45" s="259">
        <v>0</v>
      </c>
      <c r="E45" s="259">
        <v>0</v>
      </c>
      <c r="F45" s="259">
        <f t="shared" si="0"/>
        <v>948.25428417227351</v>
      </c>
      <c r="G45" s="259">
        <v>0</v>
      </c>
      <c r="H45" s="259">
        <v>18.97557025912916</v>
      </c>
      <c r="I45" s="259">
        <v>910.70795881207391</v>
      </c>
      <c r="J45" s="259">
        <v>0</v>
      </c>
      <c r="K45" s="259">
        <v>18.281334604016628</v>
      </c>
      <c r="L45" s="259">
        <v>0</v>
      </c>
      <c r="M45" s="259">
        <v>0.2894204970538452</v>
      </c>
      <c r="N45" s="259">
        <v>33.856460949987607</v>
      </c>
      <c r="O45" s="259">
        <v>0</v>
      </c>
      <c r="P45" s="259">
        <v>0</v>
      </c>
      <c r="Q45" s="259">
        <v>0</v>
      </c>
      <c r="R45" s="259">
        <f t="shared" si="1"/>
        <v>57.714751626656671</v>
      </c>
      <c r="S45" s="259">
        <v>0</v>
      </c>
      <c r="T45" s="259">
        <v>57.714751626656671</v>
      </c>
      <c r="U45" s="259">
        <v>0</v>
      </c>
      <c r="V45" s="259">
        <v>0</v>
      </c>
      <c r="W45" s="259">
        <v>0</v>
      </c>
    </row>
    <row r="46" spans="1:23" ht="12.75" customHeight="1">
      <c r="A46" s="63" t="s">
        <v>179</v>
      </c>
      <c r="B46" s="337" t="s">
        <v>276</v>
      </c>
      <c r="C46" s="259">
        <f t="shared" si="2"/>
        <v>76375.44315224723</v>
      </c>
      <c r="D46" s="259">
        <v>0</v>
      </c>
      <c r="E46" s="259">
        <v>0</v>
      </c>
      <c r="F46" s="259">
        <f t="shared" si="0"/>
        <v>31651.2642293067</v>
      </c>
      <c r="G46" s="259">
        <v>0</v>
      </c>
      <c r="H46" s="259">
        <v>180.27987057685087</v>
      </c>
      <c r="I46" s="259">
        <v>30886.627334719498</v>
      </c>
      <c r="J46" s="259">
        <v>0</v>
      </c>
      <c r="K46" s="259">
        <v>581.60734697621479</v>
      </c>
      <c r="L46" s="259">
        <v>0</v>
      </c>
      <c r="M46" s="259">
        <v>2.7496770341356584</v>
      </c>
      <c r="N46" s="259">
        <v>1410.0192497084217</v>
      </c>
      <c r="O46" s="259">
        <v>0</v>
      </c>
      <c r="P46" s="259">
        <v>0</v>
      </c>
      <c r="Q46" s="259">
        <v>0</v>
      </c>
      <c r="R46" s="259">
        <f t="shared" si="1"/>
        <v>19295.159673232101</v>
      </c>
      <c r="S46" s="259">
        <v>0</v>
      </c>
      <c r="T46" s="259">
        <v>19295.159673232101</v>
      </c>
      <c r="U46" s="259">
        <v>0</v>
      </c>
      <c r="V46" s="259">
        <v>0</v>
      </c>
      <c r="W46" s="259">
        <v>24019</v>
      </c>
    </row>
    <row r="47" spans="1:23" ht="12.75" customHeight="1">
      <c r="A47" s="63">
        <v>37</v>
      </c>
      <c r="B47" s="338" t="s">
        <v>180</v>
      </c>
      <c r="C47" s="259">
        <f t="shared" si="2"/>
        <v>2569.5729370140907</v>
      </c>
      <c r="D47" s="259">
        <v>0</v>
      </c>
      <c r="E47" s="259">
        <v>0</v>
      </c>
      <c r="F47" s="259">
        <f t="shared" si="0"/>
        <v>2359.2679484057167</v>
      </c>
      <c r="G47" s="259">
        <v>0</v>
      </c>
      <c r="H47" s="259">
        <v>47.486738108318342</v>
      </c>
      <c r="I47" s="259">
        <v>2279.0645942492383</v>
      </c>
      <c r="J47" s="259">
        <v>0</v>
      </c>
      <c r="K47" s="259">
        <v>31.992335557029104</v>
      </c>
      <c r="L47" s="259">
        <v>0</v>
      </c>
      <c r="M47" s="259">
        <v>0.72428049113112658</v>
      </c>
      <c r="N47" s="259">
        <v>65.872686545507776</v>
      </c>
      <c r="O47" s="259">
        <v>0</v>
      </c>
      <c r="P47" s="259">
        <v>0</v>
      </c>
      <c r="Q47" s="259">
        <v>0</v>
      </c>
      <c r="R47" s="259">
        <f t="shared" si="1"/>
        <v>144.43230206286631</v>
      </c>
      <c r="S47" s="259">
        <v>0</v>
      </c>
      <c r="T47" s="259">
        <v>144.43230206286631</v>
      </c>
      <c r="U47" s="259">
        <v>0</v>
      </c>
      <c r="V47" s="259">
        <v>0</v>
      </c>
      <c r="W47" s="259">
        <v>0</v>
      </c>
    </row>
    <row r="48" spans="1:23" ht="12.75" customHeight="1">
      <c r="A48" s="63" t="s">
        <v>181</v>
      </c>
      <c r="B48" s="339" t="s">
        <v>277</v>
      </c>
      <c r="C48" s="259">
        <f t="shared" si="2"/>
        <v>73805.870215233124</v>
      </c>
      <c r="D48" s="259">
        <v>0</v>
      </c>
      <c r="E48" s="259">
        <v>0</v>
      </c>
      <c r="F48" s="259">
        <f t="shared" si="0"/>
        <v>29291.996280900985</v>
      </c>
      <c r="G48" s="259">
        <v>0</v>
      </c>
      <c r="H48" s="259">
        <v>132.79313246853252</v>
      </c>
      <c r="I48" s="259">
        <v>28607.562740470261</v>
      </c>
      <c r="J48" s="259">
        <v>0</v>
      </c>
      <c r="K48" s="259">
        <v>549.61501141918563</v>
      </c>
      <c r="L48" s="259">
        <v>0</v>
      </c>
      <c r="M48" s="259">
        <v>2.0253965430045318</v>
      </c>
      <c r="N48" s="259">
        <v>1344.1465631629139</v>
      </c>
      <c r="O48" s="259">
        <v>0</v>
      </c>
      <c r="P48" s="259">
        <v>0</v>
      </c>
      <c r="Q48" s="259">
        <v>0</v>
      </c>
      <c r="R48" s="259">
        <f t="shared" si="1"/>
        <v>19150.727371169232</v>
      </c>
      <c r="S48" s="259">
        <v>0</v>
      </c>
      <c r="T48" s="259">
        <v>19150.727371169232</v>
      </c>
      <c r="U48" s="259">
        <v>0</v>
      </c>
      <c r="V48" s="259">
        <v>0</v>
      </c>
      <c r="W48" s="259">
        <v>24019</v>
      </c>
    </row>
    <row r="49" spans="1:23" ht="12.75" customHeight="1">
      <c r="A49" s="63" t="s">
        <v>182</v>
      </c>
      <c r="B49" s="336" t="s">
        <v>219</v>
      </c>
      <c r="C49" s="259">
        <f t="shared" si="2"/>
        <v>143280.9512574407</v>
      </c>
      <c r="D49" s="259">
        <v>0</v>
      </c>
      <c r="E49" s="259">
        <v>0</v>
      </c>
      <c r="F49" s="259">
        <f t="shared" si="0"/>
        <v>123157.65831736068</v>
      </c>
      <c r="G49" s="259">
        <v>0</v>
      </c>
      <c r="H49" s="259">
        <v>4937.397023983689</v>
      </c>
      <c r="I49" s="259">
        <v>102751.88196934076</v>
      </c>
      <c r="J49" s="259">
        <v>0</v>
      </c>
      <c r="K49" s="259">
        <v>9923.0278768541357</v>
      </c>
      <c r="L49" s="259">
        <v>0</v>
      </c>
      <c r="M49" s="259">
        <v>5545.3514471821009</v>
      </c>
      <c r="N49" s="259">
        <v>14836.351321897022</v>
      </c>
      <c r="O49" s="259">
        <v>0</v>
      </c>
      <c r="P49" s="259">
        <v>0</v>
      </c>
      <c r="Q49" s="259">
        <v>0</v>
      </c>
      <c r="R49" s="259">
        <f t="shared" si="1"/>
        <v>5286.9416181829965</v>
      </c>
      <c r="S49" s="259">
        <v>0</v>
      </c>
      <c r="T49" s="259">
        <v>5286.9416181829965</v>
      </c>
      <c r="U49" s="259">
        <v>0</v>
      </c>
      <c r="V49" s="259">
        <v>0</v>
      </c>
      <c r="W49" s="259">
        <v>0</v>
      </c>
    </row>
    <row r="50" spans="1:23" ht="12.75" customHeight="1">
      <c r="A50" s="63" t="s">
        <v>183</v>
      </c>
      <c r="B50" s="337" t="s">
        <v>184</v>
      </c>
      <c r="C50" s="259">
        <f t="shared" si="2"/>
        <v>57702.374146888789</v>
      </c>
      <c r="D50" s="259">
        <v>0</v>
      </c>
      <c r="E50" s="259">
        <v>0</v>
      </c>
      <c r="F50" s="259">
        <f t="shared" si="0"/>
        <v>51097.23307362551</v>
      </c>
      <c r="G50" s="259">
        <v>0</v>
      </c>
      <c r="H50" s="259">
        <v>2149.1984228132255</v>
      </c>
      <c r="I50" s="259">
        <v>42754.310129252408</v>
      </c>
      <c r="J50" s="259">
        <v>0</v>
      </c>
      <c r="K50" s="259">
        <v>2874.8310294035068</v>
      </c>
      <c r="L50" s="259">
        <v>0</v>
      </c>
      <c r="M50" s="259">
        <v>3318.8934921563732</v>
      </c>
      <c r="N50" s="259">
        <v>4299.5849569813545</v>
      </c>
      <c r="O50" s="259">
        <v>0</v>
      </c>
      <c r="P50" s="259">
        <v>0</v>
      </c>
      <c r="Q50" s="259">
        <v>0</v>
      </c>
      <c r="R50" s="259">
        <f t="shared" si="1"/>
        <v>2305.5561162819185</v>
      </c>
      <c r="S50" s="259">
        <v>0</v>
      </c>
      <c r="T50" s="259">
        <v>2305.5561162819185</v>
      </c>
      <c r="U50" s="259">
        <v>0</v>
      </c>
      <c r="V50" s="259">
        <v>0</v>
      </c>
      <c r="W50" s="259">
        <v>0</v>
      </c>
    </row>
    <row r="51" spans="1:23" ht="12.75" customHeight="1">
      <c r="A51" s="63">
        <v>43</v>
      </c>
      <c r="B51" s="337" t="s">
        <v>278</v>
      </c>
      <c r="C51" s="259">
        <f t="shared" si="2"/>
        <v>85578.577110551923</v>
      </c>
      <c r="D51" s="259">
        <v>0</v>
      </c>
      <c r="E51" s="259">
        <v>0</v>
      </c>
      <c r="F51" s="259">
        <f t="shared" si="0"/>
        <v>72060.425243735182</v>
      </c>
      <c r="G51" s="259">
        <v>0</v>
      </c>
      <c r="H51" s="259">
        <v>2788.1986011704639</v>
      </c>
      <c r="I51" s="259">
        <v>59997.571840088356</v>
      </c>
      <c r="J51" s="259">
        <v>0</v>
      </c>
      <c r="K51" s="259">
        <v>7048.1968474506284</v>
      </c>
      <c r="L51" s="259">
        <v>0</v>
      </c>
      <c r="M51" s="259">
        <v>2226.4579550257276</v>
      </c>
      <c r="N51" s="259">
        <v>10536.766364915668</v>
      </c>
      <c r="O51" s="259">
        <v>0</v>
      </c>
      <c r="P51" s="259">
        <v>0</v>
      </c>
      <c r="Q51" s="259">
        <v>0</v>
      </c>
      <c r="R51" s="259">
        <f t="shared" si="1"/>
        <v>2981.3855019010784</v>
      </c>
      <c r="S51" s="259">
        <v>0</v>
      </c>
      <c r="T51" s="259">
        <v>2981.3855019010784</v>
      </c>
      <c r="U51" s="259">
        <v>0</v>
      </c>
      <c r="V51" s="259">
        <v>0</v>
      </c>
      <c r="W51" s="259">
        <v>0</v>
      </c>
    </row>
    <row r="52" spans="1:23" ht="12.75" customHeight="1">
      <c r="A52" s="63" t="s">
        <v>185</v>
      </c>
      <c r="B52" s="336" t="s">
        <v>279</v>
      </c>
      <c r="C52" s="259">
        <f t="shared" si="2"/>
        <v>236810.16763492065</v>
      </c>
      <c r="D52" s="259">
        <v>17.026863898356122</v>
      </c>
      <c r="E52" s="259">
        <v>0</v>
      </c>
      <c r="F52" s="259">
        <f t="shared" si="0"/>
        <v>156733.14107886699</v>
      </c>
      <c r="G52" s="259">
        <v>0</v>
      </c>
      <c r="H52" s="259">
        <v>5330.4966128290198</v>
      </c>
      <c r="I52" s="259">
        <v>118666.78144174546</v>
      </c>
      <c r="J52" s="259">
        <v>0</v>
      </c>
      <c r="K52" s="259">
        <v>30258.551071301317</v>
      </c>
      <c r="L52" s="259">
        <v>0</v>
      </c>
      <c r="M52" s="259">
        <v>2477.3119529911824</v>
      </c>
      <c r="N52" s="259">
        <v>72984.254747491999</v>
      </c>
      <c r="O52" s="259">
        <v>0</v>
      </c>
      <c r="P52" s="259">
        <v>0</v>
      </c>
      <c r="Q52" s="259">
        <v>0</v>
      </c>
      <c r="R52" s="259">
        <f t="shared" si="1"/>
        <v>7075.7449446633209</v>
      </c>
      <c r="S52" s="259">
        <v>0</v>
      </c>
      <c r="T52" s="259">
        <v>7075.7449446633209</v>
      </c>
      <c r="U52" s="259">
        <v>0</v>
      </c>
      <c r="V52" s="259">
        <v>0</v>
      </c>
      <c r="W52" s="259">
        <v>0</v>
      </c>
    </row>
    <row r="53" spans="1:23" ht="12.75" customHeight="1">
      <c r="A53" s="63">
        <v>45</v>
      </c>
      <c r="B53" s="337" t="s">
        <v>280</v>
      </c>
      <c r="C53" s="259">
        <f t="shared" si="2"/>
        <v>23117.127974415132</v>
      </c>
      <c r="D53" s="259">
        <v>1.8635644112779677</v>
      </c>
      <c r="E53" s="259">
        <v>0</v>
      </c>
      <c r="F53" s="259">
        <f t="shared" si="0"/>
        <v>12338.335400881901</v>
      </c>
      <c r="G53" s="259">
        <v>0</v>
      </c>
      <c r="H53" s="259">
        <v>814.74427567960038</v>
      </c>
      <c r="I53" s="259">
        <v>5104.4154132414578</v>
      </c>
      <c r="J53" s="259">
        <v>0</v>
      </c>
      <c r="K53" s="259">
        <v>6412.5456075984148</v>
      </c>
      <c r="L53" s="259">
        <v>0</v>
      </c>
      <c r="M53" s="259">
        <v>6.6301043624278266</v>
      </c>
      <c r="N53" s="259">
        <v>10448.584340221285</v>
      </c>
      <c r="O53" s="259">
        <v>0</v>
      </c>
      <c r="P53" s="259">
        <v>0</v>
      </c>
      <c r="Q53" s="259">
        <v>0</v>
      </c>
      <c r="R53" s="259">
        <f t="shared" si="1"/>
        <v>328.34466890066528</v>
      </c>
      <c r="S53" s="259">
        <v>0</v>
      </c>
      <c r="T53" s="259">
        <v>328.34466890066528</v>
      </c>
      <c r="U53" s="259">
        <v>0</v>
      </c>
      <c r="V53" s="259">
        <v>0</v>
      </c>
      <c r="W53" s="259">
        <v>0</v>
      </c>
    </row>
    <row r="54" spans="1:23" ht="12.75" customHeight="1">
      <c r="A54" s="63">
        <v>46</v>
      </c>
      <c r="B54" s="337" t="s">
        <v>220</v>
      </c>
      <c r="C54" s="259">
        <f t="shared" si="2"/>
        <v>98919.631962600513</v>
      </c>
      <c r="D54" s="259">
        <v>3.7999243073714815</v>
      </c>
      <c r="E54" s="259">
        <v>0</v>
      </c>
      <c r="F54" s="259">
        <f t="shared" si="0"/>
        <v>80235.254517145266</v>
      </c>
      <c r="G54" s="259">
        <v>0</v>
      </c>
      <c r="H54" s="259">
        <v>2608.5150027588788</v>
      </c>
      <c r="I54" s="259">
        <v>71677.081021977938</v>
      </c>
      <c r="J54" s="259">
        <v>0</v>
      </c>
      <c r="K54" s="259">
        <v>5923.8134560367262</v>
      </c>
      <c r="L54" s="259">
        <v>0</v>
      </c>
      <c r="M54" s="259">
        <v>25.845036371712595</v>
      </c>
      <c r="N54" s="259">
        <v>14436.885876559032</v>
      </c>
      <c r="O54" s="259">
        <v>0</v>
      </c>
      <c r="P54" s="259">
        <v>0</v>
      </c>
      <c r="Q54" s="259">
        <v>0</v>
      </c>
      <c r="R54" s="259">
        <f t="shared" si="1"/>
        <v>4243.6916445888446</v>
      </c>
      <c r="S54" s="259">
        <v>0</v>
      </c>
      <c r="T54" s="259">
        <v>4243.6916445888446</v>
      </c>
      <c r="U54" s="259">
        <v>0</v>
      </c>
      <c r="V54" s="259">
        <v>0</v>
      </c>
      <c r="W54" s="259">
        <v>0</v>
      </c>
    </row>
    <row r="55" spans="1:23" ht="12.75" customHeight="1">
      <c r="A55" s="63">
        <v>47</v>
      </c>
      <c r="B55" s="337" t="s">
        <v>221</v>
      </c>
      <c r="C55" s="259">
        <f t="shared" si="2"/>
        <v>114773.40769790503</v>
      </c>
      <c r="D55" s="259">
        <v>11.363375179706672</v>
      </c>
      <c r="E55" s="259">
        <v>0</v>
      </c>
      <c r="F55" s="259">
        <f t="shared" si="0"/>
        <v>64159.55116083983</v>
      </c>
      <c r="G55" s="259">
        <v>0</v>
      </c>
      <c r="H55" s="259">
        <v>1907.2373343905401</v>
      </c>
      <c r="I55" s="259">
        <v>41885.285006526072</v>
      </c>
      <c r="J55" s="259">
        <v>0</v>
      </c>
      <c r="K55" s="259">
        <v>17922.192007666177</v>
      </c>
      <c r="L55" s="259">
        <v>0</v>
      </c>
      <c r="M55" s="259">
        <v>2444.8368122570419</v>
      </c>
      <c r="N55" s="259">
        <v>48098.78453071168</v>
      </c>
      <c r="O55" s="259">
        <v>0</v>
      </c>
      <c r="P55" s="259">
        <v>0</v>
      </c>
      <c r="Q55" s="259">
        <v>0</v>
      </c>
      <c r="R55" s="259">
        <f t="shared" si="1"/>
        <v>2503.7086311738112</v>
      </c>
      <c r="S55" s="259">
        <v>0</v>
      </c>
      <c r="T55" s="259">
        <v>2503.7086311738112</v>
      </c>
      <c r="U55" s="259">
        <v>0</v>
      </c>
      <c r="V55" s="259">
        <v>0</v>
      </c>
      <c r="W55" s="259">
        <v>0</v>
      </c>
    </row>
    <row r="56" spans="1:23" ht="12.75" customHeight="1">
      <c r="A56" s="63" t="s">
        <v>186</v>
      </c>
      <c r="B56" s="336" t="s">
        <v>222</v>
      </c>
      <c r="C56" s="259">
        <f t="shared" si="2"/>
        <v>1272169.6615069374</v>
      </c>
      <c r="D56" s="259">
        <v>0</v>
      </c>
      <c r="E56" s="259">
        <v>0</v>
      </c>
      <c r="F56" s="259">
        <f t="shared" si="0"/>
        <v>1169795.9690965244</v>
      </c>
      <c r="G56" s="259">
        <v>0</v>
      </c>
      <c r="H56" s="259">
        <v>4506.948595703594</v>
      </c>
      <c r="I56" s="259">
        <v>335175.66514305159</v>
      </c>
      <c r="J56" s="259">
        <v>396515.78898172115</v>
      </c>
      <c r="K56" s="259">
        <v>104019.02595064603</v>
      </c>
      <c r="L56" s="259">
        <v>329468.06079580396</v>
      </c>
      <c r="M56" s="259">
        <v>110.47962959814545</v>
      </c>
      <c r="N56" s="259">
        <v>83594.875385985375</v>
      </c>
      <c r="O56" s="259">
        <v>0</v>
      </c>
      <c r="P56" s="259">
        <v>0</v>
      </c>
      <c r="Q56" s="259">
        <v>0</v>
      </c>
      <c r="R56" s="259">
        <f t="shared" si="1"/>
        <v>18778.817024427368</v>
      </c>
      <c r="S56" s="259">
        <v>0</v>
      </c>
      <c r="T56" s="259">
        <v>18778.817024427368</v>
      </c>
      <c r="U56" s="259">
        <v>0</v>
      </c>
      <c r="V56" s="259">
        <v>0</v>
      </c>
      <c r="W56" s="259">
        <v>0</v>
      </c>
    </row>
    <row r="57" spans="1:23" ht="12.75" customHeight="1">
      <c r="A57" s="63" t="s">
        <v>188</v>
      </c>
      <c r="B57" s="337" t="s">
        <v>281</v>
      </c>
      <c r="C57" s="259">
        <f t="shared" si="2"/>
        <v>6280.8604643831231</v>
      </c>
      <c r="D57" s="259">
        <v>0</v>
      </c>
      <c r="E57" s="259">
        <v>0</v>
      </c>
      <c r="F57" s="259">
        <f t="shared" si="0"/>
        <v>5377.0031799994749</v>
      </c>
      <c r="G57" s="259">
        <v>0</v>
      </c>
      <c r="H57" s="259">
        <v>102.02932270660119</v>
      </c>
      <c r="I57" s="259">
        <v>4975.6318467752872</v>
      </c>
      <c r="J57" s="259">
        <v>0</v>
      </c>
      <c r="K57" s="259">
        <v>299.29530324807132</v>
      </c>
      <c r="L57" s="259">
        <v>0</v>
      </c>
      <c r="M57" s="259">
        <v>4.6707269515169639E-2</v>
      </c>
      <c r="N57" s="259">
        <v>253.56698318595301</v>
      </c>
      <c r="O57" s="259">
        <v>0</v>
      </c>
      <c r="P57" s="259">
        <v>0</v>
      </c>
      <c r="Q57" s="259">
        <v>0</v>
      </c>
      <c r="R57" s="259">
        <f t="shared" si="1"/>
        <v>650.29030119769538</v>
      </c>
      <c r="S57" s="259">
        <v>0</v>
      </c>
      <c r="T57" s="259">
        <v>650.29030119769538</v>
      </c>
      <c r="U57" s="259">
        <v>0</v>
      </c>
      <c r="V57" s="259">
        <v>0</v>
      </c>
      <c r="W57" s="259">
        <v>0</v>
      </c>
    </row>
    <row r="58" spans="1:23" ht="12.75" customHeight="1">
      <c r="A58" s="63" t="s">
        <v>189</v>
      </c>
      <c r="B58" s="337" t="s">
        <v>282</v>
      </c>
      <c r="C58" s="259">
        <f t="shared" si="2"/>
        <v>232430.87528008217</v>
      </c>
      <c r="D58" s="259">
        <v>0</v>
      </c>
      <c r="E58" s="259">
        <v>0</v>
      </c>
      <c r="F58" s="259">
        <f t="shared" si="0"/>
        <v>153693.37259410828</v>
      </c>
      <c r="G58" s="259">
        <v>0</v>
      </c>
      <c r="H58" s="259">
        <v>2047.2965512415681</v>
      </c>
      <c r="I58" s="259">
        <v>151136.33839616505</v>
      </c>
      <c r="J58" s="259">
        <v>0</v>
      </c>
      <c r="K58" s="259">
        <v>430.52542992459166</v>
      </c>
      <c r="L58" s="259">
        <v>0</v>
      </c>
      <c r="M58" s="259">
        <v>79.212216777047473</v>
      </c>
      <c r="N58" s="259">
        <v>70238.351874086191</v>
      </c>
      <c r="O58" s="259">
        <v>0</v>
      </c>
      <c r="P58" s="259">
        <v>0</v>
      </c>
      <c r="Q58" s="259">
        <v>0</v>
      </c>
      <c r="R58" s="259">
        <f t="shared" si="1"/>
        <v>8499.1508118876809</v>
      </c>
      <c r="S58" s="259">
        <v>0</v>
      </c>
      <c r="T58" s="259">
        <v>8499.1508118876809</v>
      </c>
      <c r="U58" s="259">
        <v>0</v>
      </c>
      <c r="V58" s="259">
        <v>0</v>
      </c>
      <c r="W58" s="259">
        <v>0</v>
      </c>
    </row>
    <row r="59" spans="1:23" ht="12.75" customHeight="1">
      <c r="A59" s="63">
        <v>50</v>
      </c>
      <c r="B59" s="337" t="s">
        <v>283</v>
      </c>
      <c r="C59" s="259">
        <f t="shared" si="2"/>
        <v>440954.61795562803</v>
      </c>
      <c r="D59" s="259">
        <v>0</v>
      </c>
      <c r="E59" s="259">
        <v>0</v>
      </c>
      <c r="F59" s="259">
        <f t="shared" si="0"/>
        <v>440925.08474802726</v>
      </c>
      <c r="G59" s="259">
        <v>0</v>
      </c>
      <c r="H59" s="259">
        <v>17.802407415143207</v>
      </c>
      <c r="I59" s="259">
        <v>13228.21023311428</v>
      </c>
      <c r="J59" s="259">
        <v>0</v>
      </c>
      <c r="K59" s="259">
        <v>98210.934672395597</v>
      </c>
      <c r="L59" s="259">
        <v>329468.06079580396</v>
      </c>
      <c r="M59" s="259">
        <v>7.6639298295967107E-2</v>
      </c>
      <c r="N59" s="259">
        <v>6.5783954322733109</v>
      </c>
      <c r="O59" s="259">
        <v>0</v>
      </c>
      <c r="P59" s="259">
        <v>0</v>
      </c>
      <c r="Q59" s="259">
        <v>0</v>
      </c>
      <c r="R59" s="259">
        <f t="shared" si="1"/>
        <v>22.954812168502496</v>
      </c>
      <c r="S59" s="259">
        <v>0</v>
      </c>
      <c r="T59" s="259">
        <v>22.954812168502496</v>
      </c>
      <c r="U59" s="259">
        <v>0</v>
      </c>
      <c r="V59" s="259">
        <v>0</v>
      </c>
      <c r="W59" s="259">
        <v>0</v>
      </c>
    </row>
    <row r="60" spans="1:23" ht="12.75" customHeight="1">
      <c r="A60" s="63">
        <v>51</v>
      </c>
      <c r="B60" s="337" t="s">
        <v>284</v>
      </c>
      <c r="C60" s="259">
        <f t="shared" si="2"/>
        <v>397476.9850057874</v>
      </c>
      <c r="D60" s="259">
        <v>0</v>
      </c>
      <c r="E60" s="259">
        <v>0</v>
      </c>
      <c r="F60" s="259">
        <f t="shared" si="0"/>
        <v>397346.71785018343</v>
      </c>
      <c r="G60" s="259">
        <v>0</v>
      </c>
      <c r="H60" s="259">
        <v>338.1564548863314</v>
      </c>
      <c r="I60" s="259">
        <v>415.90833977141909</v>
      </c>
      <c r="J60" s="259">
        <v>396515.78898172115</v>
      </c>
      <c r="K60" s="259">
        <v>76.781605336869845</v>
      </c>
      <c r="L60" s="259">
        <v>0</v>
      </c>
      <c r="M60" s="259">
        <v>8.2468467667914991E-2</v>
      </c>
      <c r="N60" s="259">
        <v>105.56640511127048</v>
      </c>
      <c r="O60" s="259">
        <v>0</v>
      </c>
      <c r="P60" s="259">
        <v>0</v>
      </c>
      <c r="Q60" s="259">
        <v>0</v>
      </c>
      <c r="R60" s="259">
        <f t="shared" si="1"/>
        <v>24.700750492659775</v>
      </c>
      <c r="S60" s="259">
        <v>0</v>
      </c>
      <c r="T60" s="259">
        <v>24.700750492659775</v>
      </c>
      <c r="U60" s="259">
        <v>0</v>
      </c>
      <c r="V60" s="259">
        <v>0</v>
      </c>
      <c r="W60" s="259">
        <v>0</v>
      </c>
    </row>
    <row r="61" spans="1:23" ht="12.75" customHeight="1">
      <c r="A61" s="63">
        <v>52</v>
      </c>
      <c r="B61" s="337" t="s">
        <v>223</v>
      </c>
      <c r="C61" s="259">
        <f t="shared" si="2"/>
        <v>131059.13514682629</v>
      </c>
      <c r="D61" s="259">
        <v>0</v>
      </c>
      <c r="E61" s="259">
        <v>0</v>
      </c>
      <c r="F61" s="259">
        <f t="shared" si="0"/>
        <v>115765.74026504179</v>
      </c>
      <c r="G61" s="259">
        <v>0</v>
      </c>
      <c r="H61" s="259">
        <v>947.67898860815285</v>
      </c>
      <c r="I61" s="259">
        <v>110766.39173861996</v>
      </c>
      <c r="J61" s="259">
        <v>0</v>
      </c>
      <c r="K61" s="259">
        <v>4041.0231029538945</v>
      </c>
      <c r="L61" s="259">
        <v>0</v>
      </c>
      <c r="M61" s="259">
        <v>10.646434859783467</v>
      </c>
      <c r="N61" s="259">
        <v>8885.9722007680248</v>
      </c>
      <c r="O61" s="259">
        <v>0</v>
      </c>
      <c r="P61" s="259">
        <v>0</v>
      </c>
      <c r="Q61" s="259">
        <v>0</v>
      </c>
      <c r="R61" s="259">
        <f t="shared" si="1"/>
        <v>6407.4226810164646</v>
      </c>
      <c r="S61" s="259">
        <v>0</v>
      </c>
      <c r="T61" s="259">
        <v>6407.4226810164646</v>
      </c>
      <c r="U61" s="259">
        <v>0</v>
      </c>
      <c r="V61" s="259">
        <v>0</v>
      </c>
      <c r="W61" s="259">
        <v>0</v>
      </c>
    </row>
    <row r="62" spans="1:23" ht="12.75" customHeight="1">
      <c r="A62" s="63">
        <v>53</v>
      </c>
      <c r="B62" s="337" t="s">
        <v>190</v>
      </c>
      <c r="C62" s="259">
        <f t="shared" si="2"/>
        <v>63967.187654230256</v>
      </c>
      <c r="D62" s="259">
        <v>0</v>
      </c>
      <c r="E62" s="259">
        <v>0</v>
      </c>
      <c r="F62" s="259">
        <f t="shared" si="0"/>
        <v>56688.050459164224</v>
      </c>
      <c r="G62" s="259">
        <v>0</v>
      </c>
      <c r="H62" s="259">
        <v>1053.9848708457969</v>
      </c>
      <c r="I62" s="259">
        <v>54653.184588605603</v>
      </c>
      <c r="J62" s="259">
        <v>0</v>
      </c>
      <c r="K62" s="259">
        <v>960.46583678699278</v>
      </c>
      <c r="L62" s="259">
        <v>0</v>
      </c>
      <c r="M62" s="259">
        <v>20.41516292583546</v>
      </c>
      <c r="N62" s="259">
        <v>4104.8395274016711</v>
      </c>
      <c r="O62" s="259">
        <v>0</v>
      </c>
      <c r="P62" s="259">
        <v>0</v>
      </c>
      <c r="Q62" s="259">
        <v>0</v>
      </c>
      <c r="R62" s="259">
        <f t="shared" si="1"/>
        <v>3174.2976676643621</v>
      </c>
      <c r="S62" s="259">
        <v>0</v>
      </c>
      <c r="T62" s="259">
        <v>3174.2976676643621</v>
      </c>
      <c r="U62" s="259">
        <v>0</v>
      </c>
      <c r="V62" s="259">
        <v>0</v>
      </c>
      <c r="W62" s="259">
        <v>0</v>
      </c>
    </row>
    <row r="63" spans="1:23" ht="12.75" customHeight="1">
      <c r="A63" s="63" t="s">
        <v>191</v>
      </c>
      <c r="B63" s="336" t="s">
        <v>192</v>
      </c>
      <c r="C63" s="259">
        <f t="shared" si="2"/>
        <v>41733.577785797206</v>
      </c>
      <c r="D63" s="259">
        <v>4.1019156743898311</v>
      </c>
      <c r="E63" s="259">
        <v>0</v>
      </c>
      <c r="F63" s="259">
        <f t="shared" si="0"/>
        <v>24797.733214177111</v>
      </c>
      <c r="G63" s="259">
        <v>0</v>
      </c>
      <c r="H63" s="259">
        <v>836.03813794448399</v>
      </c>
      <c r="I63" s="259">
        <v>2554.2526853155932</v>
      </c>
      <c r="J63" s="259">
        <v>0</v>
      </c>
      <c r="K63" s="259">
        <v>18309.311839875194</v>
      </c>
      <c r="L63" s="259">
        <v>0</v>
      </c>
      <c r="M63" s="259">
        <v>3098.1305510418397</v>
      </c>
      <c r="N63" s="259">
        <v>16744.801103651847</v>
      </c>
      <c r="O63" s="259">
        <v>0</v>
      </c>
      <c r="P63" s="259">
        <v>0</v>
      </c>
      <c r="Q63" s="259">
        <v>0</v>
      </c>
      <c r="R63" s="259">
        <f t="shared" si="1"/>
        <v>186.9415522938597</v>
      </c>
      <c r="S63" s="259">
        <v>0</v>
      </c>
      <c r="T63" s="259">
        <v>186.9415522938597</v>
      </c>
      <c r="U63" s="259">
        <v>0</v>
      </c>
      <c r="V63" s="259">
        <v>0</v>
      </c>
      <c r="W63" s="259">
        <v>0</v>
      </c>
    </row>
    <row r="64" spans="1:23" ht="12.75" customHeight="1">
      <c r="A64" s="63" t="s">
        <v>72</v>
      </c>
      <c r="B64" s="336" t="s">
        <v>224</v>
      </c>
      <c r="C64" s="259">
        <f t="shared" si="2"/>
        <v>24713.668051243021</v>
      </c>
      <c r="D64" s="259">
        <v>0</v>
      </c>
      <c r="E64" s="259">
        <v>0</v>
      </c>
      <c r="F64" s="259">
        <f t="shared" si="0"/>
        <v>9004.5514556178387</v>
      </c>
      <c r="G64" s="259">
        <v>0</v>
      </c>
      <c r="H64" s="259">
        <v>602.26806720662637</v>
      </c>
      <c r="I64" s="259">
        <v>4682.3955398112585</v>
      </c>
      <c r="J64" s="259">
        <v>0</v>
      </c>
      <c r="K64" s="259">
        <v>3713.9826266692494</v>
      </c>
      <c r="L64" s="259">
        <v>0</v>
      </c>
      <c r="M64" s="259">
        <v>5.9052219307050189</v>
      </c>
      <c r="N64" s="259">
        <v>15410.211689258782</v>
      </c>
      <c r="O64" s="259">
        <v>0</v>
      </c>
      <c r="P64" s="259">
        <v>0</v>
      </c>
      <c r="Q64" s="259">
        <v>0</v>
      </c>
      <c r="R64" s="259">
        <f t="shared" si="1"/>
        <v>298.90490636640146</v>
      </c>
      <c r="S64" s="259">
        <v>0</v>
      </c>
      <c r="T64" s="259">
        <v>298.90490636640146</v>
      </c>
      <c r="U64" s="259">
        <v>0</v>
      </c>
      <c r="V64" s="259">
        <v>0</v>
      </c>
      <c r="W64" s="259">
        <v>0</v>
      </c>
    </row>
    <row r="65" spans="1:24" ht="12.75" customHeight="1">
      <c r="A65" s="63" t="s">
        <v>73</v>
      </c>
      <c r="B65" s="336" t="s">
        <v>132</v>
      </c>
      <c r="C65" s="259">
        <f t="shared" si="2"/>
        <v>21782.520809448346</v>
      </c>
      <c r="D65" s="259">
        <v>0</v>
      </c>
      <c r="E65" s="259">
        <v>0</v>
      </c>
      <c r="F65" s="259">
        <f t="shared" si="0"/>
        <v>7562.1176063221783</v>
      </c>
      <c r="G65" s="259">
        <v>0</v>
      </c>
      <c r="H65" s="259">
        <v>998.86029441972971</v>
      </c>
      <c r="I65" s="259">
        <v>3185.053311699201</v>
      </c>
      <c r="J65" s="259">
        <v>0</v>
      </c>
      <c r="K65" s="259">
        <v>3373.8743275237139</v>
      </c>
      <c r="L65" s="259">
        <v>0</v>
      </c>
      <c r="M65" s="259">
        <v>4.3296726795330951</v>
      </c>
      <c r="N65" s="259">
        <v>13992.269935801152</v>
      </c>
      <c r="O65" s="259">
        <v>0</v>
      </c>
      <c r="P65" s="259">
        <v>0</v>
      </c>
      <c r="Q65" s="259">
        <v>0</v>
      </c>
      <c r="R65" s="259">
        <f t="shared" si="1"/>
        <v>228.13326732501332</v>
      </c>
      <c r="S65" s="259">
        <v>0</v>
      </c>
      <c r="T65" s="259">
        <v>228.13326732501332</v>
      </c>
      <c r="U65" s="259">
        <v>0</v>
      </c>
      <c r="V65" s="259">
        <v>0</v>
      </c>
      <c r="W65" s="259">
        <v>0</v>
      </c>
    </row>
    <row r="66" spans="1:24" ht="12.75" customHeight="1">
      <c r="A66" s="63" t="s">
        <v>74</v>
      </c>
      <c r="B66" s="336" t="s">
        <v>285</v>
      </c>
      <c r="C66" s="259">
        <f t="shared" si="2"/>
        <v>6324.1584796074067</v>
      </c>
      <c r="D66" s="259">
        <v>0</v>
      </c>
      <c r="E66" s="259">
        <v>0</v>
      </c>
      <c r="F66" s="259">
        <f t="shared" si="0"/>
        <v>3743.3613557870722</v>
      </c>
      <c r="G66" s="259">
        <v>0</v>
      </c>
      <c r="H66" s="259">
        <v>628.48587888096802</v>
      </c>
      <c r="I66" s="259">
        <v>2530.8071378968889</v>
      </c>
      <c r="J66" s="259">
        <v>0</v>
      </c>
      <c r="K66" s="259">
        <v>579.5445417439928</v>
      </c>
      <c r="L66" s="259">
        <v>0</v>
      </c>
      <c r="M66" s="259">
        <v>4.5237972652226359</v>
      </c>
      <c r="N66" s="259">
        <v>2406.6951386673877</v>
      </c>
      <c r="O66" s="259">
        <v>0</v>
      </c>
      <c r="P66" s="259">
        <v>0</v>
      </c>
      <c r="Q66" s="259">
        <v>0</v>
      </c>
      <c r="R66" s="259">
        <f t="shared" si="1"/>
        <v>174.10198515294621</v>
      </c>
      <c r="S66" s="259">
        <v>0</v>
      </c>
      <c r="T66" s="259">
        <v>174.10198515294621</v>
      </c>
      <c r="U66" s="259">
        <v>0</v>
      </c>
      <c r="V66" s="259">
        <v>0</v>
      </c>
      <c r="W66" s="259">
        <v>0</v>
      </c>
    </row>
    <row r="67" spans="1:24" ht="12.75" customHeight="1">
      <c r="A67" s="63" t="s">
        <v>75</v>
      </c>
      <c r="B67" s="336" t="s">
        <v>286</v>
      </c>
      <c r="C67" s="259">
        <f t="shared" si="2"/>
        <v>61922.8929509359</v>
      </c>
      <c r="D67" s="259">
        <v>0</v>
      </c>
      <c r="E67" s="259">
        <v>0</v>
      </c>
      <c r="F67" s="259">
        <f t="shared" si="0"/>
        <v>35158.759635948205</v>
      </c>
      <c r="G67" s="259">
        <v>0</v>
      </c>
      <c r="H67" s="259">
        <v>9804.5599721291328</v>
      </c>
      <c r="I67" s="259">
        <v>17893.153964340181</v>
      </c>
      <c r="J67" s="259">
        <v>0</v>
      </c>
      <c r="K67" s="259">
        <v>6270.6255412404471</v>
      </c>
      <c r="L67" s="259">
        <v>0</v>
      </c>
      <c r="M67" s="259">
        <v>1190.4201582384392</v>
      </c>
      <c r="N67" s="259">
        <v>25423.322820450048</v>
      </c>
      <c r="O67" s="259">
        <v>0</v>
      </c>
      <c r="P67" s="259">
        <v>0</v>
      </c>
      <c r="Q67" s="259">
        <v>0</v>
      </c>
      <c r="R67" s="259">
        <f t="shared" si="1"/>
        <v>1340.8104945376499</v>
      </c>
      <c r="S67" s="259">
        <v>0</v>
      </c>
      <c r="T67" s="259">
        <v>1340.8104945376499</v>
      </c>
      <c r="U67" s="259">
        <v>0</v>
      </c>
      <c r="V67" s="259">
        <v>0</v>
      </c>
      <c r="W67" s="259">
        <v>0</v>
      </c>
    </row>
    <row r="68" spans="1:24" ht="12.75" customHeight="1">
      <c r="A68" s="63" t="s">
        <v>76</v>
      </c>
      <c r="B68" s="336" t="s">
        <v>287</v>
      </c>
      <c r="C68" s="259">
        <f t="shared" si="2"/>
        <v>18295.849038055279</v>
      </c>
      <c r="D68" s="259">
        <v>0</v>
      </c>
      <c r="E68" s="259">
        <v>0</v>
      </c>
      <c r="F68" s="259">
        <f t="shared" si="0"/>
        <v>8481.6783471053568</v>
      </c>
      <c r="G68" s="259">
        <v>0</v>
      </c>
      <c r="H68" s="259">
        <v>675.36500585080159</v>
      </c>
      <c r="I68" s="259">
        <v>4241.0413804062064</v>
      </c>
      <c r="J68" s="259">
        <v>0</v>
      </c>
      <c r="K68" s="259">
        <v>3561.6141086520497</v>
      </c>
      <c r="L68" s="259">
        <v>0</v>
      </c>
      <c r="M68" s="259">
        <v>3.6578521962983244</v>
      </c>
      <c r="N68" s="259">
        <v>9540.425679193655</v>
      </c>
      <c r="O68" s="259">
        <v>0</v>
      </c>
      <c r="P68" s="259">
        <v>0</v>
      </c>
      <c r="Q68" s="259">
        <v>0</v>
      </c>
      <c r="R68" s="259">
        <f t="shared" si="1"/>
        <v>273.74501175626591</v>
      </c>
      <c r="S68" s="259">
        <v>0</v>
      </c>
      <c r="T68" s="259">
        <v>273.74501175626591</v>
      </c>
      <c r="U68" s="259">
        <v>0</v>
      </c>
      <c r="V68" s="259">
        <v>0</v>
      </c>
      <c r="W68" s="259">
        <v>0</v>
      </c>
    </row>
    <row r="69" spans="1:24" ht="12.75" customHeight="1">
      <c r="A69" s="63" t="s">
        <v>77</v>
      </c>
      <c r="B69" s="336" t="s">
        <v>288</v>
      </c>
      <c r="C69" s="259">
        <f t="shared" si="2"/>
        <v>82939.217390618782</v>
      </c>
      <c r="D69" s="259">
        <v>0</v>
      </c>
      <c r="E69" s="259">
        <v>0</v>
      </c>
      <c r="F69" s="259">
        <f t="shared" si="0"/>
        <v>38421.90047707934</v>
      </c>
      <c r="G69" s="259">
        <v>0</v>
      </c>
      <c r="H69" s="259">
        <v>3665.9984176632734</v>
      </c>
      <c r="I69" s="259">
        <v>19064.294067617269</v>
      </c>
      <c r="J69" s="259">
        <v>3384.7410151362756</v>
      </c>
      <c r="K69" s="259">
        <v>9643.867996071418</v>
      </c>
      <c r="L69" s="259">
        <v>0</v>
      </c>
      <c r="M69" s="259">
        <v>2662.9989805911055</v>
      </c>
      <c r="N69" s="259">
        <v>38617.020351644911</v>
      </c>
      <c r="O69" s="259">
        <v>0</v>
      </c>
      <c r="P69" s="259">
        <v>0</v>
      </c>
      <c r="Q69" s="259">
        <v>0</v>
      </c>
      <c r="R69" s="259">
        <f t="shared" si="1"/>
        <v>5900.2530458945239</v>
      </c>
      <c r="S69" s="259">
        <v>0</v>
      </c>
      <c r="T69" s="259">
        <v>5900.2530458945239</v>
      </c>
      <c r="U69" s="259">
        <v>0</v>
      </c>
      <c r="V69" s="259">
        <v>0</v>
      </c>
      <c r="W69" s="259">
        <v>4.3515999999999999E-2</v>
      </c>
    </row>
    <row r="70" spans="1:24" ht="12.75" customHeight="1">
      <c r="A70" s="63" t="s">
        <v>193</v>
      </c>
      <c r="B70" s="336" t="s">
        <v>226</v>
      </c>
      <c r="C70" s="259">
        <f t="shared" si="2"/>
        <v>53861.259401266951</v>
      </c>
      <c r="D70" s="259">
        <v>3.1292644576595152</v>
      </c>
      <c r="E70" s="259">
        <v>0</v>
      </c>
      <c r="F70" s="259">
        <f>SUM(G70:M70)</f>
        <v>11447.598475029834</v>
      </c>
      <c r="G70" s="259">
        <v>0</v>
      </c>
      <c r="H70" s="259">
        <v>164.75850535954118</v>
      </c>
      <c r="I70" s="259">
        <v>902.28077426750144</v>
      </c>
      <c r="J70" s="259">
        <v>0</v>
      </c>
      <c r="K70" s="259">
        <v>10378.036037589171</v>
      </c>
      <c r="L70" s="259">
        <v>0</v>
      </c>
      <c r="M70" s="259">
        <v>2.5231578136200596</v>
      </c>
      <c r="N70" s="259">
        <v>42350.460304467262</v>
      </c>
      <c r="O70" s="259">
        <v>0</v>
      </c>
      <c r="P70" s="259">
        <v>0</v>
      </c>
      <c r="Q70" s="259">
        <v>0</v>
      </c>
      <c r="R70" s="259">
        <f>SUM(S70:V70)</f>
        <v>60.071357312194095</v>
      </c>
      <c r="S70" s="259">
        <v>0</v>
      </c>
      <c r="T70" s="259">
        <v>60.071357312194095</v>
      </c>
      <c r="U70" s="259">
        <v>0</v>
      </c>
      <c r="V70" s="259">
        <v>0</v>
      </c>
      <c r="W70" s="259">
        <v>0</v>
      </c>
    </row>
    <row r="71" spans="1:24" ht="12.75" customHeight="1">
      <c r="A71" s="63" t="s">
        <v>194</v>
      </c>
      <c r="B71" s="336" t="s">
        <v>289</v>
      </c>
      <c r="C71" s="259">
        <f t="shared" ref="C71:C76" si="3">SUM(D71:F71,N71:R71,W71)</f>
        <v>101599.32202502161</v>
      </c>
      <c r="D71" s="259">
        <v>7.641371699488329</v>
      </c>
      <c r="E71" s="259">
        <v>0</v>
      </c>
      <c r="F71" s="259">
        <f>SUM(G71:M71)</f>
        <v>28925.603426113637</v>
      </c>
      <c r="G71" s="259">
        <v>0</v>
      </c>
      <c r="H71" s="259">
        <v>4087.1872064262843</v>
      </c>
      <c r="I71" s="259">
        <v>7394.433251340266</v>
      </c>
      <c r="J71" s="259">
        <v>0</v>
      </c>
      <c r="K71" s="259">
        <v>17378.867239859792</v>
      </c>
      <c r="L71" s="259">
        <v>0</v>
      </c>
      <c r="M71" s="259">
        <v>65.115728487298128</v>
      </c>
      <c r="N71" s="259">
        <v>71642.998519735309</v>
      </c>
      <c r="O71" s="259">
        <v>0</v>
      </c>
      <c r="P71" s="259">
        <v>0</v>
      </c>
      <c r="Q71" s="259">
        <v>0</v>
      </c>
      <c r="R71" s="259">
        <f>SUM(S71:V71)</f>
        <v>1023.0787074731808</v>
      </c>
      <c r="S71" s="259">
        <v>0</v>
      </c>
      <c r="T71" s="259">
        <v>1023.0787074731808</v>
      </c>
      <c r="U71" s="259">
        <v>0</v>
      </c>
      <c r="V71" s="259">
        <v>0</v>
      </c>
      <c r="W71" s="259">
        <v>0</v>
      </c>
    </row>
    <row r="72" spans="1:24" ht="12.75" customHeight="1">
      <c r="A72" s="63" t="s">
        <v>195</v>
      </c>
      <c r="B72" s="336" t="s">
        <v>227</v>
      </c>
      <c r="C72" s="259">
        <f t="shared" si="3"/>
        <v>93572.614139253958</v>
      </c>
      <c r="D72" s="259">
        <v>2.9303836976890993</v>
      </c>
      <c r="E72" s="259">
        <v>0</v>
      </c>
      <c r="F72" s="259">
        <f>SUM(G72:M72)</f>
        <v>64017.140204414471</v>
      </c>
      <c r="G72" s="259">
        <v>0</v>
      </c>
      <c r="H72" s="259">
        <v>1752.6787007559012</v>
      </c>
      <c r="I72" s="259">
        <v>52114.649038573494</v>
      </c>
      <c r="J72" s="259">
        <v>0</v>
      </c>
      <c r="K72" s="259">
        <v>9963.6579352063782</v>
      </c>
      <c r="L72" s="259">
        <v>0</v>
      </c>
      <c r="M72" s="259">
        <v>186.15452987869517</v>
      </c>
      <c r="N72" s="259">
        <v>25815.111355563258</v>
      </c>
      <c r="O72" s="259">
        <v>0</v>
      </c>
      <c r="P72" s="259">
        <v>0</v>
      </c>
      <c r="Q72" s="259">
        <v>0</v>
      </c>
      <c r="R72" s="259">
        <f>SUM(S72:V72)</f>
        <v>3737.4321955785394</v>
      </c>
      <c r="S72" s="259">
        <v>0</v>
      </c>
      <c r="T72" s="259">
        <v>3737.4321955785394</v>
      </c>
      <c r="U72" s="259">
        <v>0</v>
      </c>
      <c r="V72" s="259">
        <v>0</v>
      </c>
      <c r="W72" s="259">
        <v>0</v>
      </c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</row>
    <row r="74" spans="1:24" s="99" customFormat="1" ht="15" customHeight="1">
      <c r="A74" s="53"/>
      <c r="B74" s="102" t="s">
        <v>91</v>
      </c>
      <c r="C74" s="261">
        <f t="shared" si="3"/>
        <v>7738926.3344109226</v>
      </c>
      <c r="D74" s="261">
        <f t="shared" ref="D74:W74" si="4">SUM(D6,D10,D14,D41,D44,D49,D52,D56,D63:D72)</f>
        <v>895423</v>
      </c>
      <c r="E74" s="261">
        <f t="shared" si="4"/>
        <v>1139215.9999999998</v>
      </c>
      <c r="F74" s="261">
        <f>SUM(G74:M74)</f>
        <v>2238918.8354115612</v>
      </c>
      <c r="G74" s="261">
        <f t="shared" si="4"/>
        <v>0</v>
      </c>
      <c r="H74" s="261">
        <f t="shared" si="4"/>
        <v>47433.997217273238</v>
      </c>
      <c r="I74" s="261">
        <f t="shared" si="4"/>
        <v>829122.25150993245</v>
      </c>
      <c r="J74" s="261">
        <f t="shared" si="4"/>
        <v>399900.52999685745</v>
      </c>
      <c r="K74" s="261">
        <f t="shared" si="4"/>
        <v>281766.36433874461</v>
      </c>
      <c r="L74" s="261">
        <f t="shared" si="4"/>
        <v>374144.06079580396</v>
      </c>
      <c r="M74" s="261">
        <f t="shared" si="4"/>
        <v>306551.63155294931</v>
      </c>
      <c r="N74" s="261">
        <f t="shared" si="4"/>
        <v>2287201.5269803298</v>
      </c>
      <c r="O74" s="261">
        <f>SUM(O6,O10,O14,O41,O44,O49,O52,O56,O63:O72)</f>
        <v>0</v>
      </c>
      <c r="P74" s="261">
        <f>SUM(P6,P10,P14,P41,P44,P49,P52,P56,P63:P72)</f>
        <v>0</v>
      </c>
      <c r="Q74" s="261">
        <f>SUM(Q6,Q10,Q14,Q41,Q44,Q49,Q52,Q56,Q63:Q72)</f>
        <v>0</v>
      </c>
      <c r="R74" s="261">
        <f>SUM(S74:V74)</f>
        <v>991857.66850303242</v>
      </c>
      <c r="S74" s="261">
        <f t="shared" si="4"/>
        <v>0</v>
      </c>
      <c r="T74" s="261">
        <f t="shared" si="4"/>
        <v>773433.66850303242</v>
      </c>
      <c r="U74" s="261">
        <f t="shared" si="4"/>
        <v>0</v>
      </c>
      <c r="V74" s="261">
        <f t="shared" si="4"/>
        <v>218424</v>
      </c>
      <c r="W74" s="261">
        <f t="shared" si="4"/>
        <v>186309.30351600001</v>
      </c>
      <c r="X74" s="110"/>
    </row>
    <row r="75" spans="1:24" ht="15" customHeight="1">
      <c r="A75" s="42"/>
      <c r="B75" s="133" t="s">
        <v>290</v>
      </c>
      <c r="C75" s="259">
        <f t="shared" si="3"/>
        <v>3134547.4930784199</v>
      </c>
      <c r="D75" s="259">
        <v>2404</v>
      </c>
      <c r="E75" s="259">
        <v>12078</v>
      </c>
      <c r="F75" s="259">
        <f>SUM(G75:M75)</f>
        <v>1854736.5846651844</v>
      </c>
      <c r="G75" s="259">
        <v>0</v>
      </c>
      <c r="H75" s="259">
        <v>768471.92130812211</v>
      </c>
      <c r="I75" s="259">
        <v>608818.79574258183</v>
      </c>
      <c r="J75" s="259">
        <v>0</v>
      </c>
      <c r="K75" s="259">
        <v>428431</v>
      </c>
      <c r="L75" s="259">
        <v>0</v>
      </c>
      <c r="M75" s="259">
        <v>49014.867614480507</v>
      </c>
      <c r="N75" s="259">
        <v>927056.8717126213</v>
      </c>
      <c r="O75" s="259">
        <v>0</v>
      </c>
      <c r="P75" s="259">
        <v>0</v>
      </c>
      <c r="Q75" s="259">
        <v>0</v>
      </c>
      <c r="R75" s="259">
        <f>SUM(S75:V75)</f>
        <v>338272.03670061426</v>
      </c>
      <c r="S75" s="259">
        <v>0</v>
      </c>
      <c r="T75" s="259">
        <v>338272.03670061426</v>
      </c>
      <c r="U75" s="259">
        <v>0</v>
      </c>
      <c r="V75" s="259">
        <v>0</v>
      </c>
      <c r="W75" s="259">
        <v>0</v>
      </c>
    </row>
    <row r="76" spans="1:24" s="99" customFormat="1" ht="15" customHeight="1">
      <c r="A76" s="52"/>
      <c r="B76" s="609" t="s">
        <v>383</v>
      </c>
      <c r="C76" s="261">
        <f t="shared" si="3"/>
        <v>10873473.827489344</v>
      </c>
      <c r="D76" s="261">
        <f t="shared" ref="D76:W76" si="5">SUM(D74:D75)</f>
        <v>897827</v>
      </c>
      <c r="E76" s="261">
        <f t="shared" si="5"/>
        <v>1151293.9999999998</v>
      </c>
      <c r="F76" s="261">
        <f t="shared" si="5"/>
        <v>4093655.4200767456</v>
      </c>
      <c r="G76" s="261">
        <f t="shared" si="5"/>
        <v>0</v>
      </c>
      <c r="H76" s="261">
        <f t="shared" si="5"/>
        <v>815905.91852539533</v>
      </c>
      <c r="I76" s="261">
        <f t="shared" si="5"/>
        <v>1437941.0472525144</v>
      </c>
      <c r="J76" s="261">
        <f t="shared" si="5"/>
        <v>399900.52999685745</v>
      </c>
      <c r="K76" s="261">
        <f t="shared" si="5"/>
        <v>710197.36433874466</v>
      </c>
      <c r="L76" s="261">
        <f t="shared" si="5"/>
        <v>374144.06079580396</v>
      </c>
      <c r="M76" s="261">
        <f t="shared" si="5"/>
        <v>355566.49916742981</v>
      </c>
      <c r="N76" s="261">
        <f t="shared" si="5"/>
        <v>3214258.3986929511</v>
      </c>
      <c r="O76" s="261">
        <f>SUM(O74:O75)</f>
        <v>0</v>
      </c>
      <c r="P76" s="261">
        <f>SUM(P74:P75)</f>
        <v>0</v>
      </c>
      <c r="Q76" s="261">
        <f>SUM(Q74:Q75)</f>
        <v>0</v>
      </c>
      <c r="R76" s="261">
        <f t="shared" si="5"/>
        <v>1330129.7052036468</v>
      </c>
      <c r="S76" s="261">
        <f t="shared" si="5"/>
        <v>0</v>
      </c>
      <c r="T76" s="261">
        <f t="shared" si="5"/>
        <v>1111705.7052036468</v>
      </c>
      <c r="U76" s="261">
        <f t="shared" si="5"/>
        <v>0</v>
      </c>
      <c r="V76" s="261">
        <f t="shared" si="5"/>
        <v>218424</v>
      </c>
      <c r="W76" s="261">
        <f t="shared" si="5"/>
        <v>186309.30351600001</v>
      </c>
      <c r="X76" s="110"/>
    </row>
    <row r="77" spans="1:24" ht="15" customHeight="1">
      <c r="A77" s="41" t="s">
        <v>103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</row>
    <row r="78" spans="1:24" ht="12.75" customHeight="1">
      <c r="A78" s="25" t="s">
        <v>639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</row>
    <row r="79" spans="1:24" ht="12.75" customHeight="1">
      <c r="A79" s="112" t="s">
        <v>640</v>
      </c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</row>
    <row r="80" spans="1:24" ht="12.75" customHeight="1">
      <c r="A80" s="25" t="s">
        <v>641</v>
      </c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</row>
    <row r="81" spans="1:23" ht="12.75" customHeight="1">
      <c r="A81" s="623" t="s">
        <v>638</v>
      </c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</row>
    <row r="82" spans="1:23" ht="12.75" customHeight="1">
      <c r="A82" s="623" t="s">
        <v>642</v>
      </c>
      <c r="B82" s="293"/>
      <c r="C82" s="291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134"/>
    </row>
    <row r="83" spans="1:23" ht="12.75" customHeight="1">
      <c r="A83" s="623" t="s">
        <v>643</v>
      </c>
      <c r="B83" s="293"/>
      <c r="C83" s="290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  <c r="P83" s="294"/>
      <c r="Q83" s="294"/>
      <c r="R83" s="294"/>
      <c r="S83" s="294"/>
      <c r="T83" s="294"/>
      <c r="U83" s="294"/>
      <c r="V83" s="294"/>
      <c r="W83" s="134"/>
    </row>
  </sheetData>
  <mergeCells count="12">
    <mergeCell ref="Q4:Q5"/>
    <mergeCell ref="W4:W5"/>
    <mergeCell ref="N4:N5"/>
    <mergeCell ref="R4:V4"/>
    <mergeCell ref="O4:O5"/>
    <mergeCell ref="P4:P5"/>
    <mergeCell ref="F4:M4"/>
    <mergeCell ref="E4:E5"/>
    <mergeCell ref="A4:A5"/>
    <mergeCell ref="B4:B5"/>
    <mergeCell ref="C4:C5"/>
    <mergeCell ref="D4:D5"/>
  </mergeCells>
  <pageMargins left="0.59055118110236227" right="0.19685039370078741" top="0.39370078740157483" bottom="0.39370078740157483" header="0.11811023622047245" footer="0.11811023622047245"/>
  <pageSetup paperSize="9" scale="70" firstPageNumber="75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3"/>
  <sheetViews>
    <sheetView workbookViewId="0"/>
  </sheetViews>
  <sheetFormatPr baseColWidth="10" defaultColWidth="11.42578125" defaultRowHeight="15.95" customHeight="1"/>
  <cols>
    <col min="1" max="1" width="8.7109375" style="60" customWidth="1"/>
    <col min="2" max="2" width="50.7109375" style="60" customWidth="1"/>
    <col min="3" max="3" width="12.7109375" style="60" customWidth="1"/>
    <col min="4" max="6" width="11.7109375" style="60" customWidth="1"/>
    <col min="7" max="7" width="8.7109375" style="60" customWidth="1"/>
    <col min="8" max="14" width="10.7109375" style="60" customWidth="1"/>
    <col min="15" max="16" width="8.7109375" style="367" customWidth="1"/>
    <col min="17" max="17" width="8.7109375" style="60" customWidth="1"/>
    <col min="18" max="18" width="11.7109375" style="60" customWidth="1"/>
    <col min="19" max="22" width="11.7109375" style="367" customWidth="1"/>
    <col min="23" max="23" width="12.7109375" style="60" customWidth="1"/>
    <col min="24" max="24" width="12.7109375" style="97" bestFit="1" customWidth="1"/>
    <col min="25" max="16384" width="11.42578125" style="60"/>
  </cols>
  <sheetData>
    <row r="1" spans="1:24" s="236" customFormat="1" ht="18" customHeight="1">
      <c r="A1" s="621" t="s">
        <v>652</v>
      </c>
      <c r="B1" s="237"/>
      <c r="C1" s="237"/>
      <c r="D1" s="237"/>
      <c r="E1" s="238"/>
      <c r="F1" s="238"/>
      <c r="G1" s="238"/>
      <c r="H1" s="238"/>
      <c r="I1" s="238"/>
      <c r="J1" s="332"/>
      <c r="L1" s="237"/>
      <c r="M1" s="237"/>
      <c r="N1" s="237"/>
      <c r="O1" s="187"/>
      <c r="P1" s="187"/>
      <c r="R1" s="238"/>
      <c r="S1" s="238"/>
      <c r="T1" s="187"/>
      <c r="U1" s="187"/>
      <c r="V1" s="187"/>
      <c r="X1" s="333"/>
    </row>
    <row r="2" spans="1:24" ht="18" customHeight="1">
      <c r="A2" s="619" t="s">
        <v>130</v>
      </c>
      <c r="B2" s="407"/>
      <c r="C2" s="407"/>
      <c r="D2" s="407"/>
      <c r="E2" s="407"/>
      <c r="F2" s="407"/>
      <c r="G2" s="407"/>
      <c r="H2" s="407"/>
      <c r="I2" s="407"/>
      <c r="J2" s="258"/>
      <c r="K2" s="407"/>
      <c r="L2" s="407"/>
      <c r="M2" s="407"/>
      <c r="N2" s="407"/>
      <c r="R2" s="407"/>
      <c r="S2" s="407"/>
      <c r="T2" s="407"/>
      <c r="U2" s="407"/>
    </row>
    <row r="3" spans="1:24" ht="15" customHeight="1">
      <c r="A3" s="18"/>
      <c r="B3" s="107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624"/>
      <c r="R3" s="115"/>
      <c r="S3" s="115"/>
      <c r="T3" s="115"/>
      <c r="U3" s="115"/>
      <c r="V3" s="115"/>
      <c r="W3" s="115"/>
    </row>
    <row r="4" spans="1:24" s="367" customFormat="1" ht="23.25" customHeight="1">
      <c r="A4" s="641" t="s">
        <v>310</v>
      </c>
      <c r="B4" s="642" t="s">
        <v>308</v>
      </c>
      <c r="C4" s="649" t="s">
        <v>95</v>
      </c>
      <c r="D4" s="644" t="s">
        <v>100</v>
      </c>
      <c r="E4" s="644" t="s">
        <v>101</v>
      </c>
      <c r="F4" s="646" t="s">
        <v>99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150</v>
      </c>
      <c r="Q4" s="644" t="s">
        <v>151</v>
      </c>
      <c r="R4" s="647" t="s">
        <v>2</v>
      </c>
      <c r="S4" s="647"/>
      <c r="T4" s="647"/>
      <c r="U4" s="647"/>
      <c r="V4" s="648"/>
      <c r="W4" s="659" t="s">
        <v>644</v>
      </c>
      <c r="X4" s="4"/>
    </row>
    <row r="5" spans="1:24" s="367" customFormat="1" ht="65.099999999999994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648</v>
      </c>
      <c r="K5" s="153" t="s">
        <v>154</v>
      </c>
      <c r="L5" s="153" t="s">
        <v>97</v>
      </c>
      <c r="M5" s="153" t="s">
        <v>124</v>
      </c>
      <c r="N5" s="650"/>
      <c r="O5" s="645"/>
      <c r="P5" s="645"/>
      <c r="Q5" s="645"/>
      <c r="R5" s="480" t="s">
        <v>94</v>
      </c>
      <c r="S5" s="192" t="s">
        <v>240</v>
      </c>
      <c r="T5" s="152" t="s">
        <v>637</v>
      </c>
      <c r="U5" s="153" t="s">
        <v>152</v>
      </c>
      <c r="V5" s="153" t="s">
        <v>153</v>
      </c>
      <c r="W5" s="660"/>
      <c r="X5" s="212"/>
    </row>
    <row r="6" spans="1:24" s="42" customFormat="1" ht="15" customHeight="1">
      <c r="A6" s="63" t="s">
        <v>155</v>
      </c>
      <c r="B6" s="336" t="s">
        <v>204</v>
      </c>
      <c r="C6" s="259">
        <f>SUM(D6:F6,N6:R6,W6)</f>
        <v>134222.34270049012</v>
      </c>
      <c r="D6" s="259">
        <v>30.38816366860825</v>
      </c>
      <c r="E6" s="259">
        <v>0</v>
      </c>
      <c r="F6" s="259">
        <f t="shared" ref="F6:F69" si="0">SUM(G6:M6)</f>
        <v>82709.609439368127</v>
      </c>
      <c r="G6" s="259">
        <v>0</v>
      </c>
      <c r="H6" s="259">
        <v>2809.7665717367108</v>
      </c>
      <c r="I6" s="259">
        <v>62385.239683521038</v>
      </c>
      <c r="J6" s="259">
        <v>0</v>
      </c>
      <c r="K6" s="259">
        <v>16068.642063427829</v>
      </c>
      <c r="L6" s="259">
        <v>0</v>
      </c>
      <c r="M6" s="259">
        <v>1445.9611206825516</v>
      </c>
      <c r="N6" s="259">
        <v>6573.8579084986459</v>
      </c>
      <c r="O6" s="259">
        <v>0</v>
      </c>
      <c r="P6" s="259">
        <v>0</v>
      </c>
      <c r="Q6" s="259">
        <v>0</v>
      </c>
      <c r="R6" s="259">
        <f t="shared" ref="R6:R69" si="1">SUM(S6:V6)</f>
        <v>44908.487188954728</v>
      </c>
      <c r="S6" s="259">
        <v>0</v>
      </c>
      <c r="T6" s="259">
        <v>44908.487188954728</v>
      </c>
      <c r="U6" s="259">
        <v>0</v>
      </c>
      <c r="V6" s="259">
        <v>0</v>
      </c>
      <c r="W6" s="259">
        <v>0</v>
      </c>
      <c r="X6" s="76"/>
    </row>
    <row r="7" spans="1:24" s="42" customFormat="1" ht="12.75" customHeight="1">
      <c r="A7" s="125" t="s">
        <v>105</v>
      </c>
      <c r="B7" s="337" t="s">
        <v>258</v>
      </c>
      <c r="C7" s="259">
        <f t="shared" ref="C7:C70" si="2">SUM(D7:F7,N7:R7,W7)</f>
        <v>125458.31351093737</v>
      </c>
      <c r="D7" s="259">
        <v>30.38816366860825</v>
      </c>
      <c r="E7" s="259">
        <v>0</v>
      </c>
      <c r="F7" s="259">
        <f t="shared" si="0"/>
        <v>74385.960933345632</v>
      </c>
      <c r="G7" s="259">
        <v>0</v>
      </c>
      <c r="H7" s="259">
        <v>241.0196418359838</v>
      </c>
      <c r="I7" s="259">
        <v>56630.770981177142</v>
      </c>
      <c r="J7" s="259">
        <v>0</v>
      </c>
      <c r="K7" s="259">
        <v>16068.642063427829</v>
      </c>
      <c r="L7" s="259">
        <v>0</v>
      </c>
      <c r="M7" s="259">
        <v>1445.528246904684</v>
      </c>
      <c r="N7" s="259">
        <v>6573.698237433211</v>
      </c>
      <c r="O7" s="259">
        <v>0</v>
      </c>
      <c r="P7" s="259">
        <v>0</v>
      </c>
      <c r="Q7" s="259">
        <v>0</v>
      </c>
      <c r="R7" s="259">
        <f t="shared" si="1"/>
        <v>44468.266176489909</v>
      </c>
      <c r="S7" s="259">
        <v>0</v>
      </c>
      <c r="T7" s="259">
        <v>44468.266176489909</v>
      </c>
      <c r="U7" s="259">
        <v>0</v>
      </c>
      <c r="V7" s="259">
        <v>0</v>
      </c>
      <c r="W7" s="259">
        <v>0</v>
      </c>
      <c r="X7" s="65"/>
    </row>
    <row r="8" spans="1:24" s="42" customFormat="1" ht="12.75" customHeight="1">
      <c r="A8" s="125" t="s">
        <v>106</v>
      </c>
      <c r="B8" s="337" t="s">
        <v>205</v>
      </c>
      <c r="C8" s="259">
        <f t="shared" si="2"/>
        <v>7966.7331443530702</v>
      </c>
      <c r="D8" s="259">
        <v>0</v>
      </c>
      <c r="E8" s="259">
        <v>0</v>
      </c>
      <c r="F8" s="259">
        <f t="shared" si="0"/>
        <v>7530.068508905475</v>
      </c>
      <c r="G8" s="259">
        <v>0</v>
      </c>
      <c r="H8" s="259">
        <v>2566.899288180181</v>
      </c>
      <c r="I8" s="259">
        <v>4962.7666339729703</v>
      </c>
      <c r="J8" s="259">
        <v>0</v>
      </c>
      <c r="K8" s="259">
        <v>0</v>
      </c>
      <c r="L8" s="259">
        <v>0</v>
      </c>
      <c r="M8" s="259">
        <v>0.40258675232313773</v>
      </c>
      <c r="N8" s="259">
        <v>0.14849930617217286</v>
      </c>
      <c r="O8" s="259">
        <v>0</v>
      </c>
      <c r="P8" s="259">
        <v>0</v>
      </c>
      <c r="Q8" s="259">
        <v>0</v>
      </c>
      <c r="R8" s="259">
        <f t="shared" si="1"/>
        <v>436.5161361414232</v>
      </c>
      <c r="S8" s="259">
        <v>0</v>
      </c>
      <c r="T8" s="259">
        <v>436.5161361414232</v>
      </c>
      <c r="U8" s="259">
        <v>0</v>
      </c>
      <c r="V8" s="259">
        <v>0</v>
      </c>
      <c r="W8" s="259">
        <v>0</v>
      </c>
      <c r="X8" s="65"/>
    </row>
    <row r="9" spans="1:24" s="42" customFormat="1" ht="12.75" customHeight="1">
      <c r="A9" s="125" t="s">
        <v>156</v>
      </c>
      <c r="B9" s="337" t="s">
        <v>157</v>
      </c>
      <c r="C9" s="259">
        <f t="shared" si="2"/>
        <v>797.29604519967495</v>
      </c>
      <c r="D9" s="259">
        <v>0</v>
      </c>
      <c r="E9" s="259">
        <v>0</v>
      </c>
      <c r="F9" s="259">
        <f t="shared" si="0"/>
        <v>793.57999711701848</v>
      </c>
      <c r="G9" s="259">
        <v>0</v>
      </c>
      <c r="H9" s="259">
        <v>1.8476417205463234</v>
      </c>
      <c r="I9" s="259">
        <v>791.70206837092769</v>
      </c>
      <c r="J9" s="259">
        <v>0</v>
      </c>
      <c r="K9" s="259">
        <v>0</v>
      </c>
      <c r="L9" s="259">
        <v>0</v>
      </c>
      <c r="M9" s="259">
        <v>3.0287025544457859E-2</v>
      </c>
      <c r="N9" s="259">
        <v>1.1171759262860324E-2</v>
      </c>
      <c r="O9" s="259">
        <v>0</v>
      </c>
      <c r="P9" s="259">
        <v>0</v>
      </c>
      <c r="Q9" s="259">
        <v>0</v>
      </c>
      <c r="R9" s="259">
        <f t="shared" si="1"/>
        <v>3.704876323393576</v>
      </c>
      <c r="S9" s="259">
        <v>0</v>
      </c>
      <c r="T9" s="259">
        <v>3.704876323393576</v>
      </c>
      <c r="U9" s="259">
        <v>0</v>
      </c>
      <c r="V9" s="259">
        <v>0</v>
      </c>
      <c r="W9" s="259">
        <v>0</v>
      </c>
      <c r="X9" s="96"/>
    </row>
    <row r="10" spans="1:24" s="42" customFormat="1" ht="12.75" customHeight="1">
      <c r="A10" s="63" t="s">
        <v>158</v>
      </c>
      <c r="B10" s="336" t="s">
        <v>201</v>
      </c>
      <c r="C10" s="259">
        <f t="shared" si="2"/>
        <v>16715.901828727048</v>
      </c>
      <c r="D10" s="259">
        <v>168.435</v>
      </c>
      <c r="E10" s="259">
        <v>2540.308</v>
      </c>
      <c r="F10" s="259">
        <f t="shared" si="0"/>
        <v>3519.6348460360477</v>
      </c>
      <c r="G10" s="259">
        <v>0</v>
      </c>
      <c r="H10" s="259">
        <v>31.706351393689712</v>
      </c>
      <c r="I10" s="259">
        <v>2073.3404551764825</v>
      </c>
      <c r="J10" s="259">
        <v>0</v>
      </c>
      <c r="K10" s="259">
        <v>735.90917138755697</v>
      </c>
      <c r="L10" s="259">
        <v>10.117000000000001</v>
      </c>
      <c r="M10" s="259">
        <v>668.56186807831841</v>
      </c>
      <c r="N10" s="259">
        <v>10168.245029188834</v>
      </c>
      <c r="O10" s="259">
        <v>0</v>
      </c>
      <c r="P10" s="259">
        <v>0</v>
      </c>
      <c r="Q10" s="259">
        <v>0</v>
      </c>
      <c r="R10" s="259">
        <f t="shared" si="1"/>
        <v>319.27895350216704</v>
      </c>
      <c r="S10" s="259">
        <v>0</v>
      </c>
      <c r="T10" s="259">
        <v>319.27895350216704</v>
      </c>
      <c r="U10" s="259">
        <v>0</v>
      </c>
      <c r="V10" s="259">
        <v>0</v>
      </c>
      <c r="W10" s="259">
        <v>0</v>
      </c>
      <c r="X10" s="96"/>
    </row>
    <row r="11" spans="1:24" s="42" customFormat="1" ht="12.75" customHeight="1">
      <c r="A11" s="125" t="s">
        <v>107</v>
      </c>
      <c r="B11" s="337" t="s">
        <v>206</v>
      </c>
      <c r="C11" s="259">
        <f t="shared" si="2"/>
        <v>784.84174608862838</v>
      </c>
      <c r="D11" s="259">
        <v>0</v>
      </c>
      <c r="E11" s="259">
        <v>357.18199999999996</v>
      </c>
      <c r="F11" s="259">
        <f t="shared" si="0"/>
        <v>403.84331606960518</v>
      </c>
      <c r="G11" s="259">
        <v>0</v>
      </c>
      <c r="H11" s="259">
        <v>4.497276182531512</v>
      </c>
      <c r="I11" s="259">
        <v>283.30611013400687</v>
      </c>
      <c r="J11" s="259">
        <v>0</v>
      </c>
      <c r="K11" s="259">
        <v>116.01300000000001</v>
      </c>
      <c r="L11" s="259">
        <v>0</v>
      </c>
      <c r="M11" s="259">
        <v>2.6929753066835205E-2</v>
      </c>
      <c r="N11" s="259">
        <v>8.9333700592348395E-2</v>
      </c>
      <c r="O11" s="259">
        <v>0</v>
      </c>
      <c r="P11" s="259">
        <v>0</v>
      </c>
      <c r="Q11" s="259">
        <v>0</v>
      </c>
      <c r="R11" s="259">
        <f t="shared" si="1"/>
        <v>23.72709631843092</v>
      </c>
      <c r="S11" s="259">
        <v>0</v>
      </c>
      <c r="T11" s="259">
        <v>23.72709631843092</v>
      </c>
      <c r="U11" s="259">
        <v>0</v>
      </c>
      <c r="V11" s="259">
        <v>0</v>
      </c>
      <c r="W11" s="259">
        <v>0</v>
      </c>
      <c r="X11" s="96"/>
    </row>
    <row r="12" spans="1:24" s="42" customFormat="1" ht="12.75" customHeight="1">
      <c r="A12" s="125" t="s">
        <v>159</v>
      </c>
      <c r="B12" s="337" t="s">
        <v>259</v>
      </c>
      <c r="C12" s="259">
        <f t="shared" si="2"/>
        <v>6959.0528412386129</v>
      </c>
      <c r="D12" s="259">
        <v>0</v>
      </c>
      <c r="E12" s="259">
        <v>0</v>
      </c>
      <c r="F12" s="259">
        <f t="shared" si="0"/>
        <v>300.67719403995022</v>
      </c>
      <c r="G12" s="259">
        <v>0</v>
      </c>
      <c r="H12" s="259">
        <v>4.6007467931402921</v>
      </c>
      <c r="I12" s="259">
        <v>289.07847339099311</v>
      </c>
      <c r="J12" s="259">
        <v>0</v>
      </c>
      <c r="K12" s="259">
        <v>6.9704245192776249</v>
      </c>
      <c r="L12" s="259">
        <v>0</v>
      </c>
      <c r="M12" s="259">
        <v>2.7549336539202812E-2</v>
      </c>
      <c r="N12" s="259">
        <v>6618.1026521974736</v>
      </c>
      <c r="O12" s="259">
        <v>0</v>
      </c>
      <c r="P12" s="259">
        <v>0</v>
      </c>
      <c r="Q12" s="259">
        <v>0</v>
      </c>
      <c r="R12" s="259">
        <f t="shared" si="1"/>
        <v>40.272995001188576</v>
      </c>
      <c r="S12" s="259">
        <v>0</v>
      </c>
      <c r="T12" s="259">
        <v>40.272995001188576</v>
      </c>
      <c r="U12" s="259">
        <v>0</v>
      </c>
      <c r="V12" s="259">
        <v>0</v>
      </c>
      <c r="W12" s="259">
        <v>0</v>
      </c>
      <c r="X12" s="96"/>
    </row>
    <row r="13" spans="1:24" s="42" customFormat="1" ht="12.75" customHeight="1">
      <c r="A13" s="125" t="s">
        <v>160</v>
      </c>
      <c r="B13" s="337" t="s">
        <v>260</v>
      </c>
      <c r="C13" s="259">
        <f t="shared" si="2"/>
        <v>8972.0072413998078</v>
      </c>
      <c r="D13" s="259">
        <v>168.435</v>
      </c>
      <c r="E13" s="259">
        <v>2183.1259999999997</v>
      </c>
      <c r="F13" s="259">
        <f t="shared" si="0"/>
        <v>2815.1143359264925</v>
      </c>
      <c r="G13" s="259">
        <v>0</v>
      </c>
      <c r="H13" s="259">
        <v>22.608328418017908</v>
      </c>
      <c r="I13" s="259">
        <v>1500.9558716514825</v>
      </c>
      <c r="J13" s="259">
        <v>0</v>
      </c>
      <c r="K13" s="259">
        <v>612.92574686827925</v>
      </c>
      <c r="L13" s="259">
        <v>10.117000000000001</v>
      </c>
      <c r="M13" s="259">
        <v>668.50738898871236</v>
      </c>
      <c r="N13" s="259">
        <v>3550.0530432907681</v>
      </c>
      <c r="O13" s="259">
        <v>0</v>
      </c>
      <c r="P13" s="259">
        <v>0</v>
      </c>
      <c r="Q13" s="259">
        <v>0</v>
      </c>
      <c r="R13" s="259">
        <f t="shared" si="1"/>
        <v>255.27886218254756</v>
      </c>
      <c r="S13" s="259">
        <v>0</v>
      </c>
      <c r="T13" s="259">
        <v>255.27886218254756</v>
      </c>
      <c r="U13" s="259">
        <v>0</v>
      </c>
      <c r="V13" s="259">
        <v>0</v>
      </c>
      <c r="W13" s="259">
        <v>0</v>
      </c>
      <c r="X13" s="96"/>
    </row>
    <row r="14" spans="1:24" s="42" customFormat="1" ht="12.75" customHeight="1">
      <c r="A14" s="63" t="s">
        <v>161</v>
      </c>
      <c r="B14" s="336" t="s">
        <v>102</v>
      </c>
      <c r="C14" s="259">
        <f t="shared" si="2"/>
        <v>1971895.3178922469</v>
      </c>
      <c r="D14" s="259">
        <v>237659.37300000008</v>
      </c>
      <c r="E14" s="259">
        <v>81644.17822222221</v>
      </c>
      <c r="F14" s="259">
        <f t="shared" si="0"/>
        <v>380398.52258447197</v>
      </c>
      <c r="G14" s="259">
        <v>0</v>
      </c>
      <c r="H14" s="259">
        <v>5644.5907315356053</v>
      </c>
      <c r="I14" s="259">
        <v>50434.088122782108</v>
      </c>
      <c r="J14" s="259">
        <v>0</v>
      </c>
      <c r="K14" s="259">
        <v>32960.295394769964</v>
      </c>
      <c r="L14" s="259">
        <v>36354.445999999996</v>
      </c>
      <c r="M14" s="259">
        <v>255005.10233538429</v>
      </c>
      <c r="N14" s="259">
        <v>980432.24207347678</v>
      </c>
      <c r="O14" s="259">
        <v>0</v>
      </c>
      <c r="P14" s="259">
        <v>0</v>
      </c>
      <c r="Q14" s="259">
        <v>0</v>
      </c>
      <c r="R14" s="259">
        <f t="shared" si="1"/>
        <v>224654.32201207583</v>
      </c>
      <c r="S14" s="259">
        <v>0</v>
      </c>
      <c r="T14" s="259">
        <v>152889.32201207583</v>
      </c>
      <c r="U14" s="259">
        <v>0</v>
      </c>
      <c r="V14" s="259">
        <v>71765</v>
      </c>
      <c r="W14" s="259">
        <v>67106.679999999993</v>
      </c>
      <c r="X14" s="96"/>
    </row>
    <row r="15" spans="1:24" s="42" customFormat="1" ht="12.75" customHeight="1">
      <c r="A15" s="125" t="s">
        <v>162</v>
      </c>
      <c r="B15" s="337" t="s">
        <v>261</v>
      </c>
      <c r="C15" s="259">
        <f t="shared" si="2"/>
        <v>144530.87090729733</v>
      </c>
      <c r="D15" s="259">
        <v>2953.6109999999999</v>
      </c>
      <c r="E15" s="259">
        <v>4173.2380000000003</v>
      </c>
      <c r="F15" s="259">
        <f t="shared" si="0"/>
        <v>14201.467410966257</v>
      </c>
      <c r="G15" s="259">
        <v>0</v>
      </c>
      <c r="H15" s="259">
        <v>272.53783146597323</v>
      </c>
      <c r="I15" s="259">
        <v>6553.9638864889039</v>
      </c>
      <c r="J15" s="259">
        <v>0</v>
      </c>
      <c r="K15" s="259">
        <v>5999.0665617200202</v>
      </c>
      <c r="L15" s="259">
        <v>735.16800000000001</v>
      </c>
      <c r="M15" s="259">
        <v>640.73113129136107</v>
      </c>
      <c r="N15" s="259">
        <v>119965.81754992418</v>
      </c>
      <c r="O15" s="259">
        <v>0</v>
      </c>
      <c r="P15" s="259">
        <v>0</v>
      </c>
      <c r="Q15" s="259">
        <v>0</v>
      </c>
      <c r="R15" s="259">
        <f t="shared" si="1"/>
        <v>3232.1408117158949</v>
      </c>
      <c r="S15" s="259">
        <v>0</v>
      </c>
      <c r="T15" s="259">
        <v>3231.1408117158949</v>
      </c>
      <c r="U15" s="259">
        <v>0</v>
      </c>
      <c r="V15" s="259">
        <v>1</v>
      </c>
      <c r="W15" s="259">
        <v>4.5961346910087597</v>
      </c>
      <c r="X15" s="96"/>
    </row>
    <row r="16" spans="1:24" s="42" customFormat="1" ht="12.75" customHeight="1">
      <c r="A16" s="63" t="s">
        <v>163</v>
      </c>
      <c r="B16" s="337" t="s">
        <v>262</v>
      </c>
      <c r="C16" s="259">
        <f t="shared" si="2"/>
        <v>10665.300082238142</v>
      </c>
      <c r="D16" s="259">
        <v>122.547</v>
      </c>
      <c r="E16" s="259">
        <v>1.3333333333333335E-3</v>
      </c>
      <c r="F16" s="259">
        <f t="shared" si="0"/>
        <v>1700.4346988252976</v>
      </c>
      <c r="G16" s="259">
        <v>0</v>
      </c>
      <c r="H16" s="259">
        <v>61.576597325212013</v>
      </c>
      <c r="I16" s="259">
        <v>876.87230382858309</v>
      </c>
      <c r="J16" s="259">
        <v>0</v>
      </c>
      <c r="K16" s="259">
        <v>655.38797004126036</v>
      </c>
      <c r="L16" s="259">
        <v>0</v>
      </c>
      <c r="M16" s="259">
        <v>106.59782763024222</v>
      </c>
      <c r="N16" s="259">
        <v>8061.2430951548222</v>
      </c>
      <c r="O16" s="259">
        <v>0</v>
      </c>
      <c r="P16" s="259">
        <v>0</v>
      </c>
      <c r="Q16" s="259">
        <v>0</v>
      </c>
      <c r="R16" s="259">
        <f t="shared" si="1"/>
        <v>781.07395492468811</v>
      </c>
      <c r="S16" s="259">
        <v>0</v>
      </c>
      <c r="T16" s="259">
        <v>781.07395492468811</v>
      </c>
      <c r="U16" s="259">
        <v>0</v>
      </c>
      <c r="V16" s="259">
        <v>0</v>
      </c>
      <c r="W16" s="259">
        <v>0</v>
      </c>
      <c r="X16" s="96"/>
    </row>
    <row r="17" spans="1:24" s="42" customFormat="1" ht="12.75" customHeight="1">
      <c r="A17" s="63">
        <v>16</v>
      </c>
      <c r="B17" s="337" t="s">
        <v>207</v>
      </c>
      <c r="C17" s="259">
        <f t="shared" si="2"/>
        <v>73993.080610025354</v>
      </c>
      <c r="D17" s="259">
        <v>0</v>
      </c>
      <c r="E17" s="259">
        <v>4.4444444444444447E-4</v>
      </c>
      <c r="F17" s="259">
        <f t="shared" si="0"/>
        <v>2546.7137303677609</v>
      </c>
      <c r="G17" s="259">
        <v>0</v>
      </c>
      <c r="H17" s="259">
        <v>74.505078239438845</v>
      </c>
      <c r="I17" s="259">
        <v>1063.4389741390196</v>
      </c>
      <c r="J17" s="259">
        <v>0</v>
      </c>
      <c r="K17" s="259">
        <v>1296.7713406031423</v>
      </c>
      <c r="L17" s="259">
        <v>17.356774064000611</v>
      </c>
      <c r="M17" s="259">
        <v>94.641563322159683</v>
      </c>
      <c r="N17" s="259">
        <v>5466.6507080995825</v>
      </c>
      <c r="O17" s="259">
        <v>0</v>
      </c>
      <c r="P17" s="259">
        <v>0</v>
      </c>
      <c r="Q17" s="259">
        <v>0</v>
      </c>
      <c r="R17" s="259">
        <f t="shared" si="1"/>
        <v>64670.218818281814</v>
      </c>
      <c r="S17" s="259">
        <v>0</v>
      </c>
      <c r="T17" s="259">
        <v>64533.184919976731</v>
      </c>
      <c r="U17" s="259">
        <v>0</v>
      </c>
      <c r="V17" s="259">
        <v>137.03389830508473</v>
      </c>
      <c r="W17" s="259">
        <v>1309.4969088317648</v>
      </c>
      <c r="X17" s="96"/>
    </row>
    <row r="18" spans="1:24" s="42" customFormat="1" ht="12.75" customHeight="1">
      <c r="A18" s="63">
        <v>17</v>
      </c>
      <c r="B18" s="337" t="s">
        <v>208</v>
      </c>
      <c r="C18" s="259">
        <f t="shared" si="2"/>
        <v>135817.55879968699</v>
      </c>
      <c r="D18" s="259">
        <v>3840.2350000000001</v>
      </c>
      <c r="E18" s="259">
        <v>4681.768</v>
      </c>
      <c r="F18" s="259">
        <f t="shared" si="0"/>
        <v>3191.407921002597</v>
      </c>
      <c r="G18" s="259">
        <v>0</v>
      </c>
      <c r="H18" s="259">
        <v>113.67963060186796</v>
      </c>
      <c r="I18" s="259">
        <v>1621.2830563450393</v>
      </c>
      <c r="J18" s="259">
        <v>0</v>
      </c>
      <c r="K18" s="259">
        <v>1015.2554608704296</v>
      </c>
      <c r="L18" s="259">
        <v>365.97899999999993</v>
      </c>
      <c r="M18" s="259">
        <v>75.210773185260337</v>
      </c>
      <c r="N18" s="259">
        <v>73597.017463679484</v>
      </c>
      <c r="O18" s="259">
        <v>0</v>
      </c>
      <c r="P18" s="259">
        <v>0</v>
      </c>
      <c r="Q18" s="259">
        <v>0</v>
      </c>
      <c r="R18" s="259">
        <f t="shared" si="1"/>
        <v>50117.584796218209</v>
      </c>
      <c r="S18" s="259">
        <v>0</v>
      </c>
      <c r="T18" s="259">
        <v>43211.584796218209</v>
      </c>
      <c r="U18" s="259">
        <v>0</v>
      </c>
      <c r="V18" s="259">
        <v>6906</v>
      </c>
      <c r="W18" s="259">
        <v>389.54561878672212</v>
      </c>
      <c r="X18" s="96"/>
    </row>
    <row r="19" spans="1:24" s="42" customFormat="1" ht="12.75" customHeight="1">
      <c r="A19" s="63">
        <v>18</v>
      </c>
      <c r="B19" s="337" t="s">
        <v>263</v>
      </c>
      <c r="C19" s="259">
        <f t="shared" si="2"/>
        <v>7400.0237023716909</v>
      </c>
      <c r="D19" s="259">
        <v>0</v>
      </c>
      <c r="E19" s="259">
        <v>32.863444444444447</v>
      </c>
      <c r="F19" s="259">
        <f t="shared" si="0"/>
        <v>1546.0004274928899</v>
      </c>
      <c r="G19" s="259">
        <v>0</v>
      </c>
      <c r="H19" s="259">
        <v>51.058085668782766</v>
      </c>
      <c r="I19" s="259">
        <v>727.08702804473535</v>
      </c>
      <c r="J19" s="259">
        <v>0</v>
      </c>
      <c r="K19" s="259">
        <v>754.06229843317692</v>
      </c>
      <c r="L19" s="259">
        <v>4.5084111214974749E-2</v>
      </c>
      <c r="M19" s="259">
        <v>13.747931234980058</v>
      </c>
      <c r="N19" s="259">
        <v>5744.2037711365429</v>
      </c>
      <c r="O19" s="259">
        <v>0</v>
      </c>
      <c r="P19" s="259">
        <v>0</v>
      </c>
      <c r="Q19" s="259">
        <v>0</v>
      </c>
      <c r="R19" s="259">
        <f t="shared" si="1"/>
        <v>76.956059297813752</v>
      </c>
      <c r="S19" s="259">
        <v>0</v>
      </c>
      <c r="T19" s="259">
        <v>76.956059297813752</v>
      </c>
      <c r="U19" s="259">
        <v>0</v>
      </c>
      <c r="V19" s="259">
        <v>0</v>
      </c>
      <c r="W19" s="259">
        <v>0</v>
      </c>
      <c r="X19" s="96"/>
    </row>
    <row r="20" spans="1:24" s="42" customFormat="1" ht="12.75" customHeight="1">
      <c r="A20" s="63">
        <v>19</v>
      </c>
      <c r="B20" s="337" t="s">
        <v>264</v>
      </c>
      <c r="C20" s="259">
        <f t="shared" si="2"/>
        <v>310607.6133639827</v>
      </c>
      <c r="D20" s="259">
        <v>0</v>
      </c>
      <c r="E20" s="259">
        <v>5418.8089999999993</v>
      </c>
      <c r="F20" s="259">
        <f t="shared" si="0"/>
        <v>212847.88929203953</v>
      </c>
      <c r="G20" s="259">
        <v>0</v>
      </c>
      <c r="H20" s="259">
        <v>15.384358957982361</v>
      </c>
      <c r="I20" s="259">
        <v>760.10190027759381</v>
      </c>
      <c r="J20" s="259">
        <v>0</v>
      </c>
      <c r="K20" s="259">
        <v>463.91750593134952</v>
      </c>
      <c r="L20" s="259">
        <v>17508.035999999993</v>
      </c>
      <c r="M20" s="259">
        <v>194100.4495268726</v>
      </c>
      <c r="N20" s="259">
        <v>88337.292241611314</v>
      </c>
      <c r="O20" s="259">
        <v>0</v>
      </c>
      <c r="P20" s="259">
        <v>0</v>
      </c>
      <c r="Q20" s="259">
        <v>0</v>
      </c>
      <c r="R20" s="259">
        <f t="shared" si="1"/>
        <v>1351.1813203021202</v>
      </c>
      <c r="S20" s="259">
        <v>0</v>
      </c>
      <c r="T20" s="259">
        <v>1227.1813203021202</v>
      </c>
      <c r="U20" s="259">
        <v>0</v>
      </c>
      <c r="V20" s="259">
        <v>124</v>
      </c>
      <c r="W20" s="259">
        <v>2652.4415100296969</v>
      </c>
      <c r="X20" s="96"/>
    </row>
    <row r="21" spans="1:24" s="42" customFormat="1" ht="12.75" customHeight="1">
      <c r="A21" s="125" t="s">
        <v>164</v>
      </c>
      <c r="B21" s="338" t="s">
        <v>209</v>
      </c>
      <c r="C21" s="259">
        <f t="shared" si="2"/>
        <v>23470.503403163191</v>
      </c>
      <c r="D21" s="259">
        <v>0</v>
      </c>
      <c r="E21" s="259">
        <v>38.418999999999997</v>
      </c>
      <c r="F21" s="259">
        <f t="shared" si="0"/>
        <v>6.4834140379427989</v>
      </c>
      <c r="G21" s="259">
        <v>0</v>
      </c>
      <c r="H21" s="259">
        <v>0.12700721029020642</v>
      </c>
      <c r="I21" s="259">
        <v>5.5994466861575587</v>
      </c>
      <c r="J21" s="259">
        <v>0</v>
      </c>
      <c r="K21" s="259">
        <v>0.75494967951841674</v>
      </c>
      <c r="L21" s="259">
        <v>0</v>
      </c>
      <c r="M21" s="259">
        <v>2.0104619766173806E-3</v>
      </c>
      <c r="N21" s="259">
        <v>22596.274783299468</v>
      </c>
      <c r="O21" s="259">
        <v>0</v>
      </c>
      <c r="P21" s="259">
        <v>0</v>
      </c>
      <c r="Q21" s="259">
        <v>0</v>
      </c>
      <c r="R21" s="259">
        <f t="shared" si="1"/>
        <v>800.47206646647521</v>
      </c>
      <c r="S21" s="259">
        <v>0</v>
      </c>
      <c r="T21" s="259">
        <v>676.47206646647521</v>
      </c>
      <c r="U21" s="259">
        <v>0</v>
      </c>
      <c r="V21" s="259">
        <v>124</v>
      </c>
      <c r="W21" s="259">
        <v>28.85413935930444</v>
      </c>
      <c r="X21" s="98"/>
    </row>
    <row r="22" spans="1:24" s="42" customFormat="1" ht="12.75" customHeight="1">
      <c r="A22" s="125" t="s">
        <v>165</v>
      </c>
      <c r="B22" s="338" t="s">
        <v>210</v>
      </c>
      <c r="C22" s="259">
        <f t="shared" si="2"/>
        <v>287137.10996081948</v>
      </c>
      <c r="D22" s="259">
        <v>0</v>
      </c>
      <c r="E22" s="259">
        <v>5380.3899999999994</v>
      </c>
      <c r="F22" s="259">
        <f t="shared" si="0"/>
        <v>212841.40587800156</v>
      </c>
      <c r="G22" s="259">
        <v>0</v>
      </c>
      <c r="H22" s="259">
        <v>15.257351747692155</v>
      </c>
      <c r="I22" s="259">
        <v>754.50245359143628</v>
      </c>
      <c r="J22" s="259">
        <v>0</v>
      </c>
      <c r="K22" s="259">
        <v>463.16255625183112</v>
      </c>
      <c r="L22" s="259">
        <v>17508.035999999993</v>
      </c>
      <c r="M22" s="259">
        <v>194100.44751641061</v>
      </c>
      <c r="N22" s="259">
        <v>65741.01745831185</v>
      </c>
      <c r="O22" s="259">
        <v>0</v>
      </c>
      <c r="P22" s="259">
        <v>0</v>
      </c>
      <c r="Q22" s="259">
        <v>0</v>
      </c>
      <c r="R22" s="259">
        <f t="shared" si="1"/>
        <v>550.70925383564497</v>
      </c>
      <c r="S22" s="259">
        <v>0</v>
      </c>
      <c r="T22" s="259">
        <v>550.70925383564497</v>
      </c>
      <c r="U22" s="259">
        <v>0</v>
      </c>
      <c r="V22" s="259">
        <v>0</v>
      </c>
      <c r="W22" s="259">
        <v>2623.5873706703924</v>
      </c>
      <c r="X22" s="35"/>
    </row>
    <row r="23" spans="1:24" s="42" customFormat="1" ht="12.75" customHeight="1">
      <c r="A23" s="63">
        <v>20</v>
      </c>
      <c r="B23" s="337" t="s">
        <v>265</v>
      </c>
      <c r="C23" s="259">
        <f t="shared" si="2"/>
        <v>360233.79652841302</v>
      </c>
      <c r="D23" s="259">
        <v>14605.282999999999</v>
      </c>
      <c r="E23" s="259">
        <v>2695.8570000000004</v>
      </c>
      <c r="F23" s="259">
        <f t="shared" si="0"/>
        <v>52749.927262058103</v>
      </c>
      <c r="G23" s="259">
        <v>0</v>
      </c>
      <c r="H23" s="259">
        <v>199.33166610281671</v>
      </c>
      <c r="I23" s="259">
        <v>2248.0169439999454</v>
      </c>
      <c r="J23" s="259">
        <v>0</v>
      </c>
      <c r="K23" s="259">
        <v>1658.2953458376942</v>
      </c>
      <c r="L23" s="259">
        <v>4599.7139999999999</v>
      </c>
      <c r="M23" s="259">
        <v>44044.56930611765</v>
      </c>
      <c r="N23" s="259">
        <v>228995.43400466224</v>
      </c>
      <c r="O23" s="259">
        <v>0</v>
      </c>
      <c r="P23" s="259">
        <v>0</v>
      </c>
      <c r="Q23" s="259">
        <v>0</v>
      </c>
      <c r="R23" s="259">
        <f t="shared" si="1"/>
        <v>26997.295261692678</v>
      </c>
      <c r="S23" s="259">
        <v>0</v>
      </c>
      <c r="T23" s="259">
        <v>3300.2952616926796</v>
      </c>
      <c r="U23" s="259">
        <v>0</v>
      </c>
      <c r="V23" s="259">
        <v>23697</v>
      </c>
      <c r="W23" s="259">
        <v>34190</v>
      </c>
      <c r="X23" s="35"/>
    </row>
    <row r="24" spans="1:24" s="42" customFormat="1" ht="12.75" customHeight="1">
      <c r="A24" s="63">
        <v>21</v>
      </c>
      <c r="B24" s="337" t="s">
        <v>266</v>
      </c>
      <c r="C24" s="259">
        <f t="shared" si="2"/>
        <v>13691.13418952993</v>
      </c>
      <c r="D24" s="259">
        <v>0</v>
      </c>
      <c r="E24" s="259">
        <v>2907.77</v>
      </c>
      <c r="F24" s="259">
        <f t="shared" si="0"/>
        <v>1140.7127263671675</v>
      </c>
      <c r="G24" s="259">
        <v>0</v>
      </c>
      <c r="H24" s="259">
        <v>54.349865612823798</v>
      </c>
      <c r="I24" s="259">
        <v>609.94850212776305</v>
      </c>
      <c r="J24" s="259">
        <v>0</v>
      </c>
      <c r="K24" s="259">
        <v>298.79990435571943</v>
      </c>
      <c r="L24" s="259">
        <v>0</v>
      </c>
      <c r="M24" s="259">
        <v>177.6144542708611</v>
      </c>
      <c r="N24" s="259">
        <v>8393.2025620130171</v>
      </c>
      <c r="O24" s="259">
        <v>0</v>
      </c>
      <c r="P24" s="259">
        <v>0</v>
      </c>
      <c r="Q24" s="259">
        <v>0</v>
      </c>
      <c r="R24" s="259">
        <f t="shared" si="1"/>
        <v>1242.5216973518186</v>
      </c>
      <c r="S24" s="259">
        <v>0</v>
      </c>
      <c r="T24" s="259">
        <v>426.52169735181866</v>
      </c>
      <c r="U24" s="259">
        <v>0</v>
      </c>
      <c r="V24" s="259">
        <v>816</v>
      </c>
      <c r="W24" s="259">
        <v>6.9272037979276551</v>
      </c>
      <c r="X24" s="61"/>
    </row>
    <row r="25" spans="1:24" ht="12.75" customHeight="1">
      <c r="A25" s="63">
        <v>22</v>
      </c>
      <c r="B25" s="337" t="s">
        <v>211</v>
      </c>
      <c r="C25" s="259">
        <f t="shared" si="2"/>
        <v>29662.420158102253</v>
      </c>
      <c r="D25" s="259">
        <v>0</v>
      </c>
      <c r="E25" s="259">
        <v>0</v>
      </c>
      <c r="F25" s="259">
        <f t="shared" si="0"/>
        <v>5995.715581415523</v>
      </c>
      <c r="G25" s="259">
        <v>0</v>
      </c>
      <c r="H25" s="259">
        <v>225.40116118177534</v>
      </c>
      <c r="I25" s="259">
        <v>3210.2491118299668</v>
      </c>
      <c r="J25" s="259">
        <v>0</v>
      </c>
      <c r="K25" s="259">
        <v>1844.9430298149591</v>
      </c>
      <c r="L25" s="259">
        <v>0.66700000000000004</v>
      </c>
      <c r="M25" s="259">
        <v>714.45527858882178</v>
      </c>
      <c r="N25" s="259">
        <v>22367.373919995633</v>
      </c>
      <c r="O25" s="259">
        <v>0</v>
      </c>
      <c r="P25" s="259">
        <v>0</v>
      </c>
      <c r="Q25" s="259">
        <v>0</v>
      </c>
      <c r="R25" s="259">
        <f t="shared" si="1"/>
        <v>1079.4302195421553</v>
      </c>
      <c r="S25" s="259">
        <v>0</v>
      </c>
      <c r="T25" s="259">
        <v>1079.4302195421553</v>
      </c>
      <c r="U25" s="259">
        <v>0</v>
      </c>
      <c r="V25" s="259">
        <v>0</v>
      </c>
      <c r="W25" s="259">
        <v>219.90043714894415</v>
      </c>
    </row>
    <row r="26" spans="1:24" ht="12.75" customHeight="1">
      <c r="A26" s="63">
        <v>23</v>
      </c>
      <c r="B26" s="337" t="s">
        <v>267</v>
      </c>
      <c r="C26" s="259">
        <f t="shared" si="2"/>
        <v>287870.81555038958</v>
      </c>
      <c r="D26" s="259">
        <v>11739.960999999999</v>
      </c>
      <c r="E26" s="259">
        <v>56989.675999999999</v>
      </c>
      <c r="F26" s="259">
        <f t="shared" si="0"/>
        <v>26730.909720854408</v>
      </c>
      <c r="G26" s="259">
        <v>0</v>
      </c>
      <c r="H26" s="259">
        <v>139.36714146688271</v>
      </c>
      <c r="I26" s="259">
        <v>2022.4228240387627</v>
      </c>
      <c r="J26" s="259">
        <v>0</v>
      </c>
      <c r="K26" s="259">
        <v>2989.6143076683302</v>
      </c>
      <c r="L26" s="259">
        <v>11710.200999999999</v>
      </c>
      <c r="M26" s="259">
        <v>9869.3044476804316</v>
      </c>
      <c r="N26" s="259">
        <v>103556.47731910582</v>
      </c>
      <c r="O26" s="259">
        <v>0</v>
      </c>
      <c r="P26" s="259">
        <v>0</v>
      </c>
      <c r="Q26" s="259">
        <v>0</v>
      </c>
      <c r="R26" s="259">
        <f t="shared" si="1"/>
        <v>60530.155385500846</v>
      </c>
      <c r="S26" s="259">
        <v>0</v>
      </c>
      <c r="T26" s="259">
        <v>21776.155385500846</v>
      </c>
      <c r="U26" s="259">
        <v>0</v>
      </c>
      <c r="V26" s="259">
        <v>38754</v>
      </c>
      <c r="W26" s="259">
        <v>28323.636124928496</v>
      </c>
    </row>
    <row r="27" spans="1:24" ht="12.75" customHeight="1">
      <c r="A27" s="140" t="s">
        <v>59</v>
      </c>
      <c r="B27" s="338" t="s">
        <v>212</v>
      </c>
      <c r="C27" s="259">
        <f t="shared" si="2"/>
        <v>51064.044441322527</v>
      </c>
      <c r="D27" s="259">
        <v>0</v>
      </c>
      <c r="E27" s="259">
        <v>0</v>
      </c>
      <c r="F27" s="259">
        <f t="shared" si="0"/>
        <v>3128.8264178348086</v>
      </c>
      <c r="G27" s="259">
        <v>0</v>
      </c>
      <c r="H27" s="259">
        <v>30.893421019554207</v>
      </c>
      <c r="I27" s="259">
        <v>439.96280946382529</v>
      </c>
      <c r="J27" s="259">
        <v>0</v>
      </c>
      <c r="K27" s="259">
        <v>270.9655258291225</v>
      </c>
      <c r="L27" s="259">
        <v>1427.2380000000001</v>
      </c>
      <c r="M27" s="259">
        <v>959.76666152230666</v>
      </c>
      <c r="N27" s="259">
        <v>47894.923408193848</v>
      </c>
      <c r="O27" s="259">
        <v>0</v>
      </c>
      <c r="P27" s="259">
        <v>0</v>
      </c>
      <c r="Q27" s="259">
        <v>0</v>
      </c>
      <c r="R27" s="259">
        <f t="shared" si="1"/>
        <v>40.294615293866315</v>
      </c>
      <c r="S27" s="259">
        <v>0</v>
      </c>
      <c r="T27" s="259">
        <v>40.294615293866315</v>
      </c>
      <c r="U27" s="259">
        <v>0</v>
      </c>
      <c r="V27" s="259">
        <v>0</v>
      </c>
      <c r="W27" s="259">
        <v>0</v>
      </c>
    </row>
    <row r="28" spans="1:24" ht="12.75" customHeight="1">
      <c r="A28" s="125" t="s">
        <v>166</v>
      </c>
      <c r="B28" s="338" t="s">
        <v>268</v>
      </c>
      <c r="C28" s="259">
        <f t="shared" si="2"/>
        <v>236806.77110906708</v>
      </c>
      <c r="D28" s="259">
        <v>11739.960999999999</v>
      </c>
      <c r="E28" s="259">
        <v>56989.675999999999</v>
      </c>
      <c r="F28" s="259">
        <f t="shared" si="0"/>
        <v>23602.083303019601</v>
      </c>
      <c r="G28" s="259">
        <v>0</v>
      </c>
      <c r="H28" s="259">
        <v>108.4737204473285</v>
      </c>
      <c r="I28" s="259">
        <v>1582.4600145749373</v>
      </c>
      <c r="J28" s="259">
        <v>0</v>
      </c>
      <c r="K28" s="259">
        <v>2718.6487818392075</v>
      </c>
      <c r="L28" s="259">
        <v>10282.963</v>
      </c>
      <c r="M28" s="259">
        <v>8909.5377861581255</v>
      </c>
      <c r="N28" s="259">
        <v>55661.553910911971</v>
      </c>
      <c r="O28" s="259">
        <v>0</v>
      </c>
      <c r="P28" s="259">
        <v>0</v>
      </c>
      <c r="Q28" s="259">
        <v>0</v>
      </c>
      <c r="R28" s="259">
        <f t="shared" si="1"/>
        <v>60489.860770206978</v>
      </c>
      <c r="S28" s="259">
        <v>0</v>
      </c>
      <c r="T28" s="259">
        <v>21735.860770206978</v>
      </c>
      <c r="U28" s="259">
        <v>0</v>
      </c>
      <c r="V28" s="259">
        <v>38754</v>
      </c>
      <c r="W28" s="259">
        <v>28323.636124928496</v>
      </c>
    </row>
    <row r="29" spans="1:24" ht="12.75" customHeight="1">
      <c r="A29" s="63">
        <v>24</v>
      </c>
      <c r="B29" s="337" t="s">
        <v>213</v>
      </c>
      <c r="C29" s="259">
        <f t="shared" si="2"/>
        <v>411191.84493732045</v>
      </c>
      <c r="D29" s="259">
        <v>196560.08199999999</v>
      </c>
      <c r="E29" s="259">
        <v>4667.076</v>
      </c>
      <c r="F29" s="259">
        <f t="shared" si="0"/>
        <v>7155.4792512452459</v>
      </c>
      <c r="G29" s="259">
        <v>0</v>
      </c>
      <c r="H29" s="259">
        <v>164.25906589855725</v>
      </c>
      <c r="I29" s="259">
        <v>2276.7608691908331</v>
      </c>
      <c r="J29" s="259">
        <v>0</v>
      </c>
      <c r="K29" s="259">
        <v>948.97147342230255</v>
      </c>
      <c r="L29" s="259">
        <v>968.92058796723234</v>
      </c>
      <c r="M29" s="259">
        <v>2796.5672547663212</v>
      </c>
      <c r="N29" s="259">
        <v>201589.79387187737</v>
      </c>
      <c r="O29" s="259">
        <v>0</v>
      </c>
      <c r="P29" s="259">
        <v>0</v>
      </c>
      <c r="Q29" s="259">
        <v>0</v>
      </c>
      <c r="R29" s="259">
        <f t="shared" si="1"/>
        <v>1219.4138141978804</v>
      </c>
      <c r="S29" s="259">
        <v>0</v>
      </c>
      <c r="T29" s="259">
        <v>238.41381419788038</v>
      </c>
      <c r="U29" s="259">
        <v>0</v>
      </c>
      <c r="V29" s="259">
        <v>981</v>
      </c>
      <c r="W29" s="259">
        <v>0</v>
      </c>
    </row>
    <row r="30" spans="1:24" ht="12.75" customHeight="1">
      <c r="A30" s="125" t="s">
        <v>167</v>
      </c>
      <c r="B30" s="338" t="s">
        <v>269</v>
      </c>
      <c r="C30" s="259">
        <f t="shared" si="2"/>
        <v>361575.88745348057</v>
      </c>
      <c r="D30" s="259">
        <v>188453.663</v>
      </c>
      <c r="E30" s="259">
        <v>4661.5159999999996</v>
      </c>
      <c r="F30" s="259">
        <f t="shared" si="0"/>
        <v>2936.8630690760833</v>
      </c>
      <c r="G30" s="259">
        <v>0</v>
      </c>
      <c r="H30" s="259">
        <v>80.09200818414665</v>
      </c>
      <c r="I30" s="259">
        <v>1110.7062374269269</v>
      </c>
      <c r="J30" s="259">
        <v>0</v>
      </c>
      <c r="K30" s="259">
        <v>196.0735912365333</v>
      </c>
      <c r="L30" s="259">
        <v>45.699587967232304</v>
      </c>
      <c r="M30" s="259">
        <v>1504.2916442612443</v>
      </c>
      <c r="N30" s="259">
        <v>165392.52129248704</v>
      </c>
      <c r="O30" s="259">
        <v>0</v>
      </c>
      <c r="P30" s="259">
        <v>0</v>
      </c>
      <c r="Q30" s="259">
        <v>0</v>
      </c>
      <c r="R30" s="259">
        <f t="shared" si="1"/>
        <v>131.32409191740493</v>
      </c>
      <c r="S30" s="259">
        <v>0</v>
      </c>
      <c r="T30" s="259">
        <v>131.32409191740493</v>
      </c>
      <c r="U30" s="259">
        <v>0</v>
      </c>
      <c r="V30" s="259">
        <v>0</v>
      </c>
      <c r="W30" s="259">
        <v>0</v>
      </c>
    </row>
    <row r="31" spans="1:24" ht="12.75" customHeight="1">
      <c r="A31" s="125" t="s">
        <v>114</v>
      </c>
      <c r="B31" s="338" t="s">
        <v>270</v>
      </c>
      <c r="C31" s="259">
        <f t="shared" si="2"/>
        <v>29348.958624530795</v>
      </c>
      <c r="D31" s="259">
        <v>1171.6059792226406</v>
      </c>
      <c r="E31" s="259">
        <v>5.56</v>
      </c>
      <c r="F31" s="259">
        <f t="shared" si="0"/>
        <v>3445.1068112844405</v>
      </c>
      <c r="G31" s="259">
        <v>0</v>
      </c>
      <c r="H31" s="259">
        <v>61.136218659692616</v>
      </c>
      <c r="I31" s="259">
        <v>847.0647182011337</v>
      </c>
      <c r="J31" s="259">
        <v>0</v>
      </c>
      <c r="K31" s="259">
        <v>383.19613056977482</v>
      </c>
      <c r="L31" s="259">
        <v>923.221</v>
      </c>
      <c r="M31" s="259">
        <v>1230.4887438538394</v>
      </c>
      <c r="N31" s="259">
        <v>23666.2575411332</v>
      </c>
      <c r="O31" s="259">
        <v>0</v>
      </c>
      <c r="P31" s="259">
        <v>0</v>
      </c>
      <c r="Q31" s="259">
        <v>0</v>
      </c>
      <c r="R31" s="259">
        <f t="shared" si="1"/>
        <v>1060.4282928905166</v>
      </c>
      <c r="S31" s="259">
        <v>0</v>
      </c>
      <c r="T31" s="259">
        <v>79.428292890516502</v>
      </c>
      <c r="U31" s="259">
        <v>0</v>
      </c>
      <c r="V31" s="259">
        <v>981</v>
      </c>
      <c r="W31" s="259">
        <v>0</v>
      </c>
    </row>
    <row r="32" spans="1:24" ht="12.75" customHeight="1">
      <c r="A32" s="125" t="s">
        <v>168</v>
      </c>
      <c r="B32" s="338" t="s">
        <v>214</v>
      </c>
      <c r="C32" s="259">
        <f t="shared" si="2"/>
        <v>20266.998859309144</v>
      </c>
      <c r="D32" s="259">
        <v>6934.8130207773584</v>
      </c>
      <c r="E32" s="259">
        <v>0</v>
      </c>
      <c r="F32" s="259">
        <f t="shared" si="0"/>
        <v>773.50937088472222</v>
      </c>
      <c r="G32" s="259">
        <v>0</v>
      </c>
      <c r="H32" s="259">
        <v>23.030839054717994</v>
      </c>
      <c r="I32" s="259">
        <v>318.98991356277259</v>
      </c>
      <c r="J32" s="259">
        <v>0</v>
      </c>
      <c r="K32" s="259">
        <v>369.70175161599445</v>
      </c>
      <c r="L32" s="259">
        <v>0</v>
      </c>
      <c r="M32" s="259">
        <v>61.786866651237126</v>
      </c>
      <c r="N32" s="259">
        <v>12531.015038257105</v>
      </c>
      <c r="O32" s="259">
        <v>0</v>
      </c>
      <c r="P32" s="259">
        <v>0</v>
      </c>
      <c r="Q32" s="259">
        <v>0</v>
      </c>
      <c r="R32" s="259">
        <f t="shared" si="1"/>
        <v>27.661429389958968</v>
      </c>
      <c r="S32" s="259">
        <v>0</v>
      </c>
      <c r="T32" s="259">
        <v>27.661429389958968</v>
      </c>
      <c r="U32" s="259">
        <v>0</v>
      </c>
      <c r="V32" s="259">
        <v>0</v>
      </c>
      <c r="W32" s="259">
        <v>0</v>
      </c>
    </row>
    <row r="33" spans="1:23" ht="12.75" customHeight="1">
      <c r="A33" s="63">
        <v>25</v>
      </c>
      <c r="B33" s="337" t="s">
        <v>215</v>
      </c>
      <c r="C33" s="259">
        <f t="shared" si="2"/>
        <v>42996.590809105313</v>
      </c>
      <c r="D33" s="259">
        <v>0.71099999999999997</v>
      </c>
      <c r="E33" s="259">
        <v>0</v>
      </c>
      <c r="F33" s="259">
        <f t="shared" si="0"/>
        <v>9925.9260253369121</v>
      </c>
      <c r="G33" s="259">
        <v>0</v>
      </c>
      <c r="H33" s="259">
        <v>217.30803973212196</v>
      </c>
      <c r="I33" s="259">
        <v>3015.667344185048</v>
      </c>
      <c r="J33" s="259">
        <v>0</v>
      </c>
      <c r="K33" s="259">
        <v>5365.2245060498772</v>
      </c>
      <c r="L33" s="259">
        <v>0.45441203276769154</v>
      </c>
      <c r="M33" s="259">
        <v>1327.2717233370965</v>
      </c>
      <c r="N33" s="259">
        <v>32017.311209778385</v>
      </c>
      <c r="O33" s="259">
        <v>0</v>
      </c>
      <c r="P33" s="259">
        <v>0</v>
      </c>
      <c r="Q33" s="259">
        <v>0</v>
      </c>
      <c r="R33" s="259">
        <f t="shared" si="1"/>
        <v>1049.8713366321699</v>
      </c>
      <c r="S33" s="259">
        <v>0</v>
      </c>
      <c r="T33" s="259">
        <v>1040.8713366321699</v>
      </c>
      <c r="U33" s="259">
        <v>0</v>
      </c>
      <c r="V33" s="259">
        <v>9</v>
      </c>
      <c r="W33" s="259">
        <v>2.771237357844591</v>
      </c>
    </row>
    <row r="34" spans="1:23" ht="12.75" customHeight="1">
      <c r="A34" s="63">
        <v>26</v>
      </c>
      <c r="B34" s="337" t="s">
        <v>271</v>
      </c>
      <c r="C34" s="259">
        <f t="shared" si="2"/>
        <v>12517.497799319641</v>
      </c>
      <c r="D34" s="259">
        <v>0</v>
      </c>
      <c r="E34" s="259">
        <v>32.863</v>
      </c>
      <c r="F34" s="259">
        <f t="shared" si="0"/>
        <v>4559.3798067176922</v>
      </c>
      <c r="G34" s="259">
        <v>0</v>
      </c>
      <c r="H34" s="259">
        <v>240.27519019474499</v>
      </c>
      <c r="I34" s="259">
        <v>3422.427134856584</v>
      </c>
      <c r="J34" s="259">
        <v>0</v>
      </c>
      <c r="K34" s="259">
        <v>881.25301209922645</v>
      </c>
      <c r="L34" s="259">
        <v>5.5295451397506544E-2</v>
      </c>
      <c r="M34" s="259">
        <v>15.369174115738691</v>
      </c>
      <c r="N34" s="259">
        <v>7539.0414263962575</v>
      </c>
      <c r="O34" s="259">
        <v>0</v>
      </c>
      <c r="P34" s="259">
        <v>0</v>
      </c>
      <c r="Q34" s="259">
        <v>0</v>
      </c>
      <c r="R34" s="259">
        <f t="shared" si="1"/>
        <v>386.21356620568906</v>
      </c>
      <c r="S34" s="259">
        <v>0</v>
      </c>
      <c r="T34" s="259">
        <v>369.2474645107738</v>
      </c>
      <c r="U34" s="259">
        <v>0</v>
      </c>
      <c r="V34" s="259">
        <v>16.966101694915253</v>
      </c>
      <c r="W34" s="259">
        <v>0</v>
      </c>
    </row>
    <row r="35" spans="1:23" ht="12.75" customHeight="1">
      <c r="A35" s="63">
        <v>27</v>
      </c>
      <c r="B35" s="337" t="s">
        <v>216</v>
      </c>
      <c r="C35" s="259">
        <f t="shared" si="2"/>
        <v>11487.297502311561</v>
      </c>
      <c r="D35" s="259">
        <v>22.518000000000001</v>
      </c>
      <c r="E35" s="259">
        <v>0</v>
      </c>
      <c r="F35" s="259">
        <f t="shared" si="0"/>
        <v>3598.0174040545526</v>
      </c>
      <c r="G35" s="259">
        <v>0</v>
      </c>
      <c r="H35" s="259">
        <v>149.51276412794491</v>
      </c>
      <c r="I35" s="259">
        <v>2133.2094869056377</v>
      </c>
      <c r="J35" s="259">
        <v>0</v>
      </c>
      <c r="K35" s="259">
        <v>1249.748486896739</v>
      </c>
      <c r="L35" s="259">
        <v>0.33484637338691403</v>
      </c>
      <c r="M35" s="259">
        <v>65.211819750843745</v>
      </c>
      <c r="N35" s="259">
        <v>7635.9531263822801</v>
      </c>
      <c r="O35" s="259">
        <v>0</v>
      </c>
      <c r="P35" s="259">
        <v>0</v>
      </c>
      <c r="Q35" s="259">
        <v>0</v>
      </c>
      <c r="R35" s="259">
        <f t="shared" si="1"/>
        <v>230.80897187472931</v>
      </c>
      <c r="S35" s="259">
        <v>0</v>
      </c>
      <c r="T35" s="259">
        <v>230.80897187472931</v>
      </c>
      <c r="U35" s="259">
        <v>0</v>
      </c>
      <c r="V35" s="259">
        <v>0</v>
      </c>
      <c r="W35" s="259">
        <v>0</v>
      </c>
    </row>
    <row r="36" spans="1:23" ht="12.75" customHeight="1">
      <c r="A36" s="63">
        <v>28</v>
      </c>
      <c r="B36" s="337" t="s">
        <v>217</v>
      </c>
      <c r="C36" s="259">
        <f t="shared" si="2"/>
        <v>36059.90818816908</v>
      </c>
      <c r="D36" s="259">
        <v>480.358</v>
      </c>
      <c r="E36" s="259">
        <v>44.256</v>
      </c>
      <c r="F36" s="259">
        <f t="shared" si="0"/>
        <v>10188.4210411164</v>
      </c>
      <c r="G36" s="259">
        <v>0</v>
      </c>
      <c r="H36" s="259">
        <v>404.95062677841923</v>
      </c>
      <c r="I36" s="259">
        <v>5713.673756185307</v>
      </c>
      <c r="J36" s="259">
        <v>0</v>
      </c>
      <c r="K36" s="259">
        <v>3597.8477061119747</v>
      </c>
      <c r="L36" s="259">
        <v>19.044</v>
      </c>
      <c r="M36" s="259">
        <v>452.90495204069799</v>
      </c>
      <c r="N36" s="259">
        <v>23068.502974327421</v>
      </c>
      <c r="O36" s="259">
        <v>0</v>
      </c>
      <c r="P36" s="259">
        <v>0</v>
      </c>
      <c r="Q36" s="259">
        <v>0</v>
      </c>
      <c r="R36" s="259">
        <f t="shared" si="1"/>
        <v>2278.3701727252605</v>
      </c>
      <c r="S36" s="259">
        <v>0</v>
      </c>
      <c r="T36" s="259">
        <v>1956.3701727252605</v>
      </c>
      <c r="U36" s="259">
        <v>0</v>
      </c>
      <c r="V36" s="259">
        <v>322</v>
      </c>
      <c r="W36" s="259">
        <v>0</v>
      </c>
    </row>
    <row r="37" spans="1:23" ht="12.75" customHeight="1">
      <c r="A37" s="63">
        <v>29</v>
      </c>
      <c r="B37" s="337" t="s">
        <v>218</v>
      </c>
      <c r="C37" s="259">
        <f t="shared" si="2"/>
        <v>53690.4846277904</v>
      </c>
      <c r="D37" s="259">
        <v>7334.067</v>
      </c>
      <c r="E37" s="259">
        <v>0</v>
      </c>
      <c r="F37" s="259">
        <f t="shared" si="0"/>
        <v>13185.068572748203</v>
      </c>
      <c r="G37" s="259">
        <v>0</v>
      </c>
      <c r="H37" s="259">
        <v>2586.6480340893813</v>
      </c>
      <c r="I37" s="259">
        <v>8775.1063566905832</v>
      </c>
      <c r="J37" s="259">
        <v>0</v>
      </c>
      <c r="K37" s="259">
        <v>1211.7219471044864</v>
      </c>
      <c r="L37" s="259">
        <v>214.23500000000001</v>
      </c>
      <c r="M37" s="259">
        <v>397.35723486375218</v>
      </c>
      <c r="N37" s="259">
        <v>32037.081755924544</v>
      </c>
      <c r="O37" s="259">
        <v>0</v>
      </c>
      <c r="P37" s="259">
        <v>0</v>
      </c>
      <c r="Q37" s="259">
        <v>0</v>
      </c>
      <c r="R37" s="259">
        <f t="shared" si="1"/>
        <v>1134.2672991176544</v>
      </c>
      <c r="S37" s="259">
        <v>0</v>
      </c>
      <c r="T37" s="259">
        <v>1133.7672991176544</v>
      </c>
      <c r="U37" s="259">
        <v>0</v>
      </c>
      <c r="V37" s="259">
        <v>0.5</v>
      </c>
      <c r="W37" s="259">
        <v>0</v>
      </c>
    </row>
    <row r="38" spans="1:23" ht="12.75" customHeight="1">
      <c r="A38" s="63">
        <v>30</v>
      </c>
      <c r="B38" s="337" t="s">
        <v>272</v>
      </c>
      <c r="C38" s="259">
        <f t="shared" si="2"/>
        <v>7042.0790363879851</v>
      </c>
      <c r="D38" s="259">
        <v>0</v>
      </c>
      <c r="E38" s="259">
        <v>0</v>
      </c>
      <c r="F38" s="259">
        <f t="shared" si="0"/>
        <v>2136.4111718162762</v>
      </c>
      <c r="G38" s="259">
        <v>0</v>
      </c>
      <c r="H38" s="259">
        <v>384.58716920543213</v>
      </c>
      <c r="I38" s="259">
        <v>1276.1774842736495</v>
      </c>
      <c r="J38" s="259">
        <v>0</v>
      </c>
      <c r="K38" s="259">
        <v>259.71064882410292</v>
      </c>
      <c r="L38" s="259">
        <v>214.23500000000001</v>
      </c>
      <c r="M38" s="259">
        <v>1.7008695130917031</v>
      </c>
      <c r="N38" s="259">
        <v>4213.5097014107814</v>
      </c>
      <c r="O38" s="259">
        <v>0</v>
      </c>
      <c r="P38" s="259">
        <v>0</v>
      </c>
      <c r="Q38" s="259">
        <v>0</v>
      </c>
      <c r="R38" s="259">
        <f t="shared" si="1"/>
        <v>692.15816316092696</v>
      </c>
      <c r="S38" s="259">
        <v>0</v>
      </c>
      <c r="T38" s="259">
        <v>691.65816316092696</v>
      </c>
      <c r="U38" s="259">
        <v>0</v>
      </c>
      <c r="V38" s="259">
        <v>0.5</v>
      </c>
      <c r="W38" s="259">
        <v>0</v>
      </c>
    </row>
    <row r="39" spans="1:23" ht="12.75" customHeight="1">
      <c r="A39" s="63" t="s">
        <v>169</v>
      </c>
      <c r="B39" s="337" t="s">
        <v>273</v>
      </c>
      <c r="C39" s="259">
        <f t="shared" si="2"/>
        <v>17236.488002586102</v>
      </c>
      <c r="D39" s="259">
        <v>0</v>
      </c>
      <c r="E39" s="259">
        <v>0</v>
      </c>
      <c r="F39" s="259">
        <f t="shared" si="0"/>
        <v>4410.1793871429618</v>
      </c>
      <c r="G39" s="259">
        <v>0</v>
      </c>
      <c r="H39" s="259">
        <v>159.9868133327528</v>
      </c>
      <c r="I39" s="259">
        <v>2278.2658651474171</v>
      </c>
      <c r="J39" s="259">
        <v>0</v>
      </c>
      <c r="K39" s="259">
        <v>1924.8982498757405</v>
      </c>
      <c r="L39" s="259">
        <v>0</v>
      </c>
      <c r="M39" s="259">
        <v>47.028458787052202</v>
      </c>
      <c r="N39" s="259">
        <v>5435.3103351412165</v>
      </c>
      <c r="O39" s="259">
        <v>0</v>
      </c>
      <c r="P39" s="259">
        <v>0</v>
      </c>
      <c r="Q39" s="259">
        <v>0</v>
      </c>
      <c r="R39" s="259">
        <f t="shared" si="1"/>
        <v>7383.6334558743265</v>
      </c>
      <c r="S39" s="259">
        <v>0</v>
      </c>
      <c r="T39" s="259">
        <v>7383.6334558743265</v>
      </c>
      <c r="U39" s="259">
        <v>0</v>
      </c>
      <c r="V39" s="259">
        <v>0</v>
      </c>
      <c r="W39" s="259">
        <v>7.364824427595841</v>
      </c>
    </row>
    <row r="40" spans="1:23" ht="12.75" customHeight="1">
      <c r="A40" s="63">
        <v>33</v>
      </c>
      <c r="B40" s="337" t="s">
        <v>170</v>
      </c>
      <c r="C40" s="259">
        <f t="shared" si="2"/>
        <v>5200.5130972190864</v>
      </c>
      <c r="D40" s="259">
        <v>0</v>
      </c>
      <c r="E40" s="259">
        <v>0</v>
      </c>
      <c r="F40" s="259">
        <f t="shared" si="0"/>
        <v>2588.4611529042345</v>
      </c>
      <c r="G40" s="259">
        <v>0</v>
      </c>
      <c r="H40" s="259">
        <v>129.87161155269575</v>
      </c>
      <c r="I40" s="259">
        <v>1849.4152942267406</v>
      </c>
      <c r="J40" s="259">
        <v>0</v>
      </c>
      <c r="K40" s="259">
        <v>544.80563910943886</v>
      </c>
      <c r="L40" s="259">
        <v>0</v>
      </c>
      <c r="M40" s="259">
        <v>64.368608015359257</v>
      </c>
      <c r="N40" s="259">
        <v>2411.0250368556958</v>
      </c>
      <c r="O40" s="259">
        <v>0</v>
      </c>
      <c r="P40" s="259">
        <v>0</v>
      </c>
      <c r="Q40" s="259">
        <v>0</v>
      </c>
      <c r="R40" s="259">
        <f t="shared" si="1"/>
        <v>201.02690745915621</v>
      </c>
      <c r="S40" s="259">
        <v>0</v>
      </c>
      <c r="T40" s="259">
        <v>201.02690745915621</v>
      </c>
      <c r="U40" s="259">
        <v>0</v>
      </c>
      <c r="V40" s="259">
        <v>0</v>
      </c>
      <c r="W40" s="259">
        <v>0</v>
      </c>
    </row>
    <row r="41" spans="1:23" ht="12.75" customHeight="1">
      <c r="A41" s="63" t="s">
        <v>171</v>
      </c>
      <c r="B41" s="336" t="s">
        <v>172</v>
      </c>
      <c r="C41" s="259">
        <f t="shared" si="2"/>
        <v>2961354.9262853321</v>
      </c>
      <c r="D41" s="259">
        <v>415251.37199999997</v>
      </c>
      <c r="E41" s="259">
        <v>866530.17600000009</v>
      </c>
      <c r="F41" s="259">
        <f t="shared" si="0"/>
        <v>49806.404616909291</v>
      </c>
      <c r="G41" s="259">
        <v>0</v>
      </c>
      <c r="H41" s="259">
        <v>385.58107156230545</v>
      </c>
      <c r="I41" s="259">
        <v>6099.5001181701891</v>
      </c>
      <c r="J41" s="259">
        <v>0</v>
      </c>
      <c r="K41" s="259">
        <v>10236.088848630568</v>
      </c>
      <c r="L41" s="259">
        <v>7690.6390000000001</v>
      </c>
      <c r="M41" s="259">
        <v>25394.595578546232</v>
      </c>
      <c r="N41" s="259">
        <v>883794.16106689349</v>
      </c>
      <c r="O41" s="259">
        <v>0</v>
      </c>
      <c r="P41" s="259">
        <v>0</v>
      </c>
      <c r="Q41" s="259">
        <v>0</v>
      </c>
      <c r="R41" s="259">
        <f t="shared" si="1"/>
        <v>652150.82260152872</v>
      </c>
      <c r="S41" s="259">
        <v>0</v>
      </c>
      <c r="T41" s="259">
        <v>519719.82260152872</v>
      </c>
      <c r="U41" s="259">
        <v>0</v>
      </c>
      <c r="V41" s="259">
        <v>132431</v>
      </c>
      <c r="W41" s="259">
        <v>93821.989999999991</v>
      </c>
    </row>
    <row r="42" spans="1:23" ht="12.75" customHeight="1">
      <c r="A42" s="63" t="s">
        <v>173</v>
      </c>
      <c r="B42" s="338" t="s">
        <v>274</v>
      </c>
      <c r="C42" s="259">
        <f t="shared" si="2"/>
        <v>2939737.0221162261</v>
      </c>
      <c r="D42" s="259">
        <v>415251.37199999997</v>
      </c>
      <c r="E42" s="259">
        <v>866530.17600000009</v>
      </c>
      <c r="F42" s="259">
        <f t="shared" si="0"/>
        <v>49374.573205929402</v>
      </c>
      <c r="G42" s="259">
        <v>0</v>
      </c>
      <c r="H42" s="259">
        <v>360.58836090401894</v>
      </c>
      <c r="I42" s="259">
        <v>5704.4324251844973</v>
      </c>
      <c r="J42" s="259">
        <v>0</v>
      </c>
      <c r="K42" s="259">
        <v>10224.768625272849</v>
      </c>
      <c r="L42" s="259">
        <v>7690.6390000000001</v>
      </c>
      <c r="M42" s="259">
        <v>25394.144794568037</v>
      </c>
      <c r="N42" s="259">
        <v>883649.08938952012</v>
      </c>
      <c r="O42" s="259">
        <v>0</v>
      </c>
      <c r="P42" s="259">
        <v>0</v>
      </c>
      <c r="Q42" s="259">
        <v>0</v>
      </c>
      <c r="R42" s="259">
        <f t="shared" si="1"/>
        <v>631109.82152077672</v>
      </c>
      <c r="S42" s="259">
        <v>0</v>
      </c>
      <c r="T42" s="259">
        <v>498678.82152077678</v>
      </c>
      <c r="U42" s="259">
        <v>0</v>
      </c>
      <c r="V42" s="259">
        <v>132431</v>
      </c>
      <c r="W42" s="259">
        <v>93821.989999999991</v>
      </c>
    </row>
    <row r="43" spans="1:23" ht="12.75" customHeight="1">
      <c r="A43" s="63" t="s">
        <v>174</v>
      </c>
      <c r="B43" s="338" t="s">
        <v>175</v>
      </c>
      <c r="C43" s="259">
        <f t="shared" si="2"/>
        <v>21617.904169105102</v>
      </c>
      <c r="D43" s="259">
        <v>0</v>
      </c>
      <c r="E43" s="259">
        <v>0</v>
      </c>
      <c r="F43" s="259">
        <f t="shared" si="0"/>
        <v>431.83141097989375</v>
      </c>
      <c r="G43" s="259">
        <v>0</v>
      </c>
      <c r="H43" s="259">
        <v>24.992710658286512</v>
      </c>
      <c r="I43" s="259">
        <v>395.06769298569185</v>
      </c>
      <c r="J43" s="259">
        <v>0</v>
      </c>
      <c r="K43" s="259">
        <v>11.320223357718396</v>
      </c>
      <c r="L43" s="259">
        <v>0</v>
      </c>
      <c r="M43" s="259">
        <v>0.4507839781969506</v>
      </c>
      <c r="N43" s="259">
        <v>145.0716773732517</v>
      </c>
      <c r="O43" s="259">
        <v>0</v>
      </c>
      <c r="P43" s="259">
        <v>0</v>
      </c>
      <c r="Q43" s="259">
        <v>0</v>
      </c>
      <c r="R43" s="259">
        <f t="shared" si="1"/>
        <v>21041.001080751957</v>
      </c>
      <c r="S43" s="259">
        <v>0</v>
      </c>
      <c r="T43" s="259">
        <v>21041.001080751957</v>
      </c>
      <c r="U43" s="259">
        <v>0</v>
      </c>
      <c r="V43" s="259">
        <v>0</v>
      </c>
      <c r="W43" s="259">
        <v>0</v>
      </c>
    </row>
    <row r="44" spans="1:23" ht="12.75" customHeight="1">
      <c r="A44" s="63" t="s">
        <v>176</v>
      </c>
      <c r="B44" s="336" t="s">
        <v>275</v>
      </c>
      <c r="C44" s="259">
        <f t="shared" si="2"/>
        <v>81219.69214192756</v>
      </c>
      <c r="D44" s="259">
        <v>0</v>
      </c>
      <c r="E44" s="259">
        <v>0</v>
      </c>
      <c r="F44" s="259">
        <f t="shared" si="0"/>
        <v>31541.604601625702</v>
      </c>
      <c r="G44" s="259">
        <v>0</v>
      </c>
      <c r="H44" s="259">
        <v>180.9687792524779</v>
      </c>
      <c r="I44" s="259">
        <v>30540.557624332159</v>
      </c>
      <c r="J44" s="259">
        <v>0</v>
      </c>
      <c r="K44" s="259">
        <v>817.83801916579591</v>
      </c>
      <c r="L44" s="259">
        <v>0</v>
      </c>
      <c r="M44" s="259">
        <v>2.2401788752684597</v>
      </c>
      <c r="N44" s="259">
        <v>1401.5201348743644</v>
      </c>
      <c r="O44" s="259">
        <v>0</v>
      </c>
      <c r="P44" s="259">
        <v>0</v>
      </c>
      <c r="Q44" s="259">
        <v>0</v>
      </c>
      <c r="R44" s="259">
        <f t="shared" si="1"/>
        <v>24257.56740542749</v>
      </c>
      <c r="S44" s="259">
        <v>0</v>
      </c>
      <c r="T44" s="259">
        <v>24257.56740542749</v>
      </c>
      <c r="U44" s="259">
        <v>0</v>
      </c>
      <c r="V44" s="259">
        <v>0</v>
      </c>
      <c r="W44" s="259">
        <v>24019</v>
      </c>
    </row>
    <row r="45" spans="1:23" ht="12.75" customHeight="1">
      <c r="A45" s="63">
        <v>36</v>
      </c>
      <c r="B45" s="337" t="s">
        <v>178</v>
      </c>
      <c r="C45" s="259">
        <f t="shared" si="2"/>
        <v>1012.6619654816553</v>
      </c>
      <c r="D45" s="259">
        <v>0</v>
      </c>
      <c r="E45" s="259">
        <v>0</v>
      </c>
      <c r="F45" s="259">
        <f t="shared" si="0"/>
        <v>904.28048779788855</v>
      </c>
      <c r="G45" s="259">
        <v>0</v>
      </c>
      <c r="H45" s="259">
        <v>17.234087917533781</v>
      </c>
      <c r="I45" s="259">
        <v>862.41291529381272</v>
      </c>
      <c r="J45" s="259">
        <v>0</v>
      </c>
      <c r="K45" s="259">
        <v>24.420147016123227</v>
      </c>
      <c r="L45" s="259">
        <v>0</v>
      </c>
      <c r="M45" s="259">
        <v>0.21333757041879337</v>
      </c>
      <c r="N45" s="259">
        <v>31.56375011642988</v>
      </c>
      <c r="O45" s="259">
        <v>0</v>
      </c>
      <c r="P45" s="259">
        <v>0</v>
      </c>
      <c r="Q45" s="259">
        <v>0</v>
      </c>
      <c r="R45" s="259">
        <f t="shared" si="1"/>
        <v>76.817727567336874</v>
      </c>
      <c r="S45" s="259">
        <v>0</v>
      </c>
      <c r="T45" s="259">
        <v>76.817727567336874</v>
      </c>
      <c r="U45" s="259">
        <v>0</v>
      </c>
      <c r="V45" s="259">
        <v>0</v>
      </c>
      <c r="W45" s="259">
        <v>0</v>
      </c>
    </row>
    <row r="46" spans="1:23" ht="12.75" customHeight="1">
      <c r="A46" s="63" t="s">
        <v>179</v>
      </c>
      <c r="B46" s="337" t="s">
        <v>276</v>
      </c>
      <c r="C46" s="259">
        <f t="shared" si="2"/>
        <v>80207.0301764459</v>
      </c>
      <c r="D46" s="259">
        <v>0</v>
      </c>
      <c r="E46" s="259">
        <v>0</v>
      </c>
      <c r="F46" s="259">
        <f t="shared" si="0"/>
        <v>30637.324113827814</v>
      </c>
      <c r="G46" s="259">
        <v>0</v>
      </c>
      <c r="H46" s="259">
        <v>163.73469133494413</v>
      </c>
      <c r="I46" s="259">
        <v>29678.144709038348</v>
      </c>
      <c r="J46" s="259">
        <v>0</v>
      </c>
      <c r="K46" s="259">
        <v>793.4178721496728</v>
      </c>
      <c r="L46" s="259">
        <v>0</v>
      </c>
      <c r="M46" s="259">
        <v>2.026841304849667</v>
      </c>
      <c r="N46" s="259">
        <v>1369.9563847579343</v>
      </c>
      <c r="O46" s="259">
        <v>0</v>
      </c>
      <c r="P46" s="259">
        <v>0</v>
      </c>
      <c r="Q46" s="259">
        <v>0</v>
      </c>
      <c r="R46" s="259">
        <f t="shared" si="1"/>
        <v>24180.749677860153</v>
      </c>
      <c r="S46" s="259">
        <v>0</v>
      </c>
      <c r="T46" s="259">
        <v>24180.749677860153</v>
      </c>
      <c r="U46" s="259">
        <v>0</v>
      </c>
      <c r="V46" s="259">
        <v>0</v>
      </c>
      <c r="W46" s="259">
        <v>24019</v>
      </c>
    </row>
    <row r="47" spans="1:23" ht="12.75" customHeight="1">
      <c r="A47" s="63">
        <v>37</v>
      </c>
      <c r="B47" s="338" t="s">
        <v>180</v>
      </c>
      <c r="C47" s="259">
        <f t="shared" si="2"/>
        <v>2499.0830784929785</v>
      </c>
      <c r="D47" s="259">
        <v>0</v>
      </c>
      <c r="E47" s="259">
        <v>0</v>
      </c>
      <c r="F47" s="259">
        <f t="shared" si="0"/>
        <v>2245.2250771741828</v>
      </c>
      <c r="G47" s="259">
        <v>0</v>
      </c>
      <c r="H47" s="259">
        <v>43.128644267327445</v>
      </c>
      <c r="I47" s="259">
        <v>2158.205297154956</v>
      </c>
      <c r="J47" s="259">
        <v>0</v>
      </c>
      <c r="K47" s="259">
        <v>43.357254282367585</v>
      </c>
      <c r="L47" s="259">
        <v>0</v>
      </c>
      <c r="M47" s="259">
        <v>0.53388146953150328</v>
      </c>
      <c r="N47" s="259">
        <v>61.62012592154376</v>
      </c>
      <c r="O47" s="259">
        <v>0</v>
      </c>
      <c r="P47" s="259">
        <v>0</v>
      </c>
      <c r="Q47" s="259">
        <v>0</v>
      </c>
      <c r="R47" s="259">
        <f t="shared" si="1"/>
        <v>192.23787539725203</v>
      </c>
      <c r="S47" s="259">
        <v>0</v>
      </c>
      <c r="T47" s="259">
        <v>192.23787539725203</v>
      </c>
      <c r="U47" s="259">
        <v>0</v>
      </c>
      <c r="V47" s="259">
        <v>0</v>
      </c>
      <c r="W47" s="259">
        <v>0</v>
      </c>
    </row>
    <row r="48" spans="1:23" ht="12.75" customHeight="1">
      <c r="A48" s="63" t="s">
        <v>181</v>
      </c>
      <c r="B48" s="339" t="s">
        <v>277</v>
      </c>
      <c r="C48" s="259">
        <f t="shared" si="2"/>
        <v>77707.947097952929</v>
      </c>
      <c r="D48" s="259">
        <v>0</v>
      </c>
      <c r="E48" s="259">
        <v>0</v>
      </c>
      <c r="F48" s="259">
        <f t="shared" si="0"/>
        <v>28392.099036653632</v>
      </c>
      <c r="G48" s="259">
        <v>0</v>
      </c>
      <c r="H48" s="259">
        <v>120.6060470676167</v>
      </c>
      <c r="I48" s="259">
        <v>27519.939411883392</v>
      </c>
      <c r="J48" s="259">
        <v>0</v>
      </c>
      <c r="K48" s="259">
        <v>750.06061786730515</v>
      </c>
      <c r="L48" s="259">
        <v>0</v>
      </c>
      <c r="M48" s="259">
        <v>1.4929598353181637</v>
      </c>
      <c r="N48" s="259">
        <v>1308.3362588363907</v>
      </c>
      <c r="O48" s="259">
        <v>0</v>
      </c>
      <c r="P48" s="259">
        <v>0</v>
      </c>
      <c r="Q48" s="259">
        <v>0</v>
      </c>
      <c r="R48" s="259">
        <f t="shared" si="1"/>
        <v>23988.511802462901</v>
      </c>
      <c r="S48" s="259">
        <v>0</v>
      </c>
      <c r="T48" s="259">
        <v>23988.511802462901</v>
      </c>
      <c r="U48" s="259">
        <v>0</v>
      </c>
      <c r="V48" s="259">
        <v>0</v>
      </c>
      <c r="W48" s="259">
        <v>24019</v>
      </c>
    </row>
    <row r="49" spans="1:23" ht="12.75" customHeight="1">
      <c r="A49" s="63" t="s">
        <v>182</v>
      </c>
      <c r="B49" s="336" t="s">
        <v>219</v>
      </c>
      <c r="C49" s="259">
        <f t="shared" si="2"/>
        <v>145711.86292358043</v>
      </c>
      <c r="D49" s="259">
        <v>0</v>
      </c>
      <c r="E49" s="259">
        <v>0</v>
      </c>
      <c r="F49" s="259">
        <f t="shared" si="0"/>
        <v>123903.40789123153</v>
      </c>
      <c r="G49" s="259">
        <v>0</v>
      </c>
      <c r="H49" s="259">
        <v>5621.4831572830108</v>
      </c>
      <c r="I49" s="259">
        <v>100407.22377934179</v>
      </c>
      <c r="J49" s="259">
        <v>0</v>
      </c>
      <c r="K49" s="259">
        <v>13607.677750944556</v>
      </c>
      <c r="L49" s="259">
        <v>0</v>
      </c>
      <c r="M49" s="259">
        <v>4267.0232036621801</v>
      </c>
      <c r="N49" s="259">
        <v>14521.039298302519</v>
      </c>
      <c r="O49" s="259">
        <v>0</v>
      </c>
      <c r="P49" s="259">
        <v>0</v>
      </c>
      <c r="Q49" s="259">
        <v>0</v>
      </c>
      <c r="R49" s="259">
        <f t="shared" si="1"/>
        <v>7287.415734046378</v>
      </c>
      <c r="S49" s="259">
        <v>0</v>
      </c>
      <c r="T49" s="259">
        <v>7287.415734046378</v>
      </c>
      <c r="U49" s="259">
        <v>0</v>
      </c>
      <c r="V49" s="259">
        <v>0</v>
      </c>
      <c r="W49" s="259">
        <v>0</v>
      </c>
    </row>
    <row r="50" spans="1:23" ht="12.75" customHeight="1">
      <c r="A50" s="63" t="s">
        <v>183</v>
      </c>
      <c r="B50" s="337" t="s">
        <v>184</v>
      </c>
      <c r="C50" s="259">
        <f t="shared" si="2"/>
        <v>58555.367474509258</v>
      </c>
      <c r="D50" s="259">
        <v>0</v>
      </c>
      <c r="E50" s="259">
        <v>0</v>
      </c>
      <c r="F50" s="259">
        <f t="shared" si="0"/>
        <v>51132.401107918158</v>
      </c>
      <c r="G50" s="259">
        <v>0</v>
      </c>
      <c r="H50" s="259">
        <v>2510.3295041901865</v>
      </c>
      <c r="I50" s="259">
        <v>42106.588259237971</v>
      </c>
      <c r="J50" s="259">
        <v>0</v>
      </c>
      <c r="K50" s="259">
        <v>3962.3433632015704</v>
      </c>
      <c r="L50" s="259">
        <v>0</v>
      </c>
      <c r="M50" s="259">
        <v>2553.1399812884247</v>
      </c>
      <c r="N50" s="259">
        <v>4229.448117510764</v>
      </c>
      <c r="O50" s="259">
        <v>0</v>
      </c>
      <c r="P50" s="259">
        <v>0</v>
      </c>
      <c r="Q50" s="259">
        <v>0</v>
      </c>
      <c r="R50" s="259">
        <f t="shared" si="1"/>
        <v>3193.5182490803354</v>
      </c>
      <c r="S50" s="259">
        <v>0</v>
      </c>
      <c r="T50" s="259">
        <v>3193.5182490803354</v>
      </c>
      <c r="U50" s="259">
        <v>0</v>
      </c>
      <c r="V50" s="259">
        <v>0</v>
      </c>
      <c r="W50" s="259">
        <v>0</v>
      </c>
    </row>
    <row r="51" spans="1:23" ht="12.75" customHeight="1">
      <c r="A51" s="63">
        <v>43</v>
      </c>
      <c r="B51" s="337" t="s">
        <v>278</v>
      </c>
      <c r="C51" s="259">
        <f t="shared" si="2"/>
        <v>87156.495449071197</v>
      </c>
      <c r="D51" s="259">
        <v>0</v>
      </c>
      <c r="E51" s="259">
        <v>0</v>
      </c>
      <c r="F51" s="259">
        <f t="shared" si="0"/>
        <v>72771.006783313394</v>
      </c>
      <c r="G51" s="259">
        <v>0</v>
      </c>
      <c r="H51" s="259">
        <v>3111.1536530928242</v>
      </c>
      <c r="I51" s="259">
        <v>58300.635520103824</v>
      </c>
      <c r="J51" s="259">
        <v>0</v>
      </c>
      <c r="K51" s="259">
        <v>9645.3343877429852</v>
      </c>
      <c r="L51" s="259">
        <v>0</v>
      </c>
      <c r="M51" s="259">
        <v>1713.8832223737552</v>
      </c>
      <c r="N51" s="259">
        <v>10291.591180791756</v>
      </c>
      <c r="O51" s="259">
        <v>0</v>
      </c>
      <c r="P51" s="259">
        <v>0</v>
      </c>
      <c r="Q51" s="259">
        <v>0</v>
      </c>
      <c r="R51" s="259">
        <f t="shared" si="1"/>
        <v>4093.8974849660431</v>
      </c>
      <c r="S51" s="259">
        <v>0</v>
      </c>
      <c r="T51" s="259">
        <v>4093.8974849660431</v>
      </c>
      <c r="U51" s="259">
        <v>0</v>
      </c>
      <c r="V51" s="259">
        <v>0</v>
      </c>
      <c r="W51" s="259">
        <v>0</v>
      </c>
    </row>
    <row r="52" spans="1:23" ht="12.75" customHeight="1">
      <c r="A52" s="63" t="s">
        <v>185</v>
      </c>
      <c r="B52" s="336" t="s">
        <v>279</v>
      </c>
      <c r="C52" s="259">
        <f t="shared" si="2"/>
        <v>235895.90851031456</v>
      </c>
      <c r="D52" s="259">
        <v>14.990342251003216</v>
      </c>
      <c r="E52" s="259">
        <v>0</v>
      </c>
      <c r="F52" s="259">
        <f t="shared" si="0"/>
        <v>156513.37582050377</v>
      </c>
      <c r="G52" s="259">
        <v>0</v>
      </c>
      <c r="H52" s="259">
        <v>4916.5301581911344</v>
      </c>
      <c r="I52" s="259">
        <v>109097.71570665084</v>
      </c>
      <c r="J52" s="259">
        <v>0</v>
      </c>
      <c r="K52" s="259">
        <v>40590.536567990632</v>
      </c>
      <c r="L52" s="259">
        <v>0</v>
      </c>
      <c r="M52" s="259">
        <v>1908.5933876711686</v>
      </c>
      <c r="N52" s="259">
        <v>69993.399175684215</v>
      </c>
      <c r="O52" s="259">
        <v>0</v>
      </c>
      <c r="P52" s="259">
        <v>0</v>
      </c>
      <c r="Q52" s="259">
        <v>0</v>
      </c>
      <c r="R52" s="259">
        <f t="shared" si="1"/>
        <v>9374.1431718755794</v>
      </c>
      <c r="S52" s="259">
        <v>0</v>
      </c>
      <c r="T52" s="259">
        <v>9374.1431718755794</v>
      </c>
      <c r="U52" s="259">
        <v>0</v>
      </c>
      <c r="V52" s="259">
        <v>0</v>
      </c>
      <c r="W52" s="259">
        <v>0</v>
      </c>
    </row>
    <row r="53" spans="1:23" ht="12.75" customHeight="1">
      <c r="A53" s="63">
        <v>45</v>
      </c>
      <c r="B53" s="337" t="s">
        <v>280</v>
      </c>
      <c r="C53" s="259">
        <f t="shared" si="2"/>
        <v>23671.982459885112</v>
      </c>
      <c r="D53" s="259">
        <v>1.6542297354573219</v>
      </c>
      <c r="E53" s="259">
        <v>0</v>
      </c>
      <c r="F53" s="259">
        <f t="shared" si="0"/>
        <v>13234.504173367901</v>
      </c>
      <c r="G53" s="259">
        <v>0</v>
      </c>
      <c r="H53" s="259">
        <v>659.0359969872909</v>
      </c>
      <c r="I53" s="259">
        <v>3904.3011770203211</v>
      </c>
      <c r="J53" s="259">
        <v>0</v>
      </c>
      <c r="K53" s="259">
        <v>8664.9116748233173</v>
      </c>
      <c r="L53" s="259">
        <v>0</v>
      </c>
      <c r="M53" s="259">
        <v>6.2553245369734345</v>
      </c>
      <c r="N53" s="259">
        <v>10078.976004120825</v>
      </c>
      <c r="O53" s="259">
        <v>0</v>
      </c>
      <c r="P53" s="259">
        <v>0</v>
      </c>
      <c r="Q53" s="259">
        <v>0</v>
      </c>
      <c r="R53" s="259">
        <f t="shared" si="1"/>
        <v>356.84805266092627</v>
      </c>
      <c r="S53" s="259">
        <v>0</v>
      </c>
      <c r="T53" s="259">
        <v>356.84805266092627</v>
      </c>
      <c r="U53" s="259">
        <v>0</v>
      </c>
      <c r="V53" s="259">
        <v>0</v>
      </c>
      <c r="W53" s="259">
        <v>0</v>
      </c>
    </row>
    <row r="54" spans="1:23" ht="12.75" customHeight="1">
      <c r="A54" s="63">
        <v>46</v>
      </c>
      <c r="B54" s="337" t="s">
        <v>220</v>
      </c>
      <c r="C54" s="259">
        <f t="shared" si="2"/>
        <v>96563.820430098553</v>
      </c>
      <c r="D54" s="259">
        <v>3.3262391228131385</v>
      </c>
      <c r="E54" s="259">
        <v>0</v>
      </c>
      <c r="F54" s="259">
        <f t="shared" si="0"/>
        <v>77059.17045189401</v>
      </c>
      <c r="G54" s="259">
        <v>0</v>
      </c>
      <c r="H54" s="259">
        <v>2459.3327012856248</v>
      </c>
      <c r="I54" s="259">
        <v>66685.23476502602</v>
      </c>
      <c r="J54" s="259">
        <v>0</v>
      </c>
      <c r="K54" s="259">
        <v>7893.3644173779385</v>
      </c>
      <c r="L54" s="259">
        <v>0</v>
      </c>
      <c r="M54" s="259">
        <v>21.238568204423185</v>
      </c>
      <c r="N54" s="259">
        <v>13800.703072846036</v>
      </c>
      <c r="O54" s="259">
        <v>0</v>
      </c>
      <c r="P54" s="259">
        <v>0</v>
      </c>
      <c r="Q54" s="259">
        <v>0</v>
      </c>
      <c r="R54" s="259">
        <f t="shared" si="1"/>
        <v>5700.6206662356872</v>
      </c>
      <c r="S54" s="259">
        <v>0</v>
      </c>
      <c r="T54" s="259">
        <v>5700.6206662356872</v>
      </c>
      <c r="U54" s="259">
        <v>0</v>
      </c>
      <c r="V54" s="259">
        <v>0</v>
      </c>
      <c r="W54" s="259">
        <v>0</v>
      </c>
    </row>
    <row r="55" spans="1:23" ht="12.75" customHeight="1">
      <c r="A55" s="63">
        <v>47</v>
      </c>
      <c r="B55" s="337" t="s">
        <v>221</v>
      </c>
      <c r="C55" s="259">
        <f t="shared" si="2"/>
        <v>115660.10562033093</v>
      </c>
      <c r="D55" s="259">
        <v>10.009873392732755</v>
      </c>
      <c r="E55" s="259">
        <v>0</v>
      </c>
      <c r="F55" s="259">
        <f t="shared" si="0"/>
        <v>66219.701195241869</v>
      </c>
      <c r="G55" s="259">
        <v>0</v>
      </c>
      <c r="H55" s="259">
        <v>1798.1614599182187</v>
      </c>
      <c r="I55" s="259">
        <v>38508.179764604494</v>
      </c>
      <c r="J55" s="259">
        <v>0</v>
      </c>
      <c r="K55" s="259">
        <v>24032.260475789375</v>
      </c>
      <c r="L55" s="259">
        <v>0</v>
      </c>
      <c r="M55" s="259">
        <v>1881.0994949297719</v>
      </c>
      <c r="N55" s="259">
        <v>46113.720098717356</v>
      </c>
      <c r="O55" s="259">
        <v>0</v>
      </c>
      <c r="P55" s="259">
        <v>0</v>
      </c>
      <c r="Q55" s="259">
        <v>0</v>
      </c>
      <c r="R55" s="259">
        <f t="shared" si="1"/>
        <v>3316.6744529789653</v>
      </c>
      <c r="S55" s="259">
        <v>0</v>
      </c>
      <c r="T55" s="259">
        <v>3316.6744529789653</v>
      </c>
      <c r="U55" s="259">
        <v>0</v>
      </c>
      <c r="V55" s="259">
        <v>0</v>
      </c>
      <c r="W55" s="259">
        <v>0</v>
      </c>
    </row>
    <row r="56" spans="1:23" ht="12.75" customHeight="1">
      <c r="A56" s="63" t="s">
        <v>186</v>
      </c>
      <c r="B56" s="336" t="s">
        <v>222</v>
      </c>
      <c r="C56" s="259">
        <f t="shared" si="2"/>
        <v>892771.07241500984</v>
      </c>
      <c r="D56" s="259">
        <v>0</v>
      </c>
      <c r="E56" s="259">
        <v>0</v>
      </c>
      <c r="F56" s="259">
        <f t="shared" si="0"/>
        <v>823446.46397391381</v>
      </c>
      <c r="G56" s="259">
        <v>0</v>
      </c>
      <c r="H56" s="259">
        <v>3959.7925432538937</v>
      </c>
      <c r="I56" s="259">
        <v>299816.54546435666</v>
      </c>
      <c r="J56" s="259">
        <v>169313.51692195516</v>
      </c>
      <c r="K56" s="259">
        <v>69957.752593510988</v>
      </c>
      <c r="L56" s="259">
        <v>280313.4280703587</v>
      </c>
      <c r="M56" s="259">
        <v>85.428380478362484</v>
      </c>
      <c r="N56" s="259">
        <v>44833.184524129516</v>
      </c>
      <c r="O56" s="259">
        <v>0</v>
      </c>
      <c r="P56" s="259">
        <v>0</v>
      </c>
      <c r="Q56" s="259">
        <v>0</v>
      </c>
      <c r="R56" s="259">
        <f t="shared" si="1"/>
        <v>24491.423916966531</v>
      </c>
      <c r="S56" s="259">
        <v>0</v>
      </c>
      <c r="T56" s="259">
        <v>24491.423916966531</v>
      </c>
      <c r="U56" s="259">
        <v>0</v>
      </c>
      <c r="V56" s="259">
        <v>0</v>
      </c>
      <c r="W56" s="259">
        <v>0</v>
      </c>
    </row>
    <row r="57" spans="1:23" ht="12.75" customHeight="1">
      <c r="A57" s="63" t="s">
        <v>188</v>
      </c>
      <c r="B57" s="337" t="s">
        <v>281</v>
      </c>
      <c r="C57" s="259">
        <f t="shared" si="2"/>
        <v>5538.5493402681896</v>
      </c>
      <c r="D57" s="259">
        <v>0</v>
      </c>
      <c r="E57" s="259">
        <v>0</v>
      </c>
      <c r="F57" s="259">
        <f t="shared" si="0"/>
        <v>4273.562225767294</v>
      </c>
      <c r="G57" s="259">
        <v>0</v>
      </c>
      <c r="H57" s="259">
        <v>123.86984268899968</v>
      </c>
      <c r="I57" s="259">
        <v>3724.7707714505536</v>
      </c>
      <c r="J57" s="259">
        <v>0</v>
      </c>
      <c r="K57" s="259">
        <v>424.88695671341458</v>
      </c>
      <c r="L57" s="259">
        <v>0</v>
      </c>
      <c r="M57" s="259">
        <v>3.4654914326189452E-2</v>
      </c>
      <c r="N57" s="259">
        <v>256.32654088518649</v>
      </c>
      <c r="O57" s="259">
        <v>0</v>
      </c>
      <c r="P57" s="259">
        <v>0</v>
      </c>
      <c r="Q57" s="259">
        <v>0</v>
      </c>
      <c r="R57" s="259">
        <f t="shared" si="1"/>
        <v>1008.6605736157093</v>
      </c>
      <c r="S57" s="259">
        <v>0</v>
      </c>
      <c r="T57" s="259">
        <v>1008.6605736157093</v>
      </c>
      <c r="U57" s="259">
        <v>0</v>
      </c>
      <c r="V57" s="259">
        <v>0</v>
      </c>
      <c r="W57" s="259">
        <v>0</v>
      </c>
    </row>
    <row r="58" spans="1:23" ht="12.75" customHeight="1">
      <c r="A58" s="63" t="s">
        <v>189</v>
      </c>
      <c r="B58" s="337" t="s">
        <v>282</v>
      </c>
      <c r="C58" s="259">
        <f t="shared" si="2"/>
        <v>175778.51452448295</v>
      </c>
      <c r="D58" s="259">
        <v>0</v>
      </c>
      <c r="E58" s="259">
        <v>0</v>
      </c>
      <c r="F58" s="259">
        <f t="shared" si="0"/>
        <v>134202.82959911512</v>
      </c>
      <c r="G58" s="259">
        <v>0</v>
      </c>
      <c r="H58" s="259">
        <v>1773.7662875775532</v>
      </c>
      <c r="I58" s="259">
        <v>131790.35727937936</v>
      </c>
      <c r="J58" s="259">
        <v>0</v>
      </c>
      <c r="K58" s="259">
        <v>579.95834011130694</v>
      </c>
      <c r="L58" s="259">
        <v>0</v>
      </c>
      <c r="M58" s="259">
        <v>58.747692046908732</v>
      </c>
      <c r="N58" s="259">
        <v>31057.783868467701</v>
      </c>
      <c r="O58" s="259">
        <v>0</v>
      </c>
      <c r="P58" s="259">
        <v>0</v>
      </c>
      <c r="Q58" s="259">
        <v>0</v>
      </c>
      <c r="R58" s="259">
        <f t="shared" si="1"/>
        <v>10517.901056900128</v>
      </c>
      <c r="S58" s="259">
        <v>0</v>
      </c>
      <c r="T58" s="259">
        <v>10517.901056900128</v>
      </c>
      <c r="U58" s="259">
        <v>0</v>
      </c>
      <c r="V58" s="259">
        <v>0</v>
      </c>
      <c r="W58" s="259">
        <v>0</v>
      </c>
    </row>
    <row r="59" spans="1:23" ht="12.75" customHeight="1">
      <c r="A59" s="63">
        <v>50</v>
      </c>
      <c r="B59" s="337" t="s">
        <v>283</v>
      </c>
      <c r="C59" s="259">
        <f t="shared" si="2"/>
        <v>352855.80419700267</v>
      </c>
      <c r="D59" s="259">
        <v>0</v>
      </c>
      <c r="E59" s="259">
        <v>0</v>
      </c>
      <c r="F59" s="259">
        <f t="shared" si="0"/>
        <v>352819.970853835</v>
      </c>
      <c r="G59" s="259">
        <v>0</v>
      </c>
      <c r="H59" s="259">
        <v>15.105701125638594</v>
      </c>
      <c r="I59" s="259">
        <v>10389.391774136915</v>
      </c>
      <c r="J59" s="259">
        <v>0</v>
      </c>
      <c r="K59" s="259">
        <v>62101.988444938586</v>
      </c>
      <c r="L59" s="259">
        <v>280313.4280703587</v>
      </c>
      <c r="M59" s="259">
        <v>5.6863275118307292E-2</v>
      </c>
      <c r="N59" s="259">
        <v>6.1716863522993162</v>
      </c>
      <c r="O59" s="259">
        <v>0</v>
      </c>
      <c r="P59" s="259">
        <v>0</v>
      </c>
      <c r="Q59" s="259">
        <v>0</v>
      </c>
      <c r="R59" s="259">
        <f t="shared" si="1"/>
        <v>29.661656815361553</v>
      </c>
      <c r="S59" s="259">
        <v>0</v>
      </c>
      <c r="T59" s="259">
        <v>29.661656815361553</v>
      </c>
      <c r="U59" s="259">
        <v>0</v>
      </c>
      <c r="V59" s="259">
        <v>0</v>
      </c>
      <c r="W59" s="259">
        <v>0</v>
      </c>
    </row>
    <row r="60" spans="1:23" ht="12.75" customHeight="1">
      <c r="A60" s="63">
        <v>51</v>
      </c>
      <c r="B60" s="337" t="s">
        <v>284</v>
      </c>
      <c r="C60" s="259">
        <f t="shared" si="2"/>
        <v>170149.47505025828</v>
      </c>
      <c r="D60" s="259">
        <v>0</v>
      </c>
      <c r="E60" s="259">
        <v>0</v>
      </c>
      <c r="F60" s="259">
        <f t="shared" si="0"/>
        <v>170014.87961528648</v>
      </c>
      <c r="G60" s="259">
        <v>0</v>
      </c>
      <c r="H60" s="259">
        <v>224.02363766735019</v>
      </c>
      <c r="I60" s="259">
        <v>372.77564138914761</v>
      </c>
      <c r="J60" s="259">
        <v>169313.51692195516</v>
      </c>
      <c r="K60" s="259">
        <v>104.50222599060227</v>
      </c>
      <c r="L60" s="259">
        <v>0</v>
      </c>
      <c r="M60" s="259">
        <v>6.1188284207354816E-2</v>
      </c>
      <c r="N60" s="259">
        <v>102.67771859855654</v>
      </c>
      <c r="O60" s="259">
        <v>0</v>
      </c>
      <c r="P60" s="259">
        <v>0</v>
      </c>
      <c r="Q60" s="259">
        <v>0</v>
      </c>
      <c r="R60" s="259">
        <f t="shared" si="1"/>
        <v>31.917716373235056</v>
      </c>
      <c r="S60" s="259">
        <v>0</v>
      </c>
      <c r="T60" s="259">
        <v>31.917716373235056</v>
      </c>
      <c r="U60" s="259">
        <v>0</v>
      </c>
      <c r="V60" s="259">
        <v>0</v>
      </c>
      <c r="W60" s="259">
        <v>0</v>
      </c>
    </row>
    <row r="61" spans="1:23" ht="12.75" customHeight="1">
      <c r="A61" s="63">
        <v>52</v>
      </c>
      <c r="B61" s="337" t="s">
        <v>223</v>
      </c>
      <c r="C61" s="259">
        <f t="shared" si="2"/>
        <v>126400.74270998883</v>
      </c>
      <c r="D61" s="259">
        <v>0</v>
      </c>
      <c r="E61" s="259">
        <v>0</v>
      </c>
      <c r="F61" s="259">
        <f t="shared" si="0"/>
        <v>108693.28441526604</v>
      </c>
      <c r="G61" s="259">
        <v>0</v>
      </c>
      <c r="H61" s="259">
        <v>862.41507403021456</v>
      </c>
      <c r="I61" s="259">
        <v>102389.51179172708</v>
      </c>
      <c r="J61" s="259">
        <v>0</v>
      </c>
      <c r="K61" s="259">
        <v>5431.6632703241203</v>
      </c>
      <c r="L61" s="259">
        <v>0</v>
      </c>
      <c r="M61" s="259">
        <v>9.6942791846196261</v>
      </c>
      <c r="N61" s="259">
        <v>9112.0480429920171</v>
      </c>
      <c r="O61" s="259">
        <v>0</v>
      </c>
      <c r="P61" s="259">
        <v>0</v>
      </c>
      <c r="Q61" s="259">
        <v>0</v>
      </c>
      <c r="R61" s="259">
        <f t="shared" si="1"/>
        <v>8595.4102517307729</v>
      </c>
      <c r="S61" s="259">
        <v>0</v>
      </c>
      <c r="T61" s="259">
        <v>8595.4102517307729</v>
      </c>
      <c r="U61" s="259">
        <v>0</v>
      </c>
      <c r="V61" s="259">
        <v>0</v>
      </c>
      <c r="W61" s="259">
        <v>0</v>
      </c>
    </row>
    <row r="62" spans="1:23" ht="12.75" customHeight="1">
      <c r="A62" s="63">
        <v>53</v>
      </c>
      <c r="B62" s="337" t="s">
        <v>190</v>
      </c>
      <c r="C62" s="259">
        <f t="shared" si="2"/>
        <v>62047.986593008965</v>
      </c>
      <c r="D62" s="259">
        <v>0</v>
      </c>
      <c r="E62" s="259">
        <v>0</v>
      </c>
      <c r="F62" s="259">
        <f t="shared" si="0"/>
        <v>53441.937264643886</v>
      </c>
      <c r="G62" s="259">
        <v>0</v>
      </c>
      <c r="H62" s="259">
        <v>960.61200016413693</v>
      </c>
      <c r="I62" s="259">
        <v>51149.738206273614</v>
      </c>
      <c r="J62" s="259">
        <v>0</v>
      </c>
      <c r="K62" s="259">
        <v>1314.7533554329495</v>
      </c>
      <c r="L62" s="259">
        <v>0</v>
      </c>
      <c r="M62" s="259">
        <v>16.833702773182271</v>
      </c>
      <c r="N62" s="259">
        <v>4298.1766668337605</v>
      </c>
      <c r="O62" s="259">
        <v>0</v>
      </c>
      <c r="P62" s="259">
        <v>0</v>
      </c>
      <c r="Q62" s="259">
        <v>0</v>
      </c>
      <c r="R62" s="259">
        <f t="shared" si="1"/>
        <v>4307.8726615313226</v>
      </c>
      <c r="S62" s="259">
        <v>0</v>
      </c>
      <c r="T62" s="259">
        <v>4307.8726615313226</v>
      </c>
      <c r="U62" s="259">
        <v>0</v>
      </c>
      <c r="V62" s="259">
        <v>0</v>
      </c>
      <c r="W62" s="259">
        <v>0</v>
      </c>
    </row>
    <row r="63" spans="1:23" ht="12.75" customHeight="1">
      <c r="A63" s="63" t="s">
        <v>191</v>
      </c>
      <c r="B63" s="336" t="s">
        <v>192</v>
      </c>
      <c r="C63" s="259">
        <f t="shared" si="2"/>
        <v>43256.560286246953</v>
      </c>
      <c r="D63" s="259">
        <v>3.3565846593666322</v>
      </c>
      <c r="E63" s="259">
        <v>0</v>
      </c>
      <c r="F63" s="259">
        <f t="shared" si="0"/>
        <v>28143.069212539409</v>
      </c>
      <c r="G63" s="259">
        <v>0</v>
      </c>
      <c r="H63" s="259">
        <v>791.98648529094669</v>
      </c>
      <c r="I63" s="259">
        <v>2160.5401343475855</v>
      </c>
      <c r="J63" s="259">
        <v>0</v>
      </c>
      <c r="K63" s="259">
        <v>22806.842160026001</v>
      </c>
      <c r="L63" s="259">
        <v>0</v>
      </c>
      <c r="M63" s="259">
        <v>2383.7004328748762</v>
      </c>
      <c r="N63" s="259">
        <v>14889.227526904859</v>
      </c>
      <c r="O63" s="259">
        <v>0</v>
      </c>
      <c r="P63" s="259">
        <v>0</v>
      </c>
      <c r="Q63" s="259">
        <v>0</v>
      </c>
      <c r="R63" s="259">
        <f t="shared" si="1"/>
        <v>220.9069621433182</v>
      </c>
      <c r="S63" s="259">
        <v>0</v>
      </c>
      <c r="T63" s="259">
        <v>220.9069621433182</v>
      </c>
      <c r="U63" s="259">
        <v>0</v>
      </c>
      <c r="V63" s="259">
        <v>0</v>
      </c>
      <c r="W63" s="259">
        <v>0</v>
      </c>
    </row>
    <row r="64" spans="1:23" ht="12.75" customHeight="1">
      <c r="A64" s="63" t="s">
        <v>72</v>
      </c>
      <c r="B64" s="336" t="s">
        <v>224</v>
      </c>
      <c r="C64" s="259">
        <f t="shared" si="2"/>
        <v>24727.764917956505</v>
      </c>
      <c r="D64" s="259">
        <v>0</v>
      </c>
      <c r="E64" s="259">
        <v>0</v>
      </c>
      <c r="F64" s="259">
        <f t="shared" si="0"/>
        <v>9555.887082386098</v>
      </c>
      <c r="G64" s="259">
        <v>0</v>
      </c>
      <c r="H64" s="259">
        <v>588.78404168333213</v>
      </c>
      <c r="I64" s="259">
        <v>3965.3746505861332</v>
      </c>
      <c r="J64" s="259">
        <v>0</v>
      </c>
      <c r="K64" s="259">
        <v>4996.4447124731396</v>
      </c>
      <c r="L64" s="259">
        <v>0</v>
      </c>
      <c r="M64" s="259">
        <v>5.283677643494495</v>
      </c>
      <c r="N64" s="259">
        <v>14806.083915633622</v>
      </c>
      <c r="O64" s="259">
        <v>0</v>
      </c>
      <c r="P64" s="259">
        <v>0</v>
      </c>
      <c r="Q64" s="259">
        <v>0</v>
      </c>
      <c r="R64" s="259">
        <f t="shared" si="1"/>
        <v>365.79391993678331</v>
      </c>
      <c r="S64" s="259">
        <v>0</v>
      </c>
      <c r="T64" s="259">
        <v>365.79391993678331</v>
      </c>
      <c r="U64" s="259">
        <v>0</v>
      </c>
      <c r="V64" s="259">
        <v>0</v>
      </c>
      <c r="W64" s="259">
        <v>0</v>
      </c>
    </row>
    <row r="65" spans="1:24" ht="12.75" customHeight="1">
      <c r="A65" s="63" t="s">
        <v>73</v>
      </c>
      <c r="B65" s="336" t="s">
        <v>132</v>
      </c>
      <c r="C65" s="259">
        <f t="shared" si="2"/>
        <v>21954.549715195972</v>
      </c>
      <c r="D65" s="259">
        <v>0</v>
      </c>
      <c r="E65" s="259">
        <v>0</v>
      </c>
      <c r="F65" s="259">
        <f t="shared" si="0"/>
        <v>8286.6590092284223</v>
      </c>
      <c r="G65" s="259">
        <v>0</v>
      </c>
      <c r="H65" s="259">
        <v>1131.9123282148107</v>
      </c>
      <c r="I65" s="259">
        <v>2626.6956371733299</v>
      </c>
      <c r="J65" s="259">
        <v>0</v>
      </c>
      <c r="K65" s="259">
        <v>4524.7643701832094</v>
      </c>
      <c r="L65" s="259">
        <v>0</v>
      </c>
      <c r="M65" s="259">
        <v>3.2866736570729902</v>
      </c>
      <c r="N65" s="259">
        <v>13394.273201478743</v>
      </c>
      <c r="O65" s="259">
        <v>0</v>
      </c>
      <c r="P65" s="259">
        <v>0</v>
      </c>
      <c r="Q65" s="259">
        <v>0</v>
      </c>
      <c r="R65" s="259">
        <f t="shared" si="1"/>
        <v>273.61750448880701</v>
      </c>
      <c r="S65" s="259">
        <v>0</v>
      </c>
      <c r="T65" s="259">
        <v>273.61750448880701</v>
      </c>
      <c r="U65" s="259">
        <v>0</v>
      </c>
      <c r="V65" s="259">
        <v>0</v>
      </c>
      <c r="W65" s="259">
        <v>0</v>
      </c>
    </row>
    <row r="66" spans="1:24" ht="12.75" customHeight="1">
      <c r="A66" s="63" t="s">
        <v>74</v>
      </c>
      <c r="B66" s="336" t="s">
        <v>285</v>
      </c>
      <c r="C66" s="259">
        <f t="shared" si="2"/>
        <v>6228.5441778625509</v>
      </c>
      <c r="D66" s="259">
        <v>0</v>
      </c>
      <c r="E66" s="259">
        <v>0</v>
      </c>
      <c r="F66" s="259">
        <f t="shared" si="0"/>
        <v>3693.3405581636403</v>
      </c>
      <c r="G66" s="259">
        <v>0</v>
      </c>
      <c r="H66" s="259">
        <v>609.98612584721661</v>
      </c>
      <c r="I66" s="259">
        <v>2299.0454455920185</v>
      </c>
      <c r="J66" s="259">
        <v>0</v>
      </c>
      <c r="K66" s="259">
        <v>780.39998352617295</v>
      </c>
      <c r="L66" s="259">
        <v>0</v>
      </c>
      <c r="M66" s="259">
        <v>3.909003198232508</v>
      </c>
      <c r="N66" s="259">
        <v>2313.4395576951179</v>
      </c>
      <c r="O66" s="259">
        <v>0</v>
      </c>
      <c r="P66" s="259">
        <v>0</v>
      </c>
      <c r="Q66" s="259">
        <v>0</v>
      </c>
      <c r="R66" s="259">
        <f t="shared" si="1"/>
        <v>221.76406200379262</v>
      </c>
      <c r="S66" s="259">
        <v>0</v>
      </c>
      <c r="T66" s="259">
        <v>221.76406200379262</v>
      </c>
      <c r="U66" s="259">
        <v>0</v>
      </c>
      <c r="V66" s="259">
        <v>0</v>
      </c>
      <c r="W66" s="259">
        <v>0</v>
      </c>
    </row>
    <row r="67" spans="1:24" ht="12.75" customHeight="1">
      <c r="A67" s="63" t="s">
        <v>75</v>
      </c>
      <c r="B67" s="336" t="s">
        <v>286</v>
      </c>
      <c r="C67" s="259">
        <f t="shared" si="2"/>
        <v>59980.875629803217</v>
      </c>
      <c r="D67" s="259">
        <v>0</v>
      </c>
      <c r="E67" s="259">
        <v>0</v>
      </c>
      <c r="F67" s="259">
        <f t="shared" si="0"/>
        <v>33803.410579070827</v>
      </c>
      <c r="G67" s="259">
        <v>0</v>
      </c>
      <c r="H67" s="259">
        <v>9435.7235998834549</v>
      </c>
      <c r="I67" s="259">
        <v>14933.334377607151</v>
      </c>
      <c r="J67" s="259">
        <v>0</v>
      </c>
      <c r="K67" s="259">
        <v>8509.6744488029999</v>
      </c>
      <c r="L67" s="259">
        <v>0</v>
      </c>
      <c r="M67" s="259">
        <v>924.67815277721877</v>
      </c>
      <c r="N67" s="259">
        <v>24611.010836301124</v>
      </c>
      <c r="O67" s="259">
        <v>0</v>
      </c>
      <c r="P67" s="259">
        <v>0</v>
      </c>
      <c r="Q67" s="259">
        <v>0</v>
      </c>
      <c r="R67" s="259">
        <f t="shared" si="1"/>
        <v>1566.4542144312645</v>
      </c>
      <c r="S67" s="259">
        <v>0</v>
      </c>
      <c r="T67" s="259">
        <v>1566.4542144312645</v>
      </c>
      <c r="U67" s="259">
        <v>0</v>
      </c>
      <c r="V67" s="259">
        <v>0</v>
      </c>
      <c r="W67" s="259">
        <v>0</v>
      </c>
    </row>
    <row r="68" spans="1:24" ht="12.75" customHeight="1">
      <c r="A68" s="63" t="s">
        <v>76</v>
      </c>
      <c r="B68" s="336" t="s">
        <v>287</v>
      </c>
      <c r="C68" s="259">
        <f t="shared" si="2"/>
        <v>17985.508475585484</v>
      </c>
      <c r="D68" s="259">
        <v>0</v>
      </c>
      <c r="E68" s="259">
        <v>0</v>
      </c>
      <c r="F68" s="259">
        <f t="shared" si="0"/>
        <v>8852.9465921290994</v>
      </c>
      <c r="G68" s="259">
        <v>0</v>
      </c>
      <c r="H68" s="259">
        <v>558.8591607351517</v>
      </c>
      <c r="I68" s="259">
        <v>3672.257925056686</v>
      </c>
      <c r="J68" s="259">
        <v>0</v>
      </c>
      <c r="K68" s="259">
        <v>4618.7423746013746</v>
      </c>
      <c r="L68" s="259">
        <v>0</v>
      </c>
      <c r="M68" s="259">
        <v>3.0871317358862229</v>
      </c>
      <c r="N68" s="259">
        <v>8799.1400741887392</v>
      </c>
      <c r="O68" s="259">
        <v>0</v>
      </c>
      <c r="P68" s="259">
        <v>0</v>
      </c>
      <c r="Q68" s="259">
        <v>0</v>
      </c>
      <c r="R68" s="259">
        <f t="shared" si="1"/>
        <v>333.42180926764553</v>
      </c>
      <c r="S68" s="259">
        <v>0</v>
      </c>
      <c r="T68" s="259">
        <v>333.42180926764553</v>
      </c>
      <c r="U68" s="259">
        <v>0</v>
      </c>
      <c r="V68" s="259">
        <v>0</v>
      </c>
      <c r="W68" s="259">
        <v>0</v>
      </c>
    </row>
    <row r="69" spans="1:24" ht="12.75" customHeight="1">
      <c r="A69" s="63" t="s">
        <v>77</v>
      </c>
      <c r="B69" s="336" t="s">
        <v>288</v>
      </c>
      <c r="C69" s="259">
        <f t="shared" si="2"/>
        <v>83634.476176412747</v>
      </c>
      <c r="D69" s="259">
        <v>0</v>
      </c>
      <c r="E69" s="259">
        <v>0</v>
      </c>
      <c r="F69" s="259">
        <f t="shared" si="0"/>
        <v>38383.123221127134</v>
      </c>
      <c r="G69" s="259">
        <v>0</v>
      </c>
      <c r="H69" s="259">
        <v>3400.8304939581467</v>
      </c>
      <c r="I69" s="259">
        <v>17167.916936416615</v>
      </c>
      <c r="J69" s="259">
        <v>2542.8920151362754</v>
      </c>
      <c r="K69" s="259">
        <v>13224.414880950349</v>
      </c>
      <c r="L69" s="259">
        <v>0</v>
      </c>
      <c r="M69" s="259">
        <v>2047.0688946657492</v>
      </c>
      <c r="N69" s="259">
        <v>37809.209372036617</v>
      </c>
      <c r="O69" s="259">
        <v>0</v>
      </c>
      <c r="P69" s="259">
        <v>0</v>
      </c>
      <c r="Q69" s="259">
        <v>0</v>
      </c>
      <c r="R69" s="259">
        <f t="shared" si="1"/>
        <v>7442.1435832489969</v>
      </c>
      <c r="S69" s="259">
        <v>0</v>
      </c>
      <c r="T69" s="259">
        <v>7442.1435832489969</v>
      </c>
      <c r="U69" s="259">
        <v>0</v>
      </c>
      <c r="V69" s="259">
        <v>0</v>
      </c>
      <c r="W69" s="259">
        <v>0</v>
      </c>
    </row>
    <row r="70" spans="1:24" ht="12.75" customHeight="1">
      <c r="A70" s="63" t="s">
        <v>193</v>
      </c>
      <c r="B70" s="336" t="s">
        <v>226</v>
      </c>
      <c r="C70" s="259">
        <f t="shared" si="2"/>
        <v>56506.44141186386</v>
      </c>
      <c r="D70" s="259">
        <v>2.8082034632474122</v>
      </c>
      <c r="E70" s="259">
        <v>0</v>
      </c>
      <c r="F70" s="259">
        <f>SUM(G70:M70)</f>
        <v>15132.529493516351</v>
      </c>
      <c r="G70" s="259">
        <v>0</v>
      </c>
      <c r="H70" s="259">
        <v>159.59521587188226</v>
      </c>
      <c r="I70" s="259">
        <v>794.03684211294853</v>
      </c>
      <c r="J70" s="259">
        <v>0</v>
      </c>
      <c r="K70" s="259">
        <v>14176.980295002797</v>
      </c>
      <c r="L70" s="259">
        <v>0</v>
      </c>
      <c r="M70" s="259">
        <v>1.9171405287229779</v>
      </c>
      <c r="N70" s="259">
        <v>41296.308031803426</v>
      </c>
      <c r="O70" s="259">
        <v>0</v>
      </c>
      <c r="P70" s="259">
        <v>0</v>
      </c>
      <c r="Q70" s="259">
        <v>0</v>
      </c>
      <c r="R70" s="259">
        <f>SUM(S70:V70)</f>
        <v>74.795683080831708</v>
      </c>
      <c r="S70" s="259">
        <v>0</v>
      </c>
      <c r="T70" s="259">
        <v>74.795683080831708</v>
      </c>
      <c r="U70" s="259">
        <v>0</v>
      </c>
      <c r="V70" s="259">
        <v>0</v>
      </c>
      <c r="W70" s="259">
        <v>0</v>
      </c>
    </row>
    <row r="71" spans="1:24" ht="12.75" customHeight="1">
      <c r="A71" s="63" t="s">
        <v>194</v>
      </c>
      <c r="B71" s="336" t="s">
        <v>289</v>
      </c>
      <c r="C71" s="259">
        <f t="shared" ref="C71:C76" si="3">SUM(D71:F71,N71:R71,W71)</f>
        <v>106157.16628696509</v>
      </c>
      <c r="D71" s="259">
        <v>6.9229940523297193</v>
      </c>
      <c r="E71" s="259">
        <v>0</v>
      </c>
      <c r="F71" s="259">
        <f>SUM(G71:M71)</f>
        <v>34040.378115458734</v>
      </c>
      <c r="G71" s="259">
        <v>0</v>
      </c>
      <c r="H71" s="259">
        <v>3808.4574384673815</v>
      </c>
      <c r="I71" s="259">
        <v>6215.869729885123</v>
      </c>
      <c r="J71" s="259">
        <v>0</v>
      </c>
      <c r="K71" s="259">
        <v>23963.639521407746</v>
      </c>
      <c r="L71" s="259">
        <v>0</v>
      </c>
      <c r="M71" s="259">
        <v>52.411425698486447</v>
      </c>
      <c r="N71" s="259">
        <v>70510.661814091582</v>
      </c>
      <c r="O71" s="259">
        <v>0</v>
      </c>
      <c r="P71" s="259">
        <v>0</v>
      </c>
      <c r="Q71" s="259">
        <v>0</v>
      </c>
      <c r="R71" s="259">
        <f>SUM(S71:V71)</f>
        <v>1599.2033633624551</v>
      </c>
      <c r="S71" s="259">
        <v>0</v>
      </c>
      <c r="T71" s="259">
        <v>1599.2033633624551</v>
      </c>
      <c r="U71" s="259">
        <v>0</v>
      </c>
      <c r="V71" s="259">
        <v>0</v>
      </c>
      <c r="W71" s="259">
        <v>0</v>
      </c>
    </row>
    <row r="72" spans="1:24" ht="12.75" customHeight="1">
      <c r="A72" s="63" t="s">
        <v>195</v>
      </c>
      <c r="B72" s="336" t="s">
        <v>227</v>
      </c>
      <c r="C72" s="259">
        <f t="shared" si="3"/>
        <v>87104.891411003598</v>
      </c>
      <c r="D72" s="259">
        <v>2.5727119054447818</v>
      </c>
      <c r="E72" s="259">
        <v>0</v>
      </c>
      <c r="F72" s="259">
        <f>SUM(G72:M72)</f>
        <v>57369.182420976627</v>
      </c>
      <c r="G72" s="259">
        <v>0</v>
      </c>
      <c r="H72" s="259">
        <v>1595.8160262450801</v>
      </c>
      <c r="I72" s="259">
        <v>42318.139099291067</v>
      </c>
      <c r="J72" s="259">
        <v>0</v>
      </c>
      <c r="K72" s="259">
        <v>13304.822796747516</v>
      </c>
      <c r="L72" s="259">
        <v>0</v>
      </c>
      <c r="M72" s="259">
        <v>150.40449869296282</v>
      </c>
      <c r="N72" s="259">
        <v>24681.455240746302</v>
      </c>
      <c r="O72" s="259">
        <v>0</v>
      </c>
      <c r="P72" s="259">
        <v>0</v>
      </c>
      <c r="Q72" s="259">
        <v>0</v>
      </c>
      <c r="R72" s="259">
        <f>SUM(S72:V72)</f>
        <v>5051.6810373752278</v>
      </c>
      <c r="S72" s="259">
        <v>0</v>
      </c>
      <c r="T72" s="259">
        <v>5051.6810373752278</v>
      </c>
      <c r="U72" s="259">
        <v>0</v>
      </c>
      <c r="V72" s="259">
        <v>0</v>
      </c>
      <c r="W72" s="259">
        <v>0</v>
      </c>
    </row>
    <row r="73" spans="1:24" ht="6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259"/>
    </row>
    <row r="74" spans="1:24" s="99" customFormat="1" ht="15" customHeight="1">
      <c r="A74" s="53"/>
      <c r="B74" s="102" t="s">
        <v>91</v>
      </c>
      <c r="C74" s="261">
        <f t="shared" si="3"/>
        <v>6947323.8031865247</v>
      </c>
      <c r="D74" s="261">
        <f t="shared" ref="D74:W74" si="4">SUM(D6,D10,D14,D41,D44,D49,D52,D56,D63:D72)</f>
        <v>653140.21899999992</v>
      </c>
      <c r="E74" s="261">
        <f t="shared" si="4"/>
        <v>950714.66222222231</v>
      </c>
      <c r="F74" s="261">
        <f>SUM(G74:M74)</f>
        <v>1889099.5500586568</v>
      </c>
      <c r="G74" s="261">
        <f t="shared" si="4"/>
        <v>0</v>
      </c>
      <c r="H74" s="261">
        <f t="shared" si="4"/>
        <v>45632.370280406234</v>
      </c>
      <c r="I74" s="261">
        <f t="shared" si="4"/>
        <v>757007.42173240008</v>
      </c>
      <c r="J74" s="261">
        <f t="shared" si="4"/>
        <v>171856.40893709144</v>
      </c>
      <c r="K74" s="261">
        <f t="shared" si="4"/>
        <v>295881.46595354914</v>
      </c>
      <c r="L74" s="261">
        <f t="shared" si="4"/>
        <v>324368.63007035869</v>
      </c>
      <c r="M74" s="261">
        <f t="shared" si="4"/>
        <v>294353.25308485108</v>
      </c>
      <c r="N74" s="261">
        <f t="shared" si="4"/>
        <v>2264828.4587819288</v>
      </c>
      <c r="O74" s="261">
        <f>SUM(O6,O10,O14,O41,O44,O49,O52,O56,O63:O72)</f>
        <v>0</v>
      </c>
      <c r="P74" s="261">
        <f>SUM(P6,P10,P14,P41,P44,P49,P52,P56,P63:P72)</f>
        <v>0</v>
      </c>
      <c r="Q74" s="261">
        <f>SUM(Q6,Q10,Q14,Q41,Q44,Q49,Q52,Q56,Q63:Q72)</f>
        <v>0</v>
      </c>
      <c r="R74" s="261">
        <f>SUM(S74:V74)</f>
        <v>1004593.2431237164</v>
      </c>
      <c r="S74" s="261">
        <f t="shared" si="4"/>
        <v>0</v>
      </c>
      <c r="T74" s="261">
        <f t="shared" si="4"/>
        <v>800397.24312371644</v>
      </c>
      <c r="U74" s="261">
        <f t="shared" si="4"/>
        <v>0</v>
      </c>
      <c r="V74" s="261">
        <f t="shared" si="4"/>
        <v>204196</v>
      </c>
      <c r="W74" s="261">
        <f t="shared" si="4"/>
        <v>184947.66999999998</v>
      </c>
      <c r="X74" s="110"/>
    </row>
    <row r="75" spans="1:24" ht="15" customHeight="1">
      <c r="A75" s="42"/>
      <c r="B75" s="133" t="s">
        <v>290</v>
      </c>
      <c r="C75" s="259">
        <f t="shared" si="3"/>
        <v>2905933.4431024469</v>
      </c>
      <c r="D75" s="259">
        <v>2119.5540000000001</v>
      </c>
      <c r="E75" s="259">
        <v>11113.575999999999</v>
      </c>
      <c r="F75" s="259">
        <f>SUM(G75:M75)</f>
        <v>1663825.6809245539</v>
      </c>
      <c r="G75" s="259">
        <v>0</v>
      </c>
      <c r="H75" s="259">
        <v>675015.12684521498</v>
      </c>
      <c r="I75" s="259">
        <v>501338.86200969404</v>
      </c>
      <c r="J75" s="259">
        <v>0</v>
      </c>
      <c r="K75" s="259">
        <v>434955.00099999993</v>
      </c>
      <c r="L75" s="259">
        <v>0</v>
      </c>
      <c r="M75" s="259">
        <v>52516.691069644767</v>
      </c>
      <c r="N75" s="259">
        <v>897988.42585827853</v>
      </c>
      <c r="O75" s="259">
        <v>0</v>
      </c>
      <c r="P75" s="259">
        <v>0</v>
      </c>
      <c r="Q75" s="259">
        <v>0</v>
      </c>
      <c r="R75" s="259">
        <f>SUM(S75:V75)</f>
        <v>330886.20631961466</v>
      </c>
      <c r="S75" s="259">
        <v>0</v>
      </c>
      <c r="T75" s="259">
        <v>330886.20631961466</v>
      </c>
      <c r="U75" s="259">
        <v>0</v>
      </c>
      <c r="V75" s="259">
        <v>0</v>
      </c>
      <c r="W75" s="259">
        <v>0</v>
      </c>
    </row>
    <row r="76" spans="1:24" s="99" customFormat="1" ht="15" customHeight="1">
      <c r="A76" s="52"/>
      <c r="B76" s="609" t="s">
        <v>383</v>
      </c>
      <c r="C76" s="261">
        <f t="shared" si="3"/>
        <v>9853257.246288972</v>
      </c>
      <c r="D76" s="261">
        <f t="shared" ref="D76:W76" si="5">SUM(D74:D75)</f>
        <v>655259.77299999993</v>
      </c>
      <c r="E76" s="261">
        <f t="shared" si="5"/>
        <v>961828.23822222231</v>
      </c>
      <c r="F76" s="261">
        <f t="shared" si="5"/>
        <v>3552925.2309832107</v>
      </c>
      <c r="G76" s="261">
        <f t="shared" si="5"/>
        <v>0</v>
      </c>
      <c r="H76" s="261">
        <f t="shared" si="5"/>
        <v>720647.49712562119</v>
      </c>
      <c r="I76" s="261">
        <f t="shared" si="5"/>
        <v>1258346.2837420942</v>
      </c>
      <c r="J76" s="261">
        <f t="shared" si="5"/>
        <v>171856.40893709144</v>
      </c>
      <c r="K76" s="261">
        <f t="shared" si="5"/>
        <v>730836.46695354907</v>
      </c>
      <c r="L76" s="261">
        <f t="shared" si="5"/>
        <v>324368.63007035869</v>
      </c>
      <c r="M76" s="261">
        <f t="shared" si="5"/>
        <v>346869.94415449584</v>
      </c>
      <c r="N76" s="261">
        <f t="shared" si="5"/>
        <v>3162816.8846402075</v>
      </c>
      <c r="O76" s="261">
        <f>SUM(O74:O75)</f>
        <v>0</v>
      </c>
      <c r="P76" s="261">
        <f>SUM(P74:P75)</f>
        <v>0</v>
      </c>
      <c r="Q76" s="261">
        <f>SUM(Q74:Q75)</f>
        <v>0</v>
      </c>
      <c r="R76" s="261">
        <f t="shared" si="5"/>
        <v>1335479.449443331</v>
      </c>
      <c r="S76" s="261">
        <f t="shared" si="5"/>
        <v>0</v>
      </c>
      <c r="T76" s="261">
        <f t="shared" si="5"/>
        <v>1131283.449443331</v>
      </c>
      <c r="U76" s="261">
        <f t="shared" si="5"/>
        <v>0</v>
      </c>
      <c r="V76" s="261">
        <f t="shared" si="5"/>
        <v>204196</v>
      </c>
      <c r="W76" s="261">
        <f t="shared" si="5"/>
        <v>184947.66999999998</v>
      </c>
      <c r="X76" s="110"/>
    </row>
    <row r="77" spans="1:24" ht="15" customHeight="1">
      <c r="A77" s="41" t="s">
        <v>103</v>
      </c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</row>
    <row r="78" spans="1:24" ht="12.75" customHeight="1">
      <c r="A78" s="25" t="s">
        <v>639</v>
      </c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</row>
    <row r="79" spans="1:24" ht="12.75" customHeight="1">
      <c r="A79" s="112" t="s">
        <v>640</v>
      </c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</row>
    <row r="80" spans="1:24" ht="12.75" customHeight="1">
      <c r="A80" s="25" t="s">
        <v>641</v>
      </c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</row>
    <row r="81" spans="1:23" ht="12.75" customHeight="1">
      <c r="A81" s="623" t="s">
        <v>638</v>
      </c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</row>
    <row r="82" spans="1:23" ht="12.75" customHeight="1">
      <c r="A82" s="623" t="s">
        <v>642</v>
      </c>
      <c r="B82" s="293"/>
      <c r="C82" s="291"/>
      <c r="D82" s="294"/>
      <c r="E82" s="294"/>
      <c r="F82" s="294"/>
      <c r="G82" s="294"/>
      <c r="H82" s="294"/>
      <c r="I82" s="294"/>
      <c r="J82" s="294"/>
      <c r="K82" s="294"/>
      <c r="L82" s="294"/>
      <c r="M82" s="294"/>
      <c r="N82" s="294"/>
      <c r="O82" s="294"/>
      <c r="P82" s="294"/>
      <c r="Q82" s="294"/>
      <c r="R82" s="294"/>
      <c r="S82" s="294"/>
      <c r="T82" s="294"/>
      <c r="U82" s="294"/>
      <c r="V82" s="294"/>
      <c r="W82" s="134"/>
    </row>
    <row r="83" spans="1:23" ht="12.75" customHeight="1">
      <c r="A83" s="623" t="s">
        <v>643</v>
      </c>
      <c r="B83" s="293"/>
      <c r="C83" s="290"/>
      <c r="D83" s="294"/>
      <c r="E83" s="294"/>
      <c r="F83" s="294"/>
      <c r="G83" s="294"/>
      <c r="H83" s="294"/>
      <c r="I83" s="294"/>
      <c r="J83" s="294"/>
      <c r="K83" s="294"/>
      <c r="L83" s="294"/>
      <c r="M83" s="294"/>
      <c r="N83" s="294"/>
      <c r="O83" s="294"/>
      <c r="P83" s="294"/>
      <c r="Q83" s="294"/>
      <c r="R83" s="294"/>
      <c r="S83" s="294"/>
      <c r="T83" s="294"/>
      <c r="U83" s="294"/>
      <c r="V83" s="294"/>
      <c r="W83" s="134"/>
    </row>
  </sheetData>
  <mergeCells count="12">
    <mergeCell ref="E4:E5"/>
    <mergeCell ref="A4:A5"/>
    <mergeCell ref="B4:B5"/>
    <mergeCell ref="C4:C5"/>
    <mergeCell ref="D4:D5"/>
    <mergeCell ref="F4:M4"/>
    <mergeCell ref="Q4:Q5"/>
    <mergeCell ref="W4:W5"/>
    <mergeCell ref="N4:N5"/>
    <mergeCell ref="R4:V4"/>
    <mergeCell ref="O4:O5"/>
    <mergeCell ref="P4:P5"/>
  </mergeCells>
  <pageMargins left="0.59055118110236227" right="0.19685039370078741" top="0.39370078740157483" bottom="0.39370078740157483" header="0.11811023622047245" footer="0.11811023622047245"/>
  <pageSetup paperSize="9" scale="70" firstPageNumber="78" fitToWidth="2" orientation="portrait" r:id="rId1"/>
  <headerFooter alignWithMargins="0">
    <oddFooter>&amp;L&amp;"MetaNormalLF-Roman,Standard"Statistisches Bundesamt, Energiegesamtrechnung, 2022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4"/>
  <sheetViews>
    <sheetView workbookViewId="0"/>
  </sheetViews>
  <sheetFormatPr baseColWidth="10" defaultRowHeight="12.75"/>
  <cols>
    <col min="2" max="2" width="4.7109375" customWidth="1"/>
  </cols>
  <sheetData>
    <row r="1" spans="1:5" ht="15" customHeight="1">
      <c r="A1" s="360" t="s">
        <v>355</v>
      </c>
      <c r="B1" s="146"/>
      <c r="C1" s="146"/>
      <c r="D1" s="146"/>
      <c r="E1" s="146"/>
    </row>
    <row r="2" spans="1:5" ht="15" customHeight="1">
      <c r="A2" s="146"/>
      <c r="B2" s="146"/>
      <c r="C2" s="146"/>
      <c r="D2" s="146"/>
      <c r="E2" s="146"/>
    </row>
    <row r="3" spans="1:5" ht="15" customHeight="1">
      <c r="A3" s="146" t="s">
        <v>358</v>
      </c>
      <c r="B3" s="146"/>
      <c r="C3" s="146"/>
      <c r="D3" s="146"/>
      <c r="E3" s="146"/>
    </row>
    <row r="4" spans="1:5" ht="15" customHeight="1">
      <c r="A4" s="146" t="s">
        <v>359</v>
      </c>
      <c r="B4" s="146"/>
      <c r="C4" s="146"/>
      <c r="D4" s="146"/>
      <c r="E4" s="146"/>
    </row>
    <row r="5" spans="1:5" ht="15" customHeight="1">
      <c r="A5" s="146"/>
      <c r="B5" s="146"/>
      <c r="C5" s="146"/>
      <c r="D5" s="146"/>
      <c r="E5" s="146"/>
    </row>
    <row r="6" spans="1:5" ht="15" customHeight="1">
      <c r="A6" s="361"/>
      <c r="B6" s="146"/>
      <c r="C6" s="146"/>
      <c r="D6" s="146"/>
      <c r="E6" s="146"/>
    </row>
    <row r="7" spans="1:5" ht="15" customHeight="1">
      <c r="A7" s="361"/>
      <c r="B7" s="146"/>
      <c r="C7" s="146"/>
      <c r="D7" s="146"/>
      <c r="E7" s="146"/>
    </row>
    <row r="8" spans="1:5" ht="15" customHeight="1">
      <c r="A8" s="361"/>
      <c r="B8" s="146"/>
      <c r="C8" s="146"/>
      <c r="D8" s="146"/>
      <c r="E8" s="146"/>
    </row>
    <row r="9" spans="1:5" ht="15" customHeight="1">
      <c r="A9" s="361"/>
      <c r="B9" s="146"/>
      <c r="C9" s="146"/>
      <c r="D9" s="146"/>
      <c r="E9" s="146"/>
    </row>
    <row r="10" spans="1:5" ht="15" customHeight="1">
      <c r="A10" s="361"/>
      <c r="B10" s="146"/>
      <c r="C10" s="146"/>
      <c r="D10" s="146"/>
      <c r="E10" s="146"/>
    </row>
    <row r="11" spans="1:5" ht="15" customHeight="1">
      <c r="A11" s="361"/>
      <c r="B11" s="146"/>
      <c r="C11" s="146"/>
      <c r="D11" s="146"/>
      <c r="E11" s="146"/>
    </row>
    <row r="12" spans="1:5" ht="15" customHeight="1">
      <c r="A12" s="146"/>
      <c r="B12" s="146"/>
      <c r="C12" s="146"/>
      <c r="D12" s="146"/>
      <c r="E12" s="146"/>
    </row>
    <row r="13" spans="1:5" ht="15" customHeight="1">
      <c r="A13" s="146"/>
      <c r="B13" s="146"/>
      <c r="C13" s="146"/>
      <c r="D13" s="146"/>
      <c r="E13" s="146"/>
    </row>
    <row r="14" spans="1:5" s="366" customFormat="1" ht="15" customHeight="1">
      <c r="A14" s="370"/>
      <c r="B14" s="370"/>
      <c r="C14" s="370"/>
      <c r="D14" s="370"/>
      <c r="E14" s="370"/>
    </row>
    <row r="15" spans="1:5" s="366" customFormat="1" ht="15" customHeight="1">
      <c r="A15" s="371" t="s">
        <v>371</v>
      </c>
      <c r="B15" s="370"/>
      <c r="C15" s="370"/>
      <c r="D15" s="370"/>
      <c r="E15" s="370"/>
    </row>
    <row r="16" spans="1:5" s="366" customFormat="1" ht="15" customHeight="1">
      <c r="A16" s="370"/>
      <c r="B16" s="370"/>
      <c r="C16" s="370"/>
      <c r="D16" s="370"/>
      <c r="E16" s="370"/>
    </row>
    <row r="17" spans="1:5" s="366" customFormat="1" ht="15" customHeight="1">
      <c r="A17" s="367" t="s">
        <v>315</v>
      </c>
      <c r="B17" s="367"/>
      <c r="C17" s="367" t="s">
        <v>375</v>
      </c>
      <c r="D17" s="370"/>
      <c r="E17" s="370"/>
    </row>
    <row r="18" spans="1:5" s="366" customFormat="1" ht="15" customHeight="1">
      <c r="A18" s="367" t="s">
        <v>425</v>
      </c>
      <c r="B18" s="367"/>
      <c r="C18" s="367" t="s">
        <v>428</v>
      </c>
      <c r="D18" s="370"/>
      <c r="E18" s="370"/>
    </row>
    <row r="19" spans="1:5" s="366" customFormat="1" ht="15" customHeight="1">
      <c r="A19" s="367" t="s">
        <v>426</v>
      </c>
      <c r="B19" s="367"/>
      <c r="C19" s="367" t="s">
        <v>419</v>
      </c>
      <c r="D19" s="370"/>
      <c r="E19" s="370"/>
    </row>
    <row r="20" spans="1:5" s="366" customFormat="1" ht="15" customHeight="1">
      <c r="A20" s="367" t="s">
        <v>414</v>
      </c>
      <c r="B20" s="367"/>
      <c r="C20" s="367" t="s">
        <v>415</v>
      </c>
      <c r="D20" s="370"/>
      <c r="E20" s="370"/>
    </row>
    <row r="21" spans="1:5" s="366" customFormat="1" ht="15" customHeight="1">
      <c r="A21" s="367" t="s">
        <v>310</v>
      </c>
      <c r="B21" s="367"/>
      <c r="C21" s="367" t="s">
        <v>469</v>
      </c>
      <c r="D21" s="370"/>
      <c r="E21" s="370"/>
    </row>
    <row r="22" spans="1:5" s="366" customFormat="1" ht="15" customHeight="1">
      <c r="A22" s="367"/>
      <c r="B22" s="367"/>
      <c r="C22" s="367" t="s">
        <v>477</v>
      </c>
      <c r="D22" s="370"/>
      <c r="E22" s="370"/>
    </row>
    <row r="23" spans="1:5" s="366" customFormat="1" ht="15" customHeight="1">
      <c r="A23" s="367"/>
      <c r="B23" s="367"/>
      <c r="C23" s="367" t="s">
        <v>478</v>
      </c>
      <c r="D23" s="370"/>
      <c r="E23" s="370"/>
    </row>
    <row r="24" spans="1:5" s="366" customFormat="1" ht="15" customHeight="1">
      <c r="A24" s="367" t="s">
        <v>386</v>
      </c>
      <c r="B24" s="367"/>
      <c r="C24" s="367" t="s">
        <v>314</v>
      </c>
      <c r="D24" s="370"/>
      <c r="E24" s="370"/>
    </row>
    <row r="25" spans="1:5" s="366" customFormat="1" ht="15" customHeight="1">
      <c r="A25" s="367" t="s">
        <v>328</v>
      </c>
      <c r="B25" s="367"/>
      <c r="C25" s="367" t="s">
        <v>329</v>
      </c>
      <c r="D25" s="370"/>
      <c r="E25" s="370"/>
    </row>
    <row r="26" spans="1:5" s="366" customFormat="1" ht="15" customHeight="1">
      <c r="A26" s="367" t="s">
        <v>330</v>
      </c>
      <c r="B26" s="367"/>
      <c r="C26" s="367" t="s">
        <v>331</v>
      </c>
      <c r="D26" s="370"/>
      <c r="E26" s="370"/>
    </row>
    <row r="27" spans="1:5" s="366" customFormat="1" ht="15" customHeight="1">
      <c r="A27" s="367" t="s">
        <v>311</v>
      </c>
      <c r="B27" s="367"/>
      <c r="C27" s="367" t="s">
        <v>376</v>
      </c>
      <c r="D27" s="370"/>
      <c r="E27" s="370"/>
    </row>
    <row r="28" spans="1:5" s="366" customFormat="1" ht="15" customHeight="1">
      <c r="A28" s="367" t="s">
        <v>325</v>
      </c>
      <c r="B28" s="367"/>
      <c r="C28" s="367" t="s">
        <v>379</v>
      </c>
      <c r="D28" s="370"/>
      <c r="E28" s="370"/>
    </row>
    <row r="29" spans="1:5" s="366" customFormat="1" ht="15" customHeight="1">
      <c r="A29" s="367" t="s">
        <v>312</v>
      </c>
      <c r="B29" s="367"/>
      <c r="C29" s="367" t="s">
        <v>378</v>
      </c>
      <c r="D29" s="370"/>
      <c r="E29" s="370"/>
    </row>
    <row r="30" spans="1:5" s="366" customFormat="1" ht="15" customHeight="1">
      <c r="A30" s="367" t="s">
        <v>410</v>
      </c>
      <c r="B30" s="367"/>
      <c r="C30" s="367" t="s">
        <v>411</v>
      </c>
      <c r="D30" s="370"/>
      <c r="E30" s="370"/>
    </row>
    <row r="31" spans="1:5" s="366" customFormat="1" ht="15" customHeight="1">
      <c r="A31" s="367" t="s">
        <v>427</v>
      </c>
      <c r="B31" s="367"/>
      <c r="C31" s="367" t="s">
        <v>52</v>
      </c>
      <c r="D31" s="370"/>
      <c r="E31" s="370"/>
    </row>
    <row r="32" spans="1:5" s="366" customFormat="1" ht="15" customHeight="1">
      <c r="A32" s="367" t="s">
        <v>384</v>
      </c>
      <c r="B32" s="367"/>
      <c r="C32" s="367" t="s">
        <v>387</v>
      </c>
      <c r="D32" s="370"/>
      <c r="E32" s="370"/>
    </row>
    <row r="33" spans="1:5" s="366" customFormat="1" ht="15" customHeight="1">
      <c r="A33" s="367" t="s">
        <v>313</v>
      </c>
      <c r="B33" s="367"/>
      <c r="C33" s="367" t="s">
        <v>377</v>
      </c>
      <c r="D33" s="370"/>
      <c r="E33" s="370"/>
    </row>
    <row r="34" spans="1:5" s="366" customFormat="1" ht="15" customHeight="1">
      <c r="A34" s="367" t="s">
        <v>317</v>
      </c>
      <c r="B34" s="367"/>
      <c r="C34" s="367" t="s">
        <v>318</v>
      </c>
      <c r="D34" s="370"/>
      <c r="E34" s="370"/>
    </row>
    <row r="35" spans="1:5" s="366" customFormat="1" ht="15" customHeight="1">
      <c r="A35" s="367" t="s">
        <v>385</v>
      </c>
      <c r="B35" s="367"/>
      <c r="C35" s="367" t="s">
        <v>388</v>
      </c>
      <c r="D35" s="370"/>
      <c r="E35" s="370"/>
    </row>
    <row r="36" spans="1:5" s="366" customFormat="1" ht="15" customHeight="1">
      <c r="A36" s="367" t="s">
        <v>316</v>
      </c>
      <c r="B36" s="367"/>
      <c r="C36" s="367" t="s">
        <v>416</v>
      </c>
      <c r="D36" s="370"/>
      <c r="E36" s="370"/>
    </row>
    <row r="37" spans="1:5" s="366" customFormat="1" ht="15" customHeight="1">
      <c r="A37" s="367" t="s">
        <v>373</v>
      </c>
      <c r="B37" s="367"/>
      <c r="C37" s="367" t="s">
        <v>374</v>
      </c>
      <c r="D37" s="370"/>
      <c r="E37" s="370"/>
    </row>
    <row r="38" spans="1:5" s="366" customFormat="1" ht="15" customHeight="1">
      <c r="A38" s="367" t="s">
        <v>323</v>
      </c>
      <c r="B38" s="367"/>
      <c r="C38" s="367" t="s">
        <v>324</v>
      </c>
      <c r="D38" s="370"/>
      <c r="E38" s="370"/>
    </row>
    <row r="39" spans="1:5" s="366" customFormat="1" ht="15" customHeight="1">
      <c r="A39" s="367" t="s">
        <v>332</v>
      </c>
      <c r="B39" s="367"/>
      <c r="C39" s="367" t="s">
        <v>333</v>
      </c>
      <c r="D39" s="370"/>
      <c r="E39" s="370"/>
    </row>
    <row r="40" spans="1:5" ht="15" customHeight="1">
      <c r="A40" s="367" t="s">
        <v>326</v>
      </c>
      <c r="B40" s="367"/>
      <c r="C40" s="367" t="s">
        <v>327</v>
      </c>
      <c r="D40" s="146"/>
      <c r="E40" s="146"/>
    </row>
    <row r="41" spans="1:5" s="366" customFormat="1" ht="15" customHeight="1">
      <c r="A41" s="369"/>
      <c r="C41" s="369"/>
      <c r="D41" s="370"/>
      <c r="E41" s="370"/>
    </row>
    <row r="42" spans="1:5" s="366" customFormat="1" ht="15" customHeight="1">
      <c r="A42" s="369"/>
      <c r="C42" s="369"/>
      <c r="D42" s="370"/>
      <c r="E42" s="370"/>
    </row>
    <row r="43" spans="1:5" s="366" customFormat="1" ht="15" customHeight="1">
      <c r="A43" s="374" t="s">
        <v>356</v>
      </c>
      <c r="C43" s="369"/>
      <c r="D43" s="370"/>
      <c r="E43" s="370"/>
    </row>
    <row r="44" spans="1:5" ht="15" customHeight="1">
      <c r="A44" s="146"/>
      <c r="B44" s="146"/>
      <c r="C44" s="146"/>
      <c r="D44" s="146"/>
      <c r="E44" s="146"/>
    </row>
    <row r="45" spans="1:5" ht="15" customHeight="1">
      <c r="A45" s="362">
        <v>0</v>
      </c>
      <c r="B45" s="363" t="s">
        <v>79</v>
      </c>
      <c r="C45" s="146" t="s">
        <v>360</v>
      </c>
      <c r="D45" s="146"/>
      <c r="E45" s="146"/>
    </row>
    <row r="46" spans="1:5" ht="15" customHeight="1">
      <c r="A46" s="364" t="s">
        <v>361</v>
      </c>
      <c r="B46" s="363" t="s">
        <v>79</v>
      </c>
      <c r="C46" s="146" t="s">
        <v>362</v>
      </c>
      <c r="D46" s="146"/>
      <c r="E46" s="146"/>
    </row>
    <row r="47" spans="1:5" ht="15" customHeight="1">
      <c r="A47" s="364" t="s">
        <v>363</v>
      </c>
      <c r="B47" s="363" t="s">
        <v>79</v>
      </c>
      <c r="C47" s="146" t="s">
        <v>364</v>
      </c>
      <c r="D47" s="146"/>
      <c r="E47" s="146"/>
    </row>
    <row r="48" spans="1:5" ht="15" customHeight="1">
      <c r="A48" s="362" t="s">
        <v>365</v>
      </c>
      <c r="B48" s="363" t="s">
        <v>79</v>
      </c>
      <c r="C48" s="146" t="s">
        <v>366</v>
      </c>
      <c r="D48" s="146"/>
      <c r="E48" s="146"/>
    </row>
    <row r="49" spans="1:5" ht="15" customHeight="1">
      <c r="A49" s="362" t="s">
        <v>367</v>
      </c>
      <c r="B49" s="363" t="s">
        <v>79</v>
      </c>
      <c r="C49" s="146" t="s">
        <v>368</v>
      </c>
      <c r="D49" s="146"/>
      <c r="E49" s="146"/>
    </row>
    <row r="50" spans="1:5" ht="15" customHeight="1">
      <c r="A50" s="146"/>
      <c r="B50" s="146"/>
      <c r="C50" s="146"/>
      <c r="D50" s="146"/>
      <c r="E50" s="146"/>
    </row>
    <row r="51" spans="1:5" ht="15" customHeight="1">
      <c r="A51" s="146"/>
      <c r="B51" s="146"/>
      <c r="C51" s="146"/>
      <c r="D51" s="146"/>
      <c r="E51" s="146"/>
    </row>
    <row r="52" spans="1:5" ht="15" customHeight="1">
      <c r="A52" s="146" t="s">
        <v>369</v>
      </c>
      <c r="B52" s="146"/>
      <c r="C52" s="146"/>
      <c r="D52" s="146"/>
      <c r="E52" s="146"/>
    </row>
    <row r="53" spans="1:5" ht="15" customHeight="1"/>
    <row r="54" spans="1:5" ht="15" customHeight="1">
      <c r="A54" s="370" t="s">
        <v>476</v>
      </c>
    </row>
  </sheetData>
  <sortState ref="A17:C36">
    <sortCondition ref="A17:A36"/>
  </sortState>
  <pageMargins left="0.59055118110236227" right="0.19685039370078741" top="0.59055118110236227" bottom="0.39370078740157483" header="0.11811023622047245" footer="0.11811023622047245"/>
  <pageSetup paperSize="9" scale="70" orientation="portrait" r:id="rId1"/>
  <headerFooter alignWithMargins="0">
    <oddFooter>&amp;L&amp;"MetaNormalLF-Roman,Standard"Statistisches Bundesamt, Energiegesamtrechnung, 2022</oddFoot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49858" r:id="rId4">
          <objectPr defaultSize="0" autoPict="0" r:id="rId5">
            <anchor moveWithCells="1">
              <from>
                <xdr:col>1</xdr:col>
                <xdr:colOff>19050</xdr:colOff>
                <xdr:row>5</xdr:row>
                <xdr:rowOff>19050</xdr:rowOff>
              </from>
              <to>
                <xdr:col>3</xdr:col>
                <xdr:colOff>419100</xdr:colOff>
                <xdr:row>10</xdr:row>
                <xdr:rowOff>171450</xdr:rowOff>
              </to>
            </anchor>
          </objectPr>
        </oleObject>
      </mc:Choice>
      <mc:Fallback>
        <oleObject progId="Acrobat Document" dvAspect="DVASPECT_ICON" shapeId="249858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Z96"/>
  <sheetViews>
    <sheetView workbookViewId="0"/>
  </sheetViews>
  <sheetFormatPr baseColWidth="10" defaultColWidth="11.42578125" defaultRowHeight="12.75" outlineLevelCol="1"/>
  <cols>
    <col min="1" max="1" width="9.42578125" style="1" customWidth="1"/>
    <col min="2" max="2" width="50.7109375" style="1" customWidth="1"/>
    <col min="3" max="3" width="11.7109375" style="34" customWidth="1"/>
    <col min="4" max="5" width="11.7109375" style="34" hidden="1" customWidth="1" outlineLevel="1"/>
    <col min="6" max="7" width="11.7109375" style="1" hidden="1" customWidth="1" outlineLevel="1"/>
    <col min="8" max="8" width="11.7109375" style="1" customWidth="1" collapsed="1"/>
    <col min="9" max="12" width="11.7109375" style="1" hidden="1" customWidth="1" outlineLevel="1"/>
    <col min="13" max="13" width="11.7109375" style="1" customWidth="1" collapsed="1"/>
    <col min="14" max="17" width="11.7109375" style="1" hidden="1" customWidth="1" outlineLevel="1"/>
    <col min="18" max="18" width="11.7109375" style="1" customWidth="1" collapsed="1"/>
    <col min="19" max="21" width="11.7109375" style="1" hidden="1" customWidth="1" outlineLevel="1"/>
    <col min="22" max="22" width="11.7109375" style="1" customWidth="1" collapsed="1"/>
    <col min="23" max="23" width="11.7109375" style="1" customWidth="1"/>
    <col min="24" max="16384" width="11.42578125" style="1"/>
  </cols>
  <sheetData>
    <row r="1" spans="1:24" s="187" customFormat="1" ht="20.100000000000001" customHeight="1">
      <c r="A1" s="618" t="s">
        <v>654</v>
      </c>
      <c r="B1" s="237"/>
      <c r="D1" s="334"/>
      <c r="E1" s="334"/>
      <c r="F1" s="334"/>
      <c r="G1" s="334"/>
      <c r="H1" s="335"/>
      <c r="I1" s="334"/>
      <c r="J1" s="334"/>
      <c r="K1" s="334"/>
      <c r="L1" s="334"/>
      <c r="M1" s="334"/>
      <c r="N1" s="334"/>
    </row>
    <row r="2" spans="1:24" ht="20.100000000000001" customHeight="1">
      <c r="A2" s="619" t="s">
        <v>130</v>
      </c>
      <c r="B2" s="199"/>
      <c r="D2" s="30"/>
      <c r="E2" s="30"/>
      <c r="F2" s="30"/>
      <c r="G2" s="30"/>
      <c r="H2" s="78"/>
      <c r="I2" s="30"/>
      <c r="J2" s="30"/>
      <c r="K2" s="30"/>
      <c r="L2" s="30"/>
      <c r="M2" s="30"/>
      <c r="N2" s="30"/>
    </row>
    <row r="3" spans="1:24" ht="15" customHeight="1">
      <c r="A3" s="2"/>
      <c r="B3" s="31"/>
      <c r="G3" s="87"/>
    </row>
    <row r="4" spans="1:24" ht="30" customHeight="1">
      <c r="A4" s="480" t="s">
        <v>653</v>
      </c>
      <c r="B4" s="605" t="s">
        <v>655</v>
      </c>
      <c r="C4" s="118">
        <v>2000</v>
      </c>
      <c r="D4" s="118">
        <v>2001</v>
      </c>
      <c r="E4" s="32">
        <v>2002</v>
      </c>
      <c r="F4" s="118">
        <v>2003</v>
      </c>
      <c r="G4" s="70">
        <v>2004</v>
      </c>
      <c r="H4" s="70">
        <v>2005</v>
      </c>
      <c r="I4" s="70">
        <v>2006</v>
      </c>
      <c r="J4" s="70">
        <v>2007</v>
      </c>
      <c r="K4" s="13">
        <v>2008</v>
      </c>
      <c r="L4" s="70">
        <v>2009</v>
      </c>
      <c r="M4" s="13">
        <v>2010</v>
      </c>
      <c r="N4" s="70">
        <v>2011</v>
      </c>
      <c r="O4" s="152">
        <v>2012</v>
      </c>
      <c r="P4" s="152">
        <v>2013</v>
      </c>
      <c r="Q4" s="152">
        <v>2014</v>
      </c>
      <c r="R4" s="152">
        <v>2015</v>
      </c>
      <c r="S4" s="152">
        <v>2016</v>
      </c>
      <c r="T4" s="152">
        <v>2017</v>
      </c>
      <c r="U4" s="152">
        <v>2018</v>
      </c>
      <c r="V4" s="152">
        <v>2019</v>
      </c>
      <c r="W4" s="479">
        <v>2020</v>
      </c>
      <c r="X4" s="4"/>
    </row>
    <row r="5" spans="1:24" s="54" customFormat="1" ht="15" customHeight="1">
      <c r="A5" s="125" t="s">
        <v>155</v>
      </c>
      <c r="B5" s="124" t="s">
        <v>204</v>
      </c>
      <c r="C5" s="259">
        <v>139914.63070816392</v>
      </c>
      <c r="D5" s="259">
        <v>143569.8372573079</v>
      </c>
      <c r="E5" s="259">
        <v>143691.15086821411</v>
      </c>
      <c r="F5" s="259">
        <v>169189.89166046784</v>
      </c>
      <c r="G5" s="259">
        <v>159409.69170881552</v>
      </c>
      <c r="H5" s="259">
        <v>129375.47274573307</v>
      </c>
      <c r="I5" s="259">
        <v>156951.56437481748</v>
      </c>
      <c r="J5" s="259">
        <v>196299.79126329257</v>
      </c>
      <c r="K5" s="259">
        <v>236320.40950440691</v>
      </c>
      <c r="L5" s="259">
        <v>277667.28686550423</v>
      </c>
      <c r="M5" s="259">
        <v>348392.97267574031</v>
      </c>
      <c r="N5" s="259">
        <v>391698.86746319116</v>
      </c>
      <c r="O5" s="259">
        <v>329425.64101549692</v>
      </c>
      <c r="P5" s="259">
        <v>342559.55888894002</v>
      </c>
      <c r="Q5" s="259">
        <v>347278.19416018424</v>
      </c>
      <c r="R5" s="259">
        <v>370935.96344915481</v>
      </c>
      <c r="S5" s="259">
        <v>375696.26156249072</v>
      </c>
      <c r="T5" s="259">
        <v>382418.40860088577</v>
      </c>
      <c r="U5" s="259">
        <v>327129.63389877725</v>
      </c>
      <c r="V5" s="259">
        <v>325020.60902023548</v>
      </c>
      <c r="W5" s="259">
        <v>324821.34270049015</v>
      </c>
    </row>
    <row r="6" spans="1:24" s="54" customFormat="1" ht="12.75" customHeight="1">
      <c r="A6" s="125" t="s">
        <v>105</v>
      </c>
      <c r="B6" s="126" t="s">
        <v>258</v>
      </c>
      <c r="C6" s="259">
        <v>131392.78553221424</v>
      </c>
      <c r="D6" s="259">
        <v>136187.9144545451</v>
      </c>
      <c r="E6" s="259">
        <v>136344.80924421764</v>
      </c>
      <c r="F6" s="259">
        <v>161196.38778850329</v>
      </c>
      <c r="G6" s="259">
        <v>151242.56427196067</v>
      </c>
      <c r="H6" s="259">
        <v>121970.79857443922</v>
      </c>
      <c r="I6" s="259">
        <v>149247.50098209773</v>
      </c>
      <c r="J6" s="259">
        <v>187498.67795762717</v>
      </c>
      <c r="K6" s="259">
        <v>229187.70604173484</v>
      </c>
      <c r="L6" s="259">
        <v>272037.72531284025</v>
      </c>
      <c r="M6" s="259">
        <v>342401.76206430088</v>
      </c>
      <c r="N6" s="259">
        <v>385641.07998557022</v>
      </c>
      <c r="O6" s="259">
        <v>324763.74794180115</v>
      </c>
      <c r="P6" s="259">
        <v>337820.52390920219</v>
      </c>
      <c r="Q6" s="259">
        <v>342366.45388117648</v>
      </c>
      <c r="R6" s="259">
        <v>364497.14529476658</v>
      </c>
      <c r="S6" s="259">
        <v>369415.95628136897</v>
      </c>
      <c r="T6" s="259">
        <v>375947.90954306902</v>
      </c>
      <c r="U6" s="259">
        <v>320077.32313959155</v>
      </c>
      <c r="V6" s="259">
        <v>317912.67923198198</v>
      </c>
      <c r="W6" s="259">
        <v>316057.31351093738</v>
      </c>
    </row>
    <row r="7" spans="1:24" s="54" customFormat="1" ht="12.75" customHeight="1">
      <c r="A7" s="125" t="s">
        <v>106</v>
      </c>
      <c r="B7" s="126" t="s">
        <v>205</v>
      </c>
      <c r="C7" s="259">
        <v>6999.1210009366059</v>
      </c>
      <c r="D7" s="259">
        <v>5872.1556063112239</v>
      </c>
      <c r="E7" s="259">
        <v>5864.2249005648091</v>
      </c>
      <c r="F7" s="259">
        <v>6515.3220352346752</v>
      </c>
      <c r="G7" s="259">
        <v>6707.8256834182466</v>
      </c>
      <c r="H7" s="259">
        <v>6123.4094505597341</v>
      </c>
      <c r="I7" s="259">
        <v>6472.7447130251021</v>
      </c>
      <c r="J7" s="259">
        <v>7655.657709315793</v>
      </c>
      <c r="K7" s="259">
        <v>6007.6155542918814</v>
      </c>
      <c r="L7" s="259">
        <v>4520.6222142369079</v>
      </c>
      <c r="M7" s="259">
        <v>4934.6510251591953</v>
      </c>
      <c r="N7" s="259">
        <v>5056.4623839694177</v>
      </c>
      <c r="O7" s="259">
        <v>3691.605045326356</v>
      </c>
      <c r="P7" s="259">
        <v>3778.7210058876199</v>
      </c>
      <c r="Q7" s="259">
        <v>3987.2349381459148</v>
      </c>
      <c r="R7" s="259">
        <v>5539.145550955076</v>
      </c>
      <c r="S7" s="259">
        <v>5391.6414482259852</v>
      </c>
      <c r="T7" s="259">
        <v>5619.528851800671</v>
      </c>
      <c r="U7" s="259">
        <v>6220.3362532332558</v>
      </c>
      <c r="V7" s="259">
        <v>6304.4161925901262</v>
      </c>
      <c r="W7" s="259">
        <v>7966.7331443530702</v>
      </c>
    </row>
    <row r="8" spans="1:24" s="54" customFormat="1" ht="12.75" customHeight="1">
      <c r="A8" s="125" t="s">
        <v>156</v>
      </c>
      <c r="B8" s="126" t="s">
        <v>157</v>
      </c>
      <c r="C8" s="259">
        <v>1522.7241750130661</v>
      </c>
      <c r="D8" s="259">
        <v>1509.767196451588</v>
      </c>
      <c r="E8" s="259">
        <v>1482.1167234316515</v>
      </c>
      <c r="F8" s="259">
        <v>1478.1818367298565</v>
      </c>
      <c r="G8" s="259">
        <v>1459.3017534366011</v>
      </c>
      <c r="H8" s="259">
        <v>1281.2647207341258</v>
      </c>
      <c r="I8" s="259">
        <v>1231.3186796946313</v>
      </c>
      <c r="J8" s="259">
        <v>1145.4555963495977</v>
      </c>
      <c r="K8" s="259">
        <v>1125.0879083801985</v>
      </c>
      <c r="L8" s="259">
        <v>1108.9393384270406</v>
      </c>
      <c r="M8" s="259">
        <v>1056.5595862802688</v>
      </c>
      <c r="N8" s="259">
        <v>1001.3250936515597</v>
      </c>
      <c r="O8" s="259">
        <v>970.28802836940804</v>
      </c>
      <c r="P8" s="259">
        <v>960.31397385021387</v>
      </c>
      <c r="Q8" s="259">
        <v>924.50534086183393</v>
      </c>
      <c r="R8" s="259">
        <v>899.6726034331416</v>
      </c>
      <c r="S8" s="259">
        <v>888.66383289572059</v>
      </c>
      <c r="T8" s="259">
        <v>850.97020601611644</v>
      </c>
      <c r="U8" s="259">
        <v>831.97450595244084</v>
      </c>
      <c r="V8" s="259">
        <v>803.51359566334952</v>
      </c>
      <c r="W8" s="259">
        <v>797.29604519967495</v>
      </c>
    </row>
    <row r="9" spans="1:24" s="54" customFormat="1" ht="12.75" customHeight="1">
      <c r="A9" s="125" t="s">
        <v>158</v>
      </c>
      <c r="B9" s="133" t="s">
        <v>201</v>
      </c>
      <c r="C9" s="259">
        <v>172631.9994801507</v>
      </c>
      <c r="D9" s="259">
        <v>154753.45358902978</v>
      </c>
      <c r="E9" s="259">
        <v>174222.04715541154</v>
      </c>
      <c r="F9" s="259">
        <v>157097.74361640681</v>
      </c>
      <c r="G9" s="259">
        <v>177397.28204449339</v>
      </c>
      <c r="H9" s="259">
        <v>145089.83777128556</v>
      </c>
      <c r="I9" s="259">
        <v>147765.93319242072</v>
      </c>
      <c r="J9" s="259">
        <v>156378.76620226479</v>
      </c>
      <c r="K9" s="259">
        <v>133636.20517938465</v>
      </c>
      <c r="L9" s="259">
        <v>96543.529611438367</v>
      </c>
      <c r="M9" s="259">
        <v>118539.12921696433</v>
      </c>
      <c r="N9" s="259">
        <v>95397.585811578145</v>
      </c>
      <c r="O9" s="259">
        <v>42521.050052050807</v>
      </c>
      <c r="P9" s="259">
        <v>40934.170181049463</v>
      </c>
      <c r="Q9" s="259">
        <v>34277.815793427173</v>
      </c>
      <c r="R9" s="259">
        <v>34862.003335361369</v>
      </c>
      <c r="S9" s="259">
        <v>36373.74956640906</v>
      </c>
      <c r="T9" s="259">
        <v>33597.07228907539</v>
      </c>
      <c r="U9" s="259">
        <v>29908.040721896017</v>
      </c>
      <c r="V9" s="259">
        <v>29731.49927614069</v>
      </c>
      <c r="W9" s="259">
        <v>26636.834004159071</v>
      </c>
    </row>
    <row r="10" spans="1:24" s="54" customFormat="1" ht="12.75" customHeight="1">
      <c r="A10" s="125" t="s">
        <v>107</v>
      </c>
      <c r="B10" s="142" t="s">
        <v>206</v>
      </c>
      <c r="C10" s="259">
        <v>134655.36779877235</v>
      </c>
      <c r="D10" s="259">
        <v>117153.47906385943</v>
      </c>
      <c r="E10" s="259">
        <v>140199.39223603578</v>
      </c>
      <c r="F10" s="259">
        <v>133528.62287440815</v>
      </c>
      <c r="G10" s="259">
        <v>145022.04541594349</v>
      </c>
      <c r="H10" s="259">
        <v>114497.53172394482</v>
      </c>
      <c r="I10" s="259">
        <v>123346.31937179359</v>
      </c>
      <c r="J10" s="259">
        <v>132759.11451318799</v>
      </c>
      <c r="K10" s="259">
        <v>104117.44179986387</v>
      </c>
      <c r="L10" s="259">
        <v>71584.337883606873</v>
      </c>
      <c r="M10" s="259">
        <v>93329.075636582085</v>
      </c>
      <c r="N10" s="259">
        <v>72932.504689741254</v>
      </c>
      <c r="O10" s="259">
        <v>21462.624711714601</v>
      </c>
      <c r="P10" s="259">
        <v>18209.828852904982</v>
      </c>
      <c r="Q10" s="259">
        <v>13663.724232940531</v>
      </c>
      <c r="R10" s="259">
        <v>13266.584059108973</v>
      </c>
      <c r="S10" s="259">
        <v>15440.898916568556</v>
      </c>
      <c r="T10" s="259">
        <v>13212.892586532451</v>
      </c>
      <c r="U10" s="259">
        <v>10269.850042280594</v>
      </c>
      <c r="V10" s="259">
        <v>10292.201168477422</v>
      </c>
      <c r="W10" s="259">
        <v>9176.4972966021633</v>
      </c>
    </row>
    <row r="11" spans="1:24" s="54" customFormat="1" ht="12.75" customHeight="1">
      <c r="A11" s="125" t="s">
        <v>159</v>
      </c>
      <c r="B11" s="126" t="s">
        <v>259</v>
      </c>
      <c r="C11" s="259">
        <v>22032.941316749628</v>
      </c>
      <c r="D11" s="259">
        <v>20897.489150562775</v>
      </c>
      <c r="E11" s="259">
        <v>18594.317365684499</v>
      </c>
      <c r="F11" s="259">
        <v>8759.3621135889753</v>
      </c>
      <c r="G11" s="259">
        <v>10364.775395842853</v>
      </c>
      <c r="H11" s="259">
        <v>15812.208792183281</v>
      </c>
      <c r="I11" s="259">
        <v>10590.419390750456</v>
      </c>
      <c r="J11" s="259">
        <v>10172.843078374217</v>
      </c>
      <c r="K11" s="259">
        <v>9724.0737310753357</v>
      </c>
      <c r="L11" s="259">
        <v>10065.838725549234</v>
      </c>
      <c r="M11" s="259">
        <v>10364.331299711159</v>
      </c>
      <c r="N11" s="259">
        <v>11272.788660709401</v>
      </c>
      <c r="O11" s="259">
        <v>10924.968859019378</v>
      </c>
      <c r="P11" s="259">
        <v>10841.255305768651</v>
      </c>
      <c r="Q11" s="259">
        <v>10281.524848000434</v>
      </c>
      <c r="R11" s="259">
        <v>10227.398312779735</v>
      </c>
      <c r="S11" s="259">
        <v>9086.2517208678892</v>
      </c>
      <c r="T11" s="259">
        <v>9855.8059275114592</v>
      </c>
      <c r="U11" s="259">
        <v>8763.6695307342143</v>
      </c>
      <c r="V11" s="259">
        <v>8965.3870914478666</v>
      </c>
      <c r="W11" s="259">
        <v>8084.5898594929022</v>
      </c>
    </row>
    <row r="12" spans="1:24" s="54" customFormat="1" ht="12.75" customHeight="1">
      <c r="A12" s="125" t="s">
        <v>160</v>
      </c>
      <c r="B12" s="126" t="s">
        <v>260</v>
      </c>
      <c r="C12" s="259">
        <v>15943.690364628706</v>
      </c>
      <c r="D12" s="259">
        <v>16702.485374607593</v>
      </c>
      <c r="E12" s="259">
        <v>15428.337553691264</v>
      </c>
      <c r="F12" s="259">
        <v>14809.758628409676</v>
      </c>
      <c r="G12" s="259">
        <v>22010.46123270705</v>
      </c>
      <c r="H12" s="259">
        <v>14780.09725515744</v>
      </c>
      <c r="I12" s="259">
        <v>13829.194429876674</v>
      </c>
      <c r="J12" s="259">
        <v>13446.808610702581</v>
      </c>
      <c r="K12" s="259">
        <v>19794.689648445456</v>
      </c>
      <c r="L12" s="259">
        <v>14893.353002282263</v>
      </c>
      <c r="M12" s="259">
        <v>14845.722280671071</v>
      </c>
      <c r="N12" s="259">
        <v>11192.292461127499</v>
      </c>
      <c r="O12" s="259">
        <v>10133.456481316822</v>
      </c>
      <c r="P12" s="259">
        <v>11883.08602237583</v>
      </c>
      <c r="Q12" s="259">
        <v>10332.566712486205</v>
      </c>
      <c r="R12" s="259">
        <v>11368.020963472667</v>
      </c>
      <c r="S12" s="259">
        <v>11846.598928972615</v>
      </c>
      <c r="T12" s="259">
        <v>10528.373775031479</v>
      </c>
      <c r="U12" s="259">
        <v>10874.521148881211</v>
      </c>
      <c r="V12" s="259">
        <v>10473.911016215405</v>
      </c>
      <c r="W12" s="259">
        <v>9375.7468480640055</v>
      </c>
    </row>
    <row r="13" spans="1:24" s="54" customFormat="1" ht="12.75" customHeight="1">
      <c r="A13" s="125" t="s">
        <v>161</v>
      </c>
      <c r="B13" s="124" t="s">
        <v>102</v>
      </c>
      <c r="C13" s="259">
        <v>2504751.0877263341</v>
      </c>
      <c r="D13" s="259">
        <v>2415256.6901831259</v>
      </c>
      <c r="E13" s="259">
        <v>2373199.9394901446</v>
      </c>
      <c r="F13" s="259">
        <v>2401686.1655606441</v>
      </c>
      <c r="G13" s="259">
        <v>2443356.31451777</v>
      </c>
      <c r="H13" s="259">
        <v>2414060.6186189158</v>
      </c>
      <c r="I13" s="259">
        <v>2418915.9895852911</v>
      </c>
      <c r="J13" s="259">
        <v>2465848.1002558572</v>
      </c>
      <c r="K13" s="259">
        <v>2427360.7347386698</v>
      </c>
      <c r="L13" s="259">
        <v>2201475.6854595277</v>
      </c>
      <c r="M13" s="259">
        <v>2460057.6491980483</v>
      </c>
      <c r="N13" s="259">
        <v>2411153.4002435314</v>
      </c>
      <c r="O13" s="259">
        <v>2308478.8235768024</v>
      </c>
      <c r="P13" s="259">
        <v>2386084.9887702772</v>
      </c>
      <c r="Q13" s="259">
        <v>2356742.763438575</v>
      </c>
      <c r="R13" s="259">
        <v>2430140.9814906903</v>
      </c>
      <c r="S13" s="259">
        <v>2552454.045731056</v>
      </c>
      <c r="T13" s="259">
        <v>2559475.0689107371</v>
      </c>
      <c r="U13" s="259">
        <v>2507018.4248469369</v>
      </c>
      <c r="V13" s="259">
        <v>2449106.152070222</v>
      </c>
      <c r="W13" s="259">
        <v>2351936.2027168144</v>
      </c>
    </row>
    <row r="14" spans="1:24" s="54" customFormat="1" ht="12.75" customHeight="1">
      <c r="A14" s="125" t="s">
        <v>162</v>
      </c>
      <c r="B14" s="126" t="s">
        <v>261</v>
      </c>
      <c r="C14" s="259">
        <v>176943.73125975215</v>
      </c>
      <c r="D14" s="259">
        <v>179598.21477775011</v>
      </c>
      <c r="E14" s="259">
        <v>178031.95965492449</v>
      </c>
      <c r="F14" s="259">
        <v>174581.13795958553</v>
      </c>
      <c r="G14" s="259">
        <v>174090.52787682202</v>
      </c>
      <c r="H14" s="259">
        <v>171686.99218769331</v>
      </c>
      <c r="I14" s="259">
        <v>173218.34950982188</v>
      </c>
      <c r="J14" s="259">
        <v>166946.20280737526</v>
      </c>
      <c r="K14" s="259">
        <v>161575.48810400409</v>
      </c>
      <c r="L14" s="259">
        <v>161333.13204268191</v>
      </c>
      <c r="M14" s="259">
        <v>194611.91097233494</v>
      </c>
      <c r="N14" s="259">
        <v>187625.34294837559</v>
      </c>
      <c r="O14" s="259">
        <v>187267.63494998001</v>
      </c>
      <c r="P14" s="259">
        <v>185032.25713683595</v>
      </c>
      <c r="Q14" s="259">
        <v>187410.48488803688</v>
      </c>
      <c r="R14" s="259">
        <v>182407.93288871122</v>
      </c>
      <c r="S14" s="259">
        <v>188154.36103944943</v>
      </c>
      <c r="T14" s="259">
        <v>193092.56494083087</v>
      </c>
      <c r="U14" s="259">
        <v>196771.71316562829</v>
      </c>
      <c r="V14" s="259">
        <v>191432.93550268782</v>
      </c>
      <c r="W14" s="259">
        <v>191390.04447000989</v>
      </c>
    </row>
    <row r="15" spans="1:24" s="54" customFormat="1" ht="12.75" customHeight="1">
      <c r="A15" s="125" t="s">
        <v>163</v>
      </c>
      <c r="B15" s="126" t="s">
        <v>262</v>
      </c>
      <c r="C15" s="259">
        <v>30074.529719372429</v>
      </c>
      <c r="D15" s="259">
        <v>28595.080506300685</v>
      </c>
      <c r="E15" s="259">
        <v>25183.513520068213</v>
      </c>
      <c r="F15" s="259">
        <v>26402.119684306475</v>
      </c>
      <c r="G15" s="259">
        <v>22396.668055640381</v>
      </c>
      <c r="H15" s="259">
        <v>20456.542627997482</v>
      </c>
      <c r="I15" s="259">
        <v>19135.991057985026</v>
      </c>
      <c r="J15" s="259">
        <v>18677.937938543644</v>
      </c>
      <c r="K15" s="259">
        <v>15757.662453861092</v>
      </c>
      <c r="L15" s="259">
        <v>13859.272430708104</v>
      </c>
      <c r="M15" s="259">
        <v>14794.718915592257</v>
      </c>
      <c r="N15" s="259">
        <v>14134.263279680981</v>
      </c>
      <c r="O15" s="259">
        <v>13420.285529680903</v>
      </c>
      <c r="P15" s="259">
        <v>13464.241301438749</v>
      </c>
      <c r="Q15" s="259">
        <v>14455.072934561413</v>
      </c>
      <c r="R15" s="259">
        <v>13226.925743558488</v>
      </c>
      <c r="S15" s="259">
        <v>14664.053420051976</v>
      </c>
      <c r="T15" s="259">
        <v>14577.318701904458</v>
      </c>
      <c r="U15" s="259">
        <v>15085.685055268337</v>
      </c>
      <c r="V15" s="259">
        <v>14028.02041108768</v>
      </c>
      <c r="W15" s="259">
        <v>11070.799823246542</v>
      </c>
    </row>
    <row r="16" spans="1:24" s="54" customFormat="1" ht="12.75" customHeight="1">
      <c r="A16" s="125" t="s">
        <v>108</v>
      </c>
      <c r="B16" s="126" t="s">
        <v>207</v>
      </c>
      <c r="C16" s="259">
        <v>25555.619173415434</v>
      </c>
      <c r="D16" s="259">
        <v>26144.151938540148</v>
      </c>
      <c r="E16" s="259">
        <v>24379.073674296036</v>
      </c>
      <c r="F16" s="259">
        <v>37871.625365728614</v>
      </c>
      <c r="G16" s="259">
        <v>49370.191659029348</v>
      </c>
      <c r="H16" s="259">
        <v>54877.758065508257</v>
      </c>
      <c r="I16" s="259">
        <v>49644.602548599367</v>
      </c>
      <c r="J16" s="259">
        <v>52839.93677405471</v>
      </c>
      <c r="K16" s="259">
        <v>51789.576435398631</v>
      </c>
      <c r="L16" s="259">
        <v>58456.869546973125</v>
      </c>
      <c r="M16" s="259">
        <v>71565.396742209428</v>
      </c>
      <c r="N16" s="259">
        <v>79326.792547240111</v>
      </c>
      <c r="O16" s="259">
        <v>56851.451967686429</v>
      </c>
      <c r="P16" s="259">
        <v>76663.739124221232</v>
      </c>
      <c r="Q16" s="259">
        <v>87987.59893051743</v>
      </c>
      <c r="R16" s="259">
        <v>87823.451263068229</v>
      </c>
      <c r="S16" s="259">
        <v>92299.51891829689</v>
      </c>
      <c r="T16" s="259">
        <v>92009.567002807264</v>
      </c>
      <c r="U16" s="259">
        <v>88438.922371548382</v>
      </c>
      <c r="V16" s="259">
        <v>85955.061619489599</v>
      </c>
      <c r="W16" s="259">
        <v>89457.857823073369</v>
      </c>
    </row>
    <row r="17" spans="1:23" s="54" customFormat="1" ht="12.75" customHeight="1">
      <c r="A17" s="125" t="s">
        <v>109</v>
      </c>
      <c r="B17" s="126" t="s">
        <v>208</v>
      </c>
      <c r="C17" s="259">
        <v>151716.09359081913</v>
      </c>
      <c r="D17" s="259">
        <v>147216.13961632844</v>
      </c>
      <c r="E17" s="259">
        <v>156295.44296066929</v>
      </c>
      <c r="F17" s="259">
        <v>177035.19302620945</v>
      </c>
      <c r="G17" s="259">
        <v>173331.10354522546</v>
      </c>
      <c r="H17" s="259">
        <v>274652.74072286859</v>
      </c>
      <c r="I17" s="259">
        <v>210851.49203203106</v>
      </c>
      <c r="J17" s="259">
        <v>209836.7919592082</v>
      </c>
      <c r="K17" s="259">
        <v>202221.2449012119</v>
      </c>
      <c r="L17" s="259">
        <v>185631.75566602187</v>
      </c>
      <c r="M17" s="259">
        <v>245224.1712900413</v>
      </c>
      <c r="N17" s="259">
        <v>223350.95694360469</v>
      </c>
      <c r="O17" s="259">
        <v>207204.48728754307</v>
      </c>
      <c r="P17" s="259">
        <v>222145.55337884431</v>
      </c>
      <c r="Q17" s="259">
        <v>223419.25845304164</v>
      </c>
      <c r="R17" s="259">
        <v>224127.85414062065</v>
      </c>
      <c r="S17" s="259">
        <v>216075.27617919186</v>
      </c>
      <c r="T17" s="259">
        <v>229484.42558154871</v>
      </c>
      <c r="U17" s="259">
        <v>215883.78752906289</v>
      </c>
      <c r="V17" s="259">
        <v>217603.92012075629</v>
      </c>
      <c r="W17" s="259">
        <v>216820.3408188457</v>
      </c>
    </row>
    <row r="18" spans="1:23" s="54" customFormat="1" ht="12.75" customHeight="1">
      <c r="A18" s="125" t="s">
        <v>110</v>
      </c>
      <c r="B18" s="126" t="s">
        <v>263</v>
      </c>
      <c r="C18" s="259">
        <v>13446.716593251946</v>
      </c>
      <c r="D18" s="259">
        <v>14551.643858038566</v>
      </c>
      <c r="E18" s="259">
        <v>14516.064008454814</v>
      </c>
      <c r="F18" s="259">
        <v>15963.52529060933</v>
      </c>
      <c r="G18" s="259">
        <v>20319.781694901125</v>
      </c>
      <c r="H18" s="259">
        <v>19757.186183736652</v>
      </c>
      <c r="I18" s="259">
        <v>15581.634907468642</v>
      </c>
      <c r="J18" s="259">
        <v>16433.399694755237</v>
      </c>
      <c r="K18" s="259">
        <v>14906.834466065073</v>
      </c>
      <c r="L18" s="259">
        <v>13326.413419732819</v>
      </c>
      <c r="M18" s="259">
        <v>16973.768596183145</v>
      </c>
      <c r="N18" s="259">
        <v>14266.402669437064</v>
      </c>
      <c r="O18" s="259">
        <v>13864.77421378836</v>
      </c>
      <c r="P18" s="259">
        <v>13271.879638652215</v>
      </c>
      <c r="Q18" s="259">
        <v>13166.889731112949</v>
      </c>
      <c r="R18" s="259">
        <v>12818.562883644947</v>
      </c>
      <c r="S18" s="259">
        <v>14054.071517991721</v>
      </c>
      <c r="T18" s="259">
        <v>13638.433389400599</v>
      </c>
      <c r="U18" s="259">
        <v>13094.079830186691</v>
      </c>
      <c r="V18" s="259">
        <v>12520.914172157663</v>
      </c>
      <c r="W18" s="259">
        <v>11494.981719261321</v>
      </c>
    </row>
    <row r="19" spans="1:23" s="54" customFormat="1" ht="12.75" customHeight="1">
      <c r="A19" s="125" t="s">
        <v>111</v>
      </c>
      <c r="B19" s="126" t="s">
        <v>264</v>
      </c>
      <c r="C19" s="259">
        <v>412992.66804609192</v>
      </c>
      <c r="D19" s="259">
        <v>388860.37415530783</v>
      </c>
      <c r="E19" s="259">
        <v>402930.31479581143</v>
      </c>
      <c r="F19" s="259">
        <v>363074.84444163024</v>
      </c>
      <c r="G19" s="259">
        <v>377488.88043769059</v>
      </c>
      <c r="H19" s="259">
        <v>412826.87921305338</v>
      </c>
      <c r="I19" s="259">
        <v>378029.2250246146</v>
      </c>
      <c r="J19" s="259">
        <v>378042.99667858658</v>
      </c>
      <c r="K19" s="259">
        <v>384242.47038184927</v>
      </c>
      <c r="L19" s="259">
        <v>386103.86608707346</v>
      </c>
      <c r="M19" s="259">
        <v>374798.63596561534</v>
      </c>
      <c r="N19" s="259">
        <v>367669.62138407014</v>
      </c>
      <c r="O19" s="259">
        <v>356038.48551491933</v>
      </c>
      <c r="P19" s="259">
        <v>362709.24414760905</v>
      </c>
      <c r="Q19" s="259">
        <v>349913.79184416833</v>
      </c>
      <c r="R19" s="259">
        <v>370270.88800584886</v>
      </c>
      <c r="S19" s="259">
        <v>403444.88898252166</v>
      </c>
      <c r="T19" s="259">
        <v>364014.05664003285</v>
      </c>
      <c r="U19" s="259">
        <v>383718.00251775736</v>
      </c>
      <c r="V19" s="259">
        <v>378324.60316565318</v>
      </c>
      <c r="W19" s="259">
        <v>364874.78542064194</v>
      </c>
    </row>
    <row r="20" spans="1:23" s="54" customFormat="1" ht="12.75" customHeight="1">
      <c r="A20" s="125" t="s">
        <v>164</v>
      </c>
      <c r="B20" s="127" t="s">
        <v>209</v>
      </c>
      <c r="C20" s="259">
        <v>50385.441262260902</v>
      </c>
      <c r="D20" s="259">
        <v>43848.403576328346</v>
      </c>
      <c r="E20" s="259">
        <v>55921.030838036197</v>
      </c>
      <c r="F20" s="259">
        <v>22374.793114691282</v>
      </c>
      <c r="G20" s="259">
        <v>24539.397446581108</v>
      </c>
      <c r="H20" s="259">
        <v>24386.176337424109</v>
      </c>
      <c r="I20" s="259">
        <v>24102.481154207784</v>
      </c>
      <c r="J20" s="259">
        <v>25743.941168486905</v>
      </c>
      <c r="K20" s="259">
        <v>25351.336673155518</v>
      </c>
      <c r="L20" s="259">
        <v>19292.135919070312</v>
      </c>
      <c r="M20" s="259">
        <v>24711.744406359496</v>
      </c>
      <c r="N20" s="259">
        <v>23927.34451041682</v>
      </c>
      <c r="O20" s="259">
        <v>22987.378893827026</v>
      </c>
      <c r="P20" s="259">
        <v>23646.024175824939</v>
      </c>
      <c r="Q20" s="259">
        <v>25037.051256435796</v>
      </c>
      <c r="R20" s="259">
        <v>25211.396220615039</v>
      </c>
      <c r="S20" s="259">
        <v>26787.695901741863</v>
      </c>
      <c r="T20" s="259">
        <v>26851.2447053164</v>
      </c>
      <c r="U20" s="259">
        <v>37267.205022600909</v>
      </c>
      <c r="V20" s="259">
        <v>29900.308830683691</v>
      </c>
      <c r="W20" s="259">
        <v>27884.398795055262</v>
      </c>
    </row>
    <row r="21" spans="1:23" s="54" customFormat="1" ht="12.75" customHeight="1">
      <c r="A21" s="125" t="s">
        <v>165</v>
      </c>
      <c r="B21" s="127" t="s">
        <v>210</v>
      </c>
      <c r="C21" s="259">
        <v>362607.22678383102</v>
      </c>
      <c r="D21" s="259">
        <v>345011.97057897947</v>
      </c>
      <c r="E21" s="259">
        <v>347009.28395777522</v>
      </c>
      <c r="F21" s="259">
        <v>340700.05132693896</v>
      </c>
      <c r="G21" s="259">
        <v>352949.48299110949</v>
      </c>
      <c r="H21" s="259">
        <v>388440.7028756293</v>
      </c>
      <c r="I21" s="259">
        <v>353926.74387040682</v>
      </c>
      <c r="J21" s="259">
        <v>352299.05551009969</v>
      </c>
      <c r="K21" s="259">
        <v>358891.13370869373</v>
      </c>
      <c r="L21" s="259">
        <v>366811.73016800312</v>
      </c>
      <c r="M21" s="259">
        <v>350086.89155925583</v>
      </c>
      <c r="N21" s="259">
        <v>343742.27687365335</v>
      </c>
      <c r="O21" s="259">
        <v>333051.1066210923</v>
      </c>
      <c r="P21" s="259">
        <v>339063.2199717841</v>
      </c>
      <c r="Q21" s="259">
        <v>324876.74058773252</v>
      </c>
      <c r="R21" s="259">
        <v>345059.49178523384</v>
      </c>
      <c r="S21" s="259">
        <v>376657.19308077981</v>
      </c>
      <c r="T21" s="259">
        <v>337162.81193471648</v>
      </c>
      <c r="U21" s="259">
        <v>346450.79749515647</v>
      </c>
      <c r="V21" s="259">
        <v>348424.29433496948</v>
      </c>
      <c r="W21" s="259">
        <v>336990.38662558666</v>
      </c>
    </row>
    <row r="22" spans="1:23" s="54" customFormat="1" ht="12.75" customHeight="1">
      <c r="A22" s="125" t="s">
        <v>112</v>
      </c>
      <c r="B22" s="126" t="s">
        <v>265</v>
      </c>
      <c r="C22" s="259">
        <v>467852.36850304069</v>
      </c>
      <c r="D22" s="259">
        <v>455208.20254926343</v>
      </c>
      <c r="E22" s="259">
        <v>436326.62685396592</v>
      </c>
      <c r="F22" s="259">
        <v>381936.62215206749</v>
      </c>
      <c r="G22" s="259">
        <v>404471.3607361989</v>
      </c>
      <c r="H22" s="259">
        <v>365725.95223259891</v>
      </c>
      <c r="I22" s="259">
        <v>368834.12489392166</v>
      </c>
      <c r="J22" s="259">
        <v>413864.07438392786</v>
      </c>
      <c r="K22" s="259">
        <v>428806.13600393885</v>
      </c>
      <c r="L22" s="259">
        <v>396385.80161738518</v>
      </c>
      <c r="M22" s="259">
        <v>373877.79025731265</v>
      </c>
      <c r="N22" s="259">
        <v>360407.58643065731</v>
      </c>
      <c r="O22" s="259">
        <v>343442.3385572168</v>
      </c>
      <c r="P22" s="259">
        <v>361863.94934843801</v>
      </c>
      <c r="Q22" s="259">
        <v>369135.29174998414</v>
      </c>
      <c r="R22" s="259">
        <v>365255.71396802732</v>
      </c>
      <c r="S22" s="259">
        <v>396438.79410943174</v>
      </c>
      <c r="T22" s="259">
        <v>411312.38907736918</v>
      </c>
      <c r="U22" s="259">
        <v>356774.02017122338</v>
      </c>
      <c r="V22" s="259">
        <v>340922.21315689408</v>
      </c>
      <c r="W22" s="259">
        <v>371586.01663685578</v>
      </c>
    </row>
    <row r="23" spans="1:23" s="54" customFormat="1" ht="12.75" customHeight="1">
      <c r="A23" s="125" t="s">
        <v>57</v>
      </c>
      <c r="B23" s="126" t="s">
        <v>266</v>
      </c>
      <c r="C23" s="259">
        <v>42285.49446547532</v>
      </c>
      <c r="D23" s="259">
        <v>43724.570309435308</v>
      </c>
      <c r="E23" s="259">
        <v>29350.886154934269</v>
      </c>
      <c r="F23" s="259">
        <v>35591.081972469809</v>
      </c>
      <c r="G23" s="259">
        <v>26773.115928253883</v>
      </c>
      <c r="H23" s="259">
        <v>30886.039858852633</v>
      </c>
      <c r="I23" s="259">
        <v>37635.205219427997</v>
      </c>
      <c r="J23" s="259">
        <v>29710.005082594147</v>
      </c>
      <c r="K23" s="259">
        <v>29836.87099046816</v>
      </c>
      <c r="L23" s="259">
        <v>28359.897115404288</v>
      </c>
      <c r="M23" s="259">
        <v>32621.534169134298</v>
      </c>
      <c r="N23" s="259">
        <v>30326.575845170119</v>
      </c>
      <c r="O23" s="259">
        <v>29867.820131831719</v>
      </c>
      <c r="P23" s="259">
        <v>32133.43295304108</v>
      </c>
      <c r="Q23" s="259">
        <v>27056.939913245773</v>
      </c>
      <c r="R23" s="259">
        <v>26993.139521649275</v>
      </c>
      <c r="S23" s="259">
        <v>32974.180852573489</v>
      </c>
      <c r="T23" s="259">
        <v>23026.530981020122</v>
      </c>
      <c r="U23" s="259">
        <v>19497.902499320589</v>
      </c>
      <c r="V23" s="259">
        <v>18537.136399313662</v>
      </c>
      <c r="W23" s="259">
        <v>18452.391638154331</v>
      </c>
    </row>
    <row r="24" spans="1:23" s="54" customFormat="1" ht="12.75" customHeight="1">
      <c r="A24" s="125" t="s">
        <v>58</v>
      </c>
      <c r="B24" s="126" t="s">
        <v>211</v>
      </c>
      <c r="C24" s="259">
        <v>33493.098350482986</v>
      </c>
      <c r="D24" s="259">
        <v>32384.431673499032</v>
      </c>
      <c r="E24" s="259">
        <v>30156.361731431651</v>
      </c>
      <c r="F24" s="259">
        <v>35795.92407285823</v>
      </c>
      <c r="G24" s="259">
        <v>35824.343725678307</v>
      </c>
      <c r="H24" s="259">
        <v>36123.54683433703</v>
      </c>
      <c r="I24" s="259">
        <v>34941.669032164798</v>
      </c>
      <c r="J24" s="259">
        <v>32888.283461166189</v>
      </c>
      <c r="K24" s="259">
        <v>35440.392949887049</v>
      </c>
      <c r="L24" s="259">
        <v>32599.631136882337</v>
      </c>
      <c r="M24" s="259">
        <v>40566.141020959134</v>
      </c>
      <c r="N24" s="259">
        <v>35809.719032956797</v>
      </c>
      <c r="O24" s="259">
        <v>34505.801797622109</v>
      </c>
      <c r="P24" s="259">
        <v>35657.367998039495</v>
      </c>
      <c r="Q24" s="259">
        <v>35950.548401092376</v>
      </c>
      <c r="R24" s="259">
        <v>39756.176737483052</v>
      </c>
      <c r="S24" s="259">
        <v>43770.032048150009</v>
      </c>
      <c r="T24" s="259">
        <v>43918.309985386848</v>
      </c>
      <c r="U24" s="259">
        <v>42303.072483232361</v>
      </c>
      <c r="V24" s="259">
        <v>41223.813294827807</v>
      </c>
      <c r="W24" s="259">
        <v>38847.205885153897</v>
      </c>
    </row>
    <row r="25" spans="1:23" s="54" customFormat="1" ht="12.75" customHeight="1">
      <c r="A25" s="125" t="s">
        <v>113</v>
      </c>
      <c r="B25" s="126" t="s">
        <v>267</v>
      </c>
      <c r="C25" s="259">
        <v>282024.67225204624</v>
      </c>
      <c r="D25" s="259">
        <v>258134.68886039164</v>
      </c>
      <c r="E25" s="259">
        <v>246029.93956295427</v>
      </c>
      <c r="F25" s="259">
        <v>257548.06705971828</v>
      </c>
      <c r="G25" s="259">
        <v>273790.13297974528</v>
      </c>
      <c r="H25" s="259">
        <v>222968.08817846785</v>
      </c>
      <c r="I25" s="259">
        <v>256657.58698798044</v>
      </c>
      <c r="J25" s="259">
        <v>276184.976041933</v>
      </c>
      <c r="K25" s="259">
        <v>266454.12692230137</v>
      </c>
      <c r="L25" s="259">
        <v>249461.42198932907</v>
      </c>
      <c r="M25" s="259">
        <v>258364.33022700535</v>
      </c>
      <c r="N25" s="259">
        <v>265181.68048229435</v>
      </c>
      <c r="O25" s="259">
        <v>252848.80111729106</v>
      </c>
      <c r="P25" s="259">
        <v>252368.50152144488</v>
      </c>
      <c r="Q25" s="259">
        <v>258930.4774104525</v>
      </c>
      <c r="R25" s="259">
        <v>256668.77217367361</v>
      </c>
      <c r="S25" s="259">
        <v>255268.52607277216</v>
      </c>
      <c r="T25" s="259">
        <v>268920.36060373625</v>
      </c>
      <c r="U25" s="259">
        <v>268215.81678622536</v>
      </c>
      <c r="V25" s="259">
        <v>270312.15099878592</v>
      </c>
      <c r="W25" s="259">
        <v>290854.70129564591</v>
      </c>
    </row>
    <row r="26" spans="1:23" s="54" customFormat="1" ht="12.75" customHeight="1">
      <c r="A26" s="125" t="s">
        <v>59</v>
      </c>
      <c r="B26" s="127" t="s">
        <v>212</v>
      </c>
      <c r="C26" s="259">
        <v>80868.704206343522</v>
      </c>
      <c r="D26" s="259">
        <v>79117.338261295779</v>
      </c>
      <c r="E26" s="259">
        <v>77482.680880032887</v>
      </c>
      <c r="F26" s="259">
        <v>78583.8701675825</v>
      </c>
      <c r="G26" s="259">
        <v>73801.244160600094</v>
      </c>
      <c r="H26" s="259">
        <v>70320.194393359445</v>
      </c>
      <c r="I26" s="259">
        <v>63590.351480034849</v>
      </c>
      <c r="J26" s="259">
        <v>67052.306312671382</v>
      </c>
      <c r="K26" s="259">
        <v>73609.745820792246</v>
      </c>
      <c r="L26" s="259">
        <v>66521.905723514181</v>
      </c>
      <c r="M26" s="259">
        <v>70206.010627327792</v>
      </c>
      <c r="N26" s="259">
        <v>72168.315341013047</v>
      </c>
      <c r="O26" s="259">
        <v>66196.178220511356</v>
      </c>
      <c r="P26" s="259">
        <v>66761.945382905571</v>
      </c>
      <c r="Q26" s="259">
        <v>69526.555136186624</v>
      </c>
      <c r="R26" s="259">
        <v>69478.637999514394</v>
      </c>
      <c r="S26" s="259">
        <v>70069.422388568899</v>
      </c>
      <c r="T26" s="259">
        <v>69458.284677825781</v>
      </c>
      <c r="U26" s="259">
        <v>66037.002541236579</v>
      </c>
      <c r="V26" s="259">
        <v>53907.807994238872</v>
      </c>
      <c r="W26" s="259">
        <v>52281.916351320608</v>
      </c>
    </row>
    <row r="27" spans="1:23" s="54" customFormat="1" ht="12.75" customHeight="1">
      <c r="A27" s="125" t="s">
        <v>104</v>
      </c>
      <c r="B27" s="127" t="s">
        <v>268</v>
      </c>
      <c r="C27" s="259">
        <v>201155.9680457027</v>
      </c>
      <c r="D27" s="259">
        <v>179017.35059909587</v>
      </c>
      <c r="E27" s="259">
        <v>168547.25868292138</v>
      </c>
      <c r="F27" s="259">
        <v>178964.19689213578</v>
      </c>
      <c r="G27" s="259">
        <v>199988.88881914516</v>
      </c>
      <c r="H27" s="259">
        <v>152647.8937851084</v>
      </c>
      <c r="I27" s="259">
        <v>193067.23550794559</v>
      </c>
      <c r="J27" s="259">
        <v>209132.66972926163</v>
      </c>
      <c r="K27" s="259">
        <v>192844.38110150912</v>
      </c>
      <c r="L27" s="259">
        <v>182939.51626581489</v>
      </c>
      <c r="M27" s="259">
        <v>188158.31959967758</v>
      </c>
      <c r="N27" s="259">
        <v>193013.36514128131</v>
      </c>
      <c r="O27" s="259">
        <v>186652.62289677971</v>
      </c>
      <c r="P27" s="259">
        <v>185606.55613853931</v>
      </c>
      <c r="Q27" s="259">
        <v>189403.92227426587</v>
      </c>
      <c r="R27" s="259">
        <v>187190.13417415923</v>
      </c>
      <c r="S27" s="259">
        <v>185199.10368420326</v>
      </c>
      <c r="T27" s="259">
        <v>199462.0759259105</v>
      </c>
      <c r="U27" s="259">
        <v>202178.81424498878</v>
      </c>
      <c r="V27" s="259">
        <v>216404.34300454706</v>
      </c>
      <c r="W27" s="259">
        <v>238572.78494432531</v>
      </c>
    </row>
    <row r="28" spans="1:23" s="54" customFormat="1" ht="12.75" customHeight="1">
      <c r="A28" s="125" t="s">
        <v>60</v>
      </c>
      <c r="B28" s="126" t="s">
        <v>213</v>
      </c>
      <c r="C28" s="259">
        <v>664218.92819432158</v>
      </c>
      <c r="D28" s="259">
        <v>625419.40030663484</v>
      </c>
      <c r="E28" s="259">
        <v>624394.02058547188</v>
      </c>
      <c r="F28" s="259">
        <v>666874.26883554587</v>
      </c>
      <c r="G28" s="259">
        <v>659896.51149055245</v>
      </c>
      <c r="H28" s="259">
        <v>582012.08677654772</v>
      </c>
      <c r="I28" s="259">
        <v>638680.06166064413</v>
      </c>
      <c r="J28" s="259">
        <v>638207.07061892387</v>
      </c>
      <c r="K28" s="259">
        <v>611737.79614941869</v>
      </c>
      <c r="L28" s="259">
        <v>467132.08226062666</v>
      </c>
      <c r="M28" s="259">
        <v>614663.95430694218</v>
      </c>
      <c r="N28" s="259">
        <v>615019.4311835008</v>
      </c>
      <c r="O28" s="259">
        <v>595503.93224137463</v>
      </c>
      <c r="P28" s="259">
        <v>599850.93096181005</v>
      </c>
      <c r="Q28" s="259">
        <v>584576.1997629212</v>
      </c>
      <c r="R28" s="259">
        <v>639561.86279182136</v>
      </c>
      <c r="S28" s="259">
        <v>648489.2046200718</v>
      </c>
      <c r="T28" s="259">
        <v>644088.9373477468</v>
      </c>
      <c r="U28" s="259">
        <v>652127.88863400766</v>
      </c>
      <c r="V28" s="259">
        <v>618488.85143396421</v>
      </c>
      <c r="W28" s="259">
        <v>496778.04065499036</v>
      </c>
    </row>
    <row r="29" spans="1:23" s="54" customFormat="1" ht="12.75" customHeight="1">
      <c r="A29" s="125" t="s">
        <v>167</v>
      </c>
      <c r="B29" s="127" t="s">
        <v>269</v>
      </c>
      <c r="C29" s="259">
        <v>600652.40952188137</v>
      </c>
      <c r="D29" s="259">
        <v>560902.68064242974</v>
      </c>
      <c r="E29" s="259">
        <v>561232.86091527203</v>
      </c>
      <c r="F29" s="259">
        <v>607044.10148908407</v>
      </c>
      <c r="G29" s="259">
        <v>598370.04540300777</v>
      </c>
      <c r="H29" s="259">
        <v>525247.76014964341</v>
      </c>
      <c r="I29" s="259">
        <v>579571.89549611602</v>
      </c>
      <c r="J29" s="259">
        <v>577168.09819345805</v>
      </c>
      <c r="K29" s="259">
        <v>549473.54687581141</v>
      </c>
      <c r="L29" s="259">
        <v>415222.85003018682</v>
      </c>
      <c r="M29" s="259">
        <v>552945.81498762639</v>
      </c>
      <c r="N29" s="259">
        <v>554721.00909358182</v>
      </c>
      <c r="O29" s="259">
        <v>537235.01411700295</v>
      </c>
      <c r="P29" s="259">
        <v>546585.81818487064</v>
      </c>
      <c r="Q29" s="259">
        <v>531919.15719528485</v>
      </c>
      <c r="R29" s="259">
        <v>582546.17237519019</v>
      </c>
      <c r="S29" s="259">
        <v>590235.44771510898</v>
      </c>
      <c r="T29" s="259">
        <v>586418.79902091611</v>
      </c>
      <c r="U29" s="259">
        <v>591848.28017910593</v>
      </c>
      <c r="V29" s="259">
        <v>561911.15687178692</v>
      </c>
      <c r="W29" s="259">
        <v>445038.98480358144</v>
      </c>
    </row>
    <row r="30" spans="1:23" s="54" customFormat="1" ht="12.75" customHeight="1">
      <c r="A30" s="125" t="s">
        <v>114</v>
      </c>
      <c r="B30" s="127" t="s">
        <v>270</v>
      </c>
      <c r="C30" s="259">
        <v>39802.074549279576</v>
      </c>
      <c r="D30" s="259">
        <v>41279.336405347392</v>
      </c>
      <c r="E30" s="259">
        <v>40443.631898618325</v>
      </c>
      <c r="F30" s="259">
        <v>47057.295017507371</v>
      </c>
      <c r="G30" s="259">
        <v>48019.379079701386</v>
      </c>
      <c r="H30" s="259">
        <v>34618.794580322305</v>
      </c>
      <c r="I30" s="259">
        <v>35074.098200757056</v>
      </c>
      <c r="J30" s="259">
        <v>34556.526655479851</v>
      </c>
      <c r="K30" s="259">
        <v>36937.693839847641</v>
      </c>
      <c r="L30" s="259">
        <v>31363.409575528352</v>
      </c>
      <c r="M30" s="259">
        <v>34638.850394203524</v>
      </c>
      <c r="N30" s="259">
        <v>32594.07575845363</v>
      </c>
      <c r="O30" s="259">
        <v>31463.003604540296</v>
      </c>
      <c r="P30" s="259">
        <v>31903.797467949847</v>
      </c>
      <c r="Q30" s="259">
        <v>43361.082082731707</v>
      </c>
      <c r="R30" s="259">
        <v>33901.060723193041</v>
      </c>
      <c r="S30" s="259">
        <v>34579.773082728621</v>
      </c>
      <c r="T30" s="259">
        <v>32744.767401909012</v>
      </c>
      <c r="U30" s="259">
        <v>35118.237245106298</v>
      </c>
      <c r="V30" s="259">
        <v>32463.777562934345</v>
      </c>
      <c r="W30" s="259">
        <v>31114.005970173101</v>
      </c>
    </row>
    <row r="31" spans="1:23" s="54" customFormat="1" ht="12.75" customHeight="1">
      <c r="A31" s="125" t="s">
        <v>168</v>
      </c>
      <c r="B31" s="127" t="s">
        <v>214</v>
      </c>
      <c r="C31" s="259">
        <v>23764.444123160694</v>
      </c>
      <c r="D31" s="259">
        <v>23237.383258857801</v>
      </c>
      <c r="E31" s="259">
        <v>22717.527771581535</v>
      </c>
      <c r="F31" s="259">
        <v>12772.872328954361</v>
      </c>
      <c r="G31" s="259">
        <v>13507.087007843287</v>
      </c>
      <c r="H31" s="259">
        <v>22145.532046581924</v>
      </c>
      <c r="I31" s="259">
        <v>24034.067963771002</v>
      </c>
      <c r="J31" s="259">
        <v>26482.44576998601</v>
      </c>
      <c r="K31" s="259">
        <v>25326.555433759531</v>
      </c>
      <c r="L31" s="259">
        <v>20545.82265491151</v>
      </c>
      <c r="M31" s="259">
        <v>27079.28892511224</v>
      </c>
      <c r="N31" s="259">
        <v>27704.34633146544</v>
      </c>
      <c r="O31" s="259">
        <v>26805.914519831462</v>
      </c>
      <c r="P31" s="259">
        <v>21361.315308989633</v>
      </c>
      <c r="Q31" s="259">
        <v>9295.9604849045554</v>
      </c>
      <c r="R31" s="259">
        <v>23114.629693438197</v>
      </c>
      <c r="S31" s="259">
        <v>23673.983822234255</v>
      </c>
      <c r="T31" s="259">
        <v>24925.370924921754</v>
      </c>
      <c r="U31" s="259">
        <v>25161.371209795467</v>
      </c>
      <c r="V31" s="259">
        <v>24113.91699924296</v>
      </c>
      <c r="W31" s="259">
        <v>20625.049881235835</v>
      </c>
    </row>
    <row r="32" spans="1:23" s="54" customFormat="1" ht="12.75" customHeight="1">
      <c r="A32" s="125" t="s">
        <v>61</v>
      </c>
      <c r="B32" s="126" t="s">
        <v>215</v>
      </c>
      <c r="C32" s="259">
        <v>55222.22033689369</v>
      </c>
      <c r="D32" s="259">
        <v>56134.993180611818</v>
      </c>
      <c r="E32" s="259">
        <v>51655.330920719112</v>
      </c>
      <c r="F32" s="259">
        <v>51935.265691688546</v>
      </c>
      <c r="G32" s="259">
        <v>57022.962354382274</v>
      </c>
      <c r="H32" s="259">
        <v>53879.355488657944</v>
      </c>
      <c r="I32" s="259">
        <v>61676.03237938165</v>
      </c>
      <c r="J32" s="259">
        <v>56068.36287059891</v>
      </c>
      <c r="K32" s="259">
        <v>57783.44861430415</v>
      </c>
      <c r="L32" s="259">
        <v>59097.208765569012</v>
      </c>
      <c r="M32" s="259">
        <v>53778.914453249206</v>
      </c>
      <c r="N32" s="259">
        <v>55139.785086021824</v>
      </c>
      <c r="O32" s="259">
        <v>52152.33651984176</v>
      </c>
      <c r="P32" s="259">
        <v>54377.996910851973</v>
      </c>
      <c r="Q32" s="259">
        <v>51835.302816374089</v>
      </c>
      <c r="R32" s="259">
        <v>48901.089190370491</v>
      </c>
      <c r="S32" s="259">
        <v>55740.176058153629</v>
      </c>
      <c r="T32" s="259">
        <v>54176.833216687424</v>
      </c>
      <c r="U32" s="259">
        <v>48110.889806626939</v>
      </c>
      <c r="V32" s="259">
        <v>45905.563819820105</v>
      </c>
      <c r="W32" s="259">
        <v>43934.766440288004</v>
      </c>
    </row>
    <row r="33" spans="1:23" s="54" customFormat="1" ht="12.75" customHeight="1">
      <c r="A33" s="125" t="s">
        <v>62</v>
      </c>
      <c r="B33" s="126" t="s">
        <v>271</v>
      </c>
      <c r="C33" s="259">
        <v>14712.647544369511</v>
      </c>
      <c r="D33" s="259">
        <v>17973.886237230436</v>
      </c>
      <c r="E33" s="259">
        <v>15113.353272613644</v>
      </c>
      <c r="F33" s="259">
        <v>12774.349485142933</v>
      </c>
      <c r="G33" s="259">
        <v>11631.093816358443</v>
      </c>
      <c r="H33" s="259">
        <v>10683.976067167576</v>
      </c>
      <c r="I33" s="259">
        <v>11355.528217730578</v>
      </c>
      <c r="J33" s="259">
        <v>15212.714275644859</v>
      </c>
      <c r="K33" s="259">
        <v>14021.271719582233</v>
      </c>
      <c r="L33" s="259">
        <v>10709.858575421027</v>
      </c>
      <c r="M33" s="259">
        <v>10308.948589899279</v>
      </c>
      <c r="N33" s="259">
        <v>11673.218707868598</v>
      </c>
      <c r="O33" s="259">
        <v>12218.190670643986</v>
      </c>
      <c r="P33" s="259">
        <v>13424.821728688043</v>
      </c>
      <c r="Q33" s="259">
        <v>11535.784777955263</v>
      </c>
      <c r="R33" s="259">
        <v>12509.616644322618</v>
      </c>
      <c r="S33" s="259">
        <v>14323.375690088551</v>
      </c>
      <c r="T33" s="259">
        <v>14586.52744736625</v>
      </c>
      <c r="U33" s="259">
        <v>14511.148416896754</v>
      </c>
      <c r="V33" s="259">
        <v>12892.480310762316</v>
      </c>
      <c r="W33" s="259">
        <v>14206.499974302207</v>
      </c>
    </row>
    <row r="34" spans="1:23" s="54" customFormat="1" ht="12.75" customHeight="1">
      <c r="A34" s="125" t="s">
        <v>63</v>
      </c>
      <c r="B34" s="126" t="s">
        <v>216</v>
      </c>
      <c r="C34" s="259">
        <v>11202.675477742923</v>
      </c>
      <c r="D34" s="259">
        <v>10848.95361866538</v>
      </c>
      <c r="E34" s="259">
        <v>13087.688240940253</v>
      </c>
      <c r="F34" s="259">
        <v>25831.761155753451</v>
      </c>
      <c r="G34" s="259">
        <v>19292.265276006983</v>
      </c>
      <c r="H34" s="259">
        <v>18679.450465623031</v>
      </c>
      <c r="I34" s="259">
        <v>19832.39441290895</v>
      </c>
      <c r="J34" s="259">
        <v>18052.158951416743</v>
      </c>
      <c r="K34" s="259">
        <v>16784.346240805426</v>
      </c>
      <c r="L34" s="259">
        <v>15817.095341450831</v>
      </c>
      <c r="M34" s="259">
        <v>18236.875563809139</v>
      </c>
      <c r="N34" s="259">
        <v>17182.33280463445</v>
      </c>
      <c r="O34" s="259">
        <v>16377.18192847371</v>
      </c>
      <c r="P34" s="259">
        <v>16780.257655179157</v>
      </c>
      <c r="Q34" s="259">
        <v>15229.448763312575</v>
      </c>
      <c r="R34" s="259">
        <v>13202.181244782363</v>
      </c>
      <c r="S34" s="259">
        <v>14743.301244369337</v>
      </c>
      <c r="T34" s="259">
        <v>14271.570564514774</v>
      </c>
      <c r="U34" s="259">
        <v>13658.145304791204</v>
      </c>
      <c r="V34" s="259">
        <v>13569.625933005922</v>
      </c>
      <c r="W34" s="259">
        <v>12294.703265112088</v>
      </c>
    </row>
    <row r="35" spans="1:23" s="54" customFormat="1" ht="12.75" customHeight="1">
      <c r="A35" s="125" t="s">
        <v>115</v>
      </c>
      <c r="B35" s="126" t="s">
        <v>217</v>
      </c>
      <c r="C35" s="259">
        <v>47506.5297411711</v>
      </c>
      <c r="D35" s="259">
        <v>49223.082452374867</v>
      </c>
      <c r="E35" s="259">
        <v>46220.123525590287</v>
      </c>
      <c r="F35" s="259">
        <v>58652.358970843132</v>
      </c>
      <c r="G35" s="259">
        <v>56063.424526616895</v>
      </c>
      <c r="H35" s="259">
        <v>56729.841486742313</v>
      </c>
      <c r="I35" s="259">
        <v>59372.997458870908</v>
      </c>
      <c r="J35" s="259">
        <v>58788.858602063541</v>
      </c>
      <c r="K35" s="259">
        <v>49690.486137828717</v>
      </c>
      <c r="L35" s="259">
        <v>44061.207093863115</v>
      </c>
      <c r="M35" s="259">
        <v>48590.574237212611</v>
      </c>
      <c r="N35" s="259">
        <v>44624.594501573891</v>
      </c>
      <c r="O35" s="259">
        <v>46656.668719392306</v>
      </c>
      <c r="P35" s="259">
        <v>46757.001093103507</v>
      </c>
      <c r="Q35" s="259">
        <v>39296.881088772767</v>
      </c>
      <c r="R35" s="259">
        <v>38082.151481632885</v>
      </c>
      <c r="S35" s="259">
        <v>39118.396263626724</v>
      </c>
      <c r="T35" s="259">
        <v>42622.834294220564</v>
      </c>
      <c r="U35" s="259">
        <v>44810.340829036511</v>
      </c>
      <c r="V35" s="259">
        <v>44369.876245216139</v>
      </c>
      <c r="W35" s="259">
        <v>42487.242459550638</v>
      </c>
    </row>
    <row r="36" spans="1:23" s="54" customFormat="1" ht="12.75" customHeight="1">
      <c r="A36" s="125" t="s">
        <v>116</v>
      </c>
      <c r="B36" s="126" t="s">
        <v>218</v>
      </c>
      <c r="C36" s="259">
        <v>52495.515432081454</v>
      </c>
      <c r="D36" s="259">
        <v>54475.890829238284</v>
      </c>
      <c r="E36" s="259">
        <v>54912.184188675616</v>
      </c>
      <c r="F36" s="259">
        <v>54863.034264286573</v>
      </c>
      <c r="G36" s="259">
        <v>57580.530691614702</v>
      </c>
      <c r="H36" s="259">
        <v>56641.577349716317</v>
      </c>
      <c r="I36" s="259">
        <v>54239.03163350658</v>
      </c>
      <c r="J36" s="259">
        <v>54656.198385968739</v>
      </c>
      <c r="K36" s="259">
        <v>52886.442373810016</v>
      </c>
      <c r="L36" s="259">
        <v>48321.976722868931</v>
      </c>
      <c r="M36" s="259">
        <v>58206.779571003332</v>
      </c>
      <c r="N36" s="259">
        <v>58279.843307424155</v>
      </c>
      <c r="O36" s="259">
        <v>57525.605494497424</v>
      </c>
      <c r="P36" s="259">
        <v>61929.669319988287</v>
      </c>
      <c r="Q36" s="259">
        <v>58184.247629311401</v>
      </c>
      <c r="R36" s="259">
        <v>61920.011431947227</v>
      </c>
      <c r="S36" s="259">
        <v>92760.632744810835</v>
      </c>
      <c r="T36" s="259">
        <v>102142.85717591169</v>
      </c>
      <c r="U36" s="259">
        <v>101339.25985730092</v>
      </c>
      <c r="V36" s="259">
        <v>105021.78043604241</v>
      </c>
      <c r="W36" s="259">
        <v>102449.26512843303</v>
      </c>
    </row>
    <row r="37" spans="1:23" s="54" customFormat="1" ht="12.75" customHeight="1">
      <c r="A37" s="125" t="s">
        <v>117</v>
      </c>
      <c r="B37" s="126" t="s">
        <v>272</v>
      </c>
      <c r="C37" s="259">
        <v>9733.1007199772866</v>
      </c>
      <c r="D37" s="259">
        <v>9937.840281138544</v>
      </c>
      <c r="E37" s="259">
        <v>9923.6947239825604</v>
      </c>
      <c r="F37" s="259">
        <v>8901.1084441277435</v>
      </c>
      <c r="G37" s="259">
        <v>8670.952804714283</v>
      </c>
      <c r="H37" s="259">
        <v>8640.9259031280235</v>
      </c>
      <c r="I37" s="259">
        <v>9930.7364360416777</v>
      </c>
      <c r="J37" s="259">
        <v>7312.5721035164852</v>
      </c>
      <c r="K37" s="259">
        <v>6428.8777489782133</v>
      </c>
      <c r="L37" s="259">
        <v>7692.4170193467598</v>
      </c>
      <c r="M37" s="259">
        <v>10389.423322152294</v>
      </c>
      <c r="N37" s="259">
        <v>8784.3242855225344</v>
      </c>
      <c r="O37" s="259">
        <v>9232.0717587311792</v>
      </c>
      <c r="P37" s="259">
        <v>10460.459845045247</v>
      </c>
      <c r="Q37" s="259">
        <v>7977.0944212922304</v>
      </c>
      <c r="R37" s="259">
        <v>8118.6657282927408</v>
      </c>
      <c r="S37" s="259">
        <v>8408.3164754210193</v>
      </c>
      <c r="T37" s="259">
        <v>7797.3138953144371</v>
      </c>
      <c r="U37" s="259">
        <v>8617.7796314850748</v>
      </c>
      <c r="V37" s="259">
        <v>8977.5481405516657</v>
      </c>
      <c r="W37" s="259">
        <v>9610.1436929657648</v>
      </c>
    </row>
    <row r="38" spans="1:23" s="54" customFormat="1" ht="12.75" customHeight="1">
      <c r="A38" s="125" t="s">
        <v>169</v>
      </c>
      <c r="B38" s="126" t="s">
        <v>273</v>
      </c>
      <c r="C38" s="259">
        <v>10919.360342262229</v>
      </c>
      <c r="D38" s="259">
        <v>14256.268978389931</v>
      </c>
      <c r="E38" s="259">
        <v>12540.703839749549</v>
      </c>
      <c r="F38" s="259">
        <v>13924.391473416501</v>
      </c>
      <c r="G38" s="259">
        <v>12798.510890174193</v>
      </c>
      <c r="H38" s="259">
        <v>14644.39971334964</v>
      </c>
      <c r="I38" s="259">
        <v>16863.569882612544</v>
      </c>
      <c r="J38" s="259">
        <v>19850.01464915794</v>
      </c>
      <c r="K38" s="259">
        <v>21631.461927824941</v>
      </c>
      <c r="L38" s="259">
        <v>18114.143991181649</v>
      </c>
      <c r="M38" s="259">
        <v>17011.210749948761</v>
      </c>
      <c r="N38" s="259">
        <v>17059.882719781108</v>
      </c>
      <c r="O38" s="259">
        <v>17980.181002034002</v>
      </c>
      <c r="P38" s="259">
        <v>21735.541656666977</v>
      </c>
      <c r="Q38" s="259">
        <v>17253.939405581837</v>
      </c>
      <c r="R38" s="259">
        <v>23075.025395221324</v>
      </c>
      <c r="S38" s="259">
        <v>18331.333805931597</v>
      </c>
      <c r="T38" s="259">
        <v>21822.591508455585</v>
      </c>
      <c r="U38" s="259">
        <v>20177.705386330883</v>
      </c>
      <c r="V38" s="259">
        <v>23637.814959879102</v>
      </c>
      <c r="W38" s="259">
        <v>19830.363689265567</v>
      </c>
    </row>
    <row r="39" spans="1:23" s="54" customFormat="1" ht="12.75" customHeight="1">
      <c r="A39" s="125" t="s">
        <v>118</v>
      </c>
      <c r="B39" s="126" t="s">
        <v>170</v>
      </c>
      <c r="C39" s="259">
        <v>2355.1179837660829</v>
      </c>
      <c r="D39" s="259">
        <v>2568.8760539864375</v>
      </c>
      <c r="E39" s="259">
        <v>2152.6572748913954</v>
      </c>
      <c r="F39" s="259">
        <v>2129.4862146555001</v>
      </c>
      <c r="G39" s="259">
        <v>2543.9560281636673</v>
      </c>
      <c r="H39" s="259">
        <v>2187.2792628698426</v>
      </c>
      <c r="I39" s="259">
        <v>2435.7562895786468</v>
      </c>
      <c r="J39" s="259">
        <v>2275.5449764208743</v>
      </c>
      <c r="K39" s="259">
        <v>5365.8002171321432</v>
      </c>
      <c r="L39" s="259">
        <v>5011.6346370076435</v>
      </c>
      <c r="M39" s="259">
        <v>5472.5702474440586</v>
      </c>
      <c r="N39" s="259">
        <v>5291.0460837160381</v>
      </c>
      <c r="O39" s="259">
        <v>5520.7741742532717</v>
      </c>
      <c r="P39" s="259">
        <v>5458.1430503790934</v>
      </c>
      <c r="Q39" s="259">
        <v>3427.5105168401219</v>
      </c>
      <c r="R39" s="259">
        <v>5420.960256013178</v>
      </c>
      <c r="S39" s="259">
        <v>3395.6056881506001</v>
      </c>
      <c r="T39" s="259">
        <v>3971.6465564821683</v>
      </c>
      <c r="U39" s="259">
        <v>3882.2645710064889</v>
      </c>
      <c r="V39" s="259">
        <v>5381.8419493270976</v>
      </c>
      <c r="W39" s="259">
        <v>5496.0518810181929</v>
      </c>
    </row>
    <row r="40" spans="1:23" s="54" customFormat="1" ht="12.75" customHeight="1">
      <c r="A40" s="125" t="s">
        <v>171</v>
      </c>
      <c r="B40" s="124" t="s">
        <v>172</v>
      </c>
      <c r="C40" s="259">
        <v>3359365.1099641505</v>
      </c>
      <c r="D40" s="259">
        <v>3488725.8769007009</v>
      </c>
      <c r="E40" s="259">
        <v>3495479.8357495484</v>
      </c>
      <c r="F40" s="259">
        <v>3766750.7573339771</v>
      </c>
      <c r="G40" s="259">
        <v>3730723.3629954406</v>
      </c>
      <c r="H40" s="259">
        <v>3762190.7586890426</v>
      </c>
      <c r="I40" s="259">
        <v>3842414.6433151327</v>
      </c>
      <c r="J40" s="259">
        <v>3974339.2076935684</v>
      </c>
      <c r="K40" s="259">
        <v>3800927.5130888298</v>
      </c>
      <c r="L40" s="259">
        <v>3588209.009499663</v>
      </c>
      <c r="M40" s="259">
        <v>3719734.853781078</v>
      </c>
      <c r="N40" s="259">
        <v>3677570.4622998666</v>
      </c>
      <c r="O40" s="259">
        <v>3753758.0040806811</v>
      </c>
      <c r="P40" s="259">
        <v>3775944.9070427478</v>
      </c>
      <c r="Q40" s="259">
        <v>3581769.2813741127</v>
      </c>
      <c r="R40" s="259">
        <v>3491374.1344160773</v>
      </c>
      <c r="S40" s="259">
        <v>3504496.5073134038</v>
      </c>
      <c r="T40" s="259">
        <v>3293296.3871326628</v>
      </c>
      <c r="U40" s="259">
        <v>3173192.4784370642</v>
      </c>
      <c r="V40" s="259">
        <v>2715927.9449247802</v>
      </c>
      <c r="W40" s="259">
        <v>2398073.1452853307</v>
      </c>
    </row>
    <row r="41" spans="1:23" s="54" customFormat="1" ht="12.75" customHeight="1">
      <c r="A41" s="125" t="s">
        <v>173</v>
      </c>
      <c r="B41" s="126" t="s">
        <v>274</v>
      </c>
      <c r="C41" s="259">
        <v>3344399.8046553885</v>
      </c>
      <c r="D41" s="259">
        <v>3473915.8082652986</v>
      </c>
      <c r="E41" s="259">
        <v>3479473.1986395908</v>
      </c>
      <c r="F41" s="259">
        <v>3762949.3776935744</v>
      </c>
      <c r="G41" s="259">
        <v>3726918.4717138601</v>
      </c>
      <c r="H41" s="259">
        <v>3751115.9299797057</v>
      </c>
      <c r="I41" s="259">
        <v>3832436.0992883826</v>
      </c>
      <c r="J41" s="259">
        <v>3963583.7626378238</v>
      </c>
      <c r="K41" s="259">
        <v>3795779.9751422689</v>
      </c>
      <c r="L41" s="259">
        <v>3586676.8811595519</v>
      </c>
      <c r="M41" s="259">
        <v>3718156.883737768</v>
      </c>
      <c r="N41" s="259">
        <v>3675854.4133711262</v>
      </c>
      <c r="O41" s="259">
        <v>3751761.3163125059</v>
      </c>
      <c r="P41" s="259">
        <v>3756917.1631911742</v>
      </c>
      <c r="Q41" s="259">
        <v>3560733.1430940609</v>
      </c>
      <c r="R41" s="259">
        <v>3469562.1273896666</v>
      </c>
      <c r="S41" s="259">
        <v>3482341.2404004396</v>
      </c>
      <c r="T41" s="259">
        <v>3270618.5355157577</v>
      </c>
      <c r="U41" s="259">
        <v>3152053.7704795459</v>
      </c>
      <c r="V41" s="259">
        <v>2695219.8734064894</v>
      </c>
      <c r="W41" s="259">
        <v>2376455.2411162257</v>
      </c>
    </row>
    <row r="42" spans="1:23" s="54" customFormat="1" ht="12.75" customHeight="1">
      <c r="A42" s="125" t="s">
        <v>174</v>
      </c>
      <c r="B42" s="126" t="s">
        <v>175</v>
      </c>
      <c r="C42" s="259">
        <v>14965.305308761986</v>
      </c>
      <c r="D42" s="259">
        <v>14810.068635402664</v>
      </c>
      <c r="E42" s="259">
        <v>16006.637109957754</v>
      </c>
      <c r="F42" s="259">
        <v>3801.3796404026716</v>
      </c>
      <c r="G42" s="259">
        <v>3804.8912815805611</v>
      </c>
      <c r="H42" s="259">
        <v>11074.828709336722</v>
      </c>
      <c r="I42" s="259">
        <v>9978.5440267496015</v>
      </c>
      <c r="J42" s="259">
        <v>10755.445055744625</v>
      </c>
      <c r="K42" s="259">
        <v>5147.5379465610858</v>
      </c>
      <c r="L42" s="259">
        <v>1532.1283401109338</v>
      </c>
      <c r="M42" s="259">
        <v>1577.9700433098699</v>
      </c>
      <c r="N42" s="259">
        <v>1716.0489287405314</v>
      </c>
      <c r="O42" s="259">
        <v>1996.6877681750375</v>
      </c>
      <c r="P42" s="259">
        <v>19027.743851573468</v>
      </c>
      <c r="Q42" s="259">
        <v>21036.1382800518</v>
      </c>
      <c r="R42" s="259">
        <v>21812.007026410185</v>
      </c>
      <c r="S42" s="259">
        <v>22155.266912964074</v>
      </c>
      <c r="T42" s="259">
        <v>22677.851616904893</v>
      </c>
      <c r="U42" s="259">
        <v>21138.707957518109</v>
      </c>
      <c r="V42" s="259">
        <v>20708.071518290693</v>
      </c>
      <c r="W42" s="259">
        <v>21617.904169105102</v>
      </c>
    </row>
    <row r="43" spans="1:23" s="54" customFormat="1" ht="12.75" customHeight="1">
      <c r="A43" s="125" t="s">
        <v>176</v>
      </c>
      <c r="B43" s="124" t="s">
        <v>275</v>
      </c>
      <c r="C43" s="259">
        <v>75746.225716498782</v>
      </c>
      <c r="D43" s="259">
        <v>79601.746348672226</v>
      </c>
      <c r="E43" s="259">
        <v>69288.703651801567</v>
      </c>
      <c r="F43" s="259">
        <v>62534.569888081722</v>
      </c>
      <c r="G43" s="259">
        <v>77130.419175688352</v>
      </c>
      <c r="H43" s="259">
        <v>89677.818881086787</v>
      </c>
      <c r="I43" s="259">
        <v>100349.34981546935</v>
      </c>
      <c r="J43" s="259">
        <v>101662.21794581327</v>
      </c>
      <c r="K43" s="259">
        <v>100032.65611428912</v>
      </c>
      <c r="L43" s="259">
        <v>107483.50616723439</v>
      </c>
      <c r="M43" s="259">
        <v>93673.901069056505</v>
      </c>
      <c r="N43" s="259">
        <v>94009.923073886035</v>
      </c>
      <c r="O43" s="259">
        <v>88774.911970906585</v>
      </c>
      <c r="P43" s="259">
        <v>99739.084059220346</v>
      </c>
      <c r="Q43" s="259">
        <v>55929.17918291255</v>
      </c>
      <c r="R43" s="259">
        <v>55439.307926043475</v>
      </c>
      <c r="S43" s="259">
        <v>51748.257250105045</v>
      </c>
      <c r="T43" s="259">
        <v>60382.279003029551</v>
      </c>
      <c r="U43" s="259">
        <v>58684.373463636191</v>
      </c>
      <c r="V43" s="259">
        <v>60134.268648996142</v>
      </c>
      <c r="W43" s="259">
        <v>63938.692141927553</v>
      </c>
    </row>
    <row r="44" spans="1:23" s="54" customFormat="1" ht="12.75" customHeight="1">
      <c r="A44" s="125" t="s">
        <v>119</v>
      </c>
      <c r="B44" s="126" t="s">
        <v>178</v>
      </c>
      <c r="C44" s="259">
        <v>482.22741520473556</v>
      </c>
      <c r="D44" s="259">
        <v>476.50200359054566</v>
      </c>
      <c r="E44" s="259">
        <v>529.95465436630752</v>
      </c>
      <c r="F44" s="259">
        <v>576.02549304394006</v>
      </c>
      <c r="G44" s="259">
        <v>560.49783671246303</v>
      </c>
      <c r="H44" s="259">
        <v>635.69795619478543</v>
      </c>
      <c r="I44" s="259">
        <v>632.59595821131404</v>
      </c>
      <c r="J44" s="259">
        <v>610.38560949818134</v>
      </c>
      <c r="K44" s="259">
        <v>642.12621246356196</v>
      </c>
      <c r="L44" s="259">
        <v>1234.0905444147011</v>
      </c>
      <c r="M44" s="259">
        <v>1209.6656786161313</v>
      </c>
      <c r="N44" s="259">
        <v>1123.8396993826975</v>
      </c>
      <c r="O44" s="259">
        <v>1093.5160539809033</v>
      </c>
      <c r="P44" s="259">
        <v>1129.4205172713582</v>
      </c>
      <c r="Q44" s="259">
        <v>1137.9578368958612</v>
      </c>
      <c r="R44" s="259">
        <v>1151.3665317162338</v>
      </c>
      <c r="S44" s="259">
        <v>1171.2276943497627</v>
      </c>
      <c r="T44" s="259">
        <v>1082.6932324488498</v>
      </c>
      <c r="U44" s="259">
        <v>1044.6066182255968</v>
      </c>
      <c r="V44" s="259">
        <v>1039.8254967489177</v>
      </c>
      <c r="W44" s="259">
        <v>1012.6619654816553</v>
      </c>
    </row>
    <row r="45" spans="1:23" s="54" customFormat="1" ht="12.75" customHeight="1">
      <c r="A45" s="125" t="s">
        <v>179</v>
      </c>
      <c r="B45" s="126" t="s">
        <v>276</v>
      </c>
      <c r="C45" s="259">
        <v>75263.998301294036</v>
      </c>
      <c r="D45" s="259">
        <v>79125.244345081679</v>
      </c>
      <c r="E45" s="259">
        <v>68758.748997435265</v>
      </c>
      <c r="F45" s="259">
        <v>61958.544395037781</v>
      </c>
      <c r="G45" s="259">
        <v>76569.921338975881</v>
      </c>
      <c r="H45" s="259">
        <v>89042.120924892006</v>
      </c>
      <c r="I45" s="259">
        <v>99716.753857258038</v>
      </c>
      <c r="J45" s="259">
        <v>101051.8323363151</v>
      </c>
      <c r="K45" s="259">
        <v>99390.529901825561</v>
      </c>
      <c r="L45" s="259">
        <v>106249.41562281968</v>
      </c>
      <c r="M45" s="259">
        <v>92464.235390440386</v>
      </c>
      <c r="N45" s="259">
        <v>92886.083374503331</v>
      </c>
      <c r="O45" s="259">
        <v>87681.395916925685</v>
      </c>
      <c r="P45" s="259">
        <v>98609.66354194899</v>
      </c>
      <c r="Q45" s="259">
        <v>54791.221346016689</v>
      </c>
      <c r="R45" s="259">
        <v>54287.941394327238</v>
      </c>
      <c r="S45" s="259">
        <v>50577.029555755289</v>
      </c>
      <c r="T45" s="259">
        <v>59299.585770580692</v>
      </c>
      <c r="U45" s="259">
        <v>57639.766845410595</v>
      </c>
      <c r="V45" s="259">
        <v>59094.443152247222</v>
      </c>
      <c r="W45" s="259">
        <v>62926.0301764459</v>
      </c>
    </row>
    <row r="46" spans="1:23" s="54" customFormat="1" ht="12.75" customHeight="1">
      <c r="A46" s="125" t="s">
        <v>120</v>
      </c>
      <c r="B46" s="127" t="s">
        <v>180</v>
      </c>
      <c r="C46" s="259">
        <v>9155.7977981668009</v>
      </c>
      <c r="D46" s="259">
        <v>11347.503494121973</v>
      </c>
      <c r="E46" s="259">
        <v>6646.1798205650157</v>
      </c>
      <c r="F46" s="259">
        <v>6147.6970092507963</v>
      </c>
      <c r="G46" s="259">
        <v>6181.8700947109446</v>
      </c>
      <c r="H46" s="259">
        <v>6282.8250312522896</v>
      </c>
      <c r="I46" s="259">
        <v>7149.6230133205308</v>
      </c>
      <c r="J46" s="259">
        <v>7226.2769805899261</v>
      </c>
      <c r="K46" s="259">
        <v>7431.2982753152692</v>
      </c>
      <c r="L46" s="259">
        <v>6633.7711333946845</v>
      </c>
      <c r="M46" s="259">
        <v>6452.8837490655496</v>
      </c>
      <c r="N46" s="259">
        <v>6109.1900325826864</v>
      </c>
      <c r="O46" s="259">
        <v>5953.1171588532288</v>
      </c>
      <c r="P46" s="259">
        <v>6055.8266116961631</v>
      </c>
      <c r="Q46" s="259">
        <v>2912.6737293183146</v>
      </c>
      <c r="R46" s="259">
        <v>2923.1259926035855</v>
      </c>
      <c r="S46" s="259">
        <v>2803.1825427798799</v>
      </c>
      <c r="T46" s="259">
        <v>2680.360730724693</v>
      </c>
      <c r="U46" s="259">
        <v>2569.9139860117871</v>
      </c>
      <c r="V46" s="259">
        <v>2569.5729370140907</v>
      </c>
      <c r="W46" s="259">
        <v>2499.0830784929781</v>
      </c>
    </row>
    <row r="47" spans="1:23" s="54" customFormat="1" ht="12.75" customHeight="1">
      <c r="A47" s="125" t="s">
        <v>181</v>
      </c>
      <c r="B47" s="127" t="s">
        <v>277</v>
      </c>
      <c r="C47" s="259">
        <v>66108.200503127242</v>
      </c>
      <c r="D47" s="259">
        <v>67777.740850959686</v>
      </c>
      <c r="E47" s="259">
        <v>62112.569176870253</v>
      </c>
      <c r="F47" s="259">
        <v>55810.847385786983</v>
      </c>
      <c r="G47" s="259">
        <v>70388.051244264949</v>
      </c>
      <c r="H47" s="259">
        <v>82759.295893639719</v>
      </c>
      <c r="I47" s="259">
        <v>92567.130843937513</v>
      </c>
      <c r="J47" s="259">
        <v>93825.55535572517</v>
      </c>
      <c r="K47" s="259">
        <v>91959.231626510285</v>
      </c>
      <c r="L47" s="259">
        <v>99615.644489425002</v>
      </c>
      <c r="M47" s="259">
        <v>86011.351641374829</v>
      </c>
      <c r="N47" s="259">
        <v>86776.893341920644</v>
      </c>
      <c r="O47" s="259">
        <v>81728.278758072454</v>
      </c>
      <c r="P47" s="259">
        <v>92553.83693025283</v>
      </c>
      <c r="Q47" s="259">
        <v>51878.547616698372</v>
      </c>
      <c r="R47" s="259">
        <v>51364.815401723652</v>
      </c>
      <c r="S47" s="259">
        <v>47773.847012975406</v>
      </c>
      <c r="T47" s="259">
        <v>56619.225039856006</v>
      </c>
      <c r="U47" s="259">
        <v>55069.852859398809</v>
      </c>
      <c r="V47" s="259">
        <v>56524.870215233132</v>
      </c>
      <c r="W47" s="259">
        <v>60426.947097952921</v>
      </c>
    </row>
    <row r="48" spans="1:23" s="54" customFormat="1" ht="12.75" customHeight="1">
      <c r="A48" s="125" t="s">
        <v>182</v>
      </c>
      <c r="B48" s="124" t="s">
        <v>219</v>
      </c>
      <c r="C48" s="259">
        <v>158618.79244887261</v>
      </c>
      <c r="D48" s="259">
        <v>160701.38731540157</v>
      </c>
      <c r="E48" s="259">
        <v>152421.10812485917</v>
      </c>
      <c r="F48" s="259">
        <v>143445.85973297164</v>
      </c>
      <c r="G48" s="259">
        <v>140211.08365651726</v>
      </c>
      <c r="H48" s="259">
        <v>136243.7599749142</v>
      </c>
      <c r="I48" s="259">
        <v>143167.89007045623</v>
      </c>
      <c r="J48" s="259">
        <v>126585.25237912286</v>
      </c>
      <c r="K48" s="259">
        <v>130405.96680942341</v>
      </c>
      <c r="L48" s="259">
        <v>129301.50995141501</v>
      </c>
      <c r="M48" s="259">
        <v>133863.83224109389</v>
      </c>
      <c r="N48" s="259">
        <v>136637.63895099913</v>
      </c>
      <c r="O48" s="259">
        <v>134402.35390772339</v>
      </c>
      <c r="P48" s="259">
        <v>140861.79193945907</v>
      </c>
      <c r="Q48" s="259">
        <v>132292.62946895647</v>
      </c>
      <c r="R48" s="259">
        <v>141424.80695479375</v>
      </c>
      <c r="S48" s="259">
        <v>143869.0642226162</v>
      </c>
      <c r="T48" s="259">
        <v>145749.35590691277</v>
      </c>
      <c r="U48" s="259">
        <v>140723.84298030759</v>
      </c>
      <c r="V48" s="259">
        <v>143280.9512574407</v>
      </c>
      <c r="W48" s="259">
        <v>145711.86292358045</v>
      </c>
    </row>
    <row r="49" spans="1:23" s="54" customFormat="1" ht="12.75" customHeight="1">
      <c r="A49" s="125" t="s">
        <v>183</v>
      </c>
      <c r="B49" s="126" t="s">
        <v>184</v>
      </c>
      <c r="C49" s="259">
        <v>78187.82794739517</v>
      </c>
      <c r="D49" s="259">
        <v>77734.613847979927</v>
      </c>
      <c r="E49" s="259">
        <v>73750.569244633443</v>
      </c>
      <c r="F49" s="259">
        <v>70665.378204863329</v>
      </c>
      <c r="G49" s="259">
        <v>69187.700437326086</v>
      </c>
      <c r="H49" s="259">
        <v>66564.493466951462</v>
      </c>
      <c r="I49" s="259">
        <v>69753.69528477118</v>
      </c>
      <c r="J49" s="259">
        <v>61630.280060726232</v>
      </c>
      <c r="K49" s="259">
        <v>63258.713822142032</v>
      </c>
      <c r="L49" s="259">
        <v>52268.368543950703</v>
      </c>
      <c r="M49" s="259">
        <v>53774.448493032309</v>
      </c>
      <c r="N49" s="259">
        <v>53785.02196473223</v>
      </c>
      <c r="O49" s="259">
        <v>53189.92457359621</v>
      </c>
      <c r="P49" s="259">
        <v>55743.182471251712</v>
      </c>
      <c r="Q49" s="259">
        <v>51984.550645125797</v>
      </c>
      <c r="R49" s="259">
        <v>55688.44494510111</v>
      </c>
      <c r="S49" s="259">
        <v>57023.152772152578</v>
      </c>
      <c r="T49" s="259">
        <v>57670.402698700644</v>
      </c>
      <c r="U49" s="259">
        <v>56245.057465360842</v>
      </c>
      <c r="V49" s="259">
        <v>57702.374146888782</v>
      </c>
      <c r="W49" s="259">
        <v>58555.367474509258</v>
      </c>
    </row>
    <row r="50" spans="1:23" s="54" customFormat="1" ht="12.75" customHeight="1">
      <c r="A50" s="125" t="s">
        <v>202</v>
      </c>
      <c r="B50" s="126" t="s">
        <v>278</v>
      </c>
      <c r="C50" s="259">
        <v>80430.964501477443</v>
      </c>
      <c r="D50" s="259">
        <v>82966.773467421648</v>
      </c>
      <c r="E50" s="259">
        <v>78670.538880225708</v>
      </c>
      <c r="F50" s="259">
        <v>72780.481528108314</v>
      </c>
      <c r="G50" s="259">
        <v>71023.383219191164</v>
      </c>
      <c r="H50" s="259">
        <v>69679.266507962748</v>
      </c>
      <c r="I50" s="259">
        <v>73414.194785685046</v>
      </c>
      <c r="J50" s="259">
        <v>64954.972318396627</v>
      </c>
      <c r="K50" s="259">
        <v>67147.252987281376</v>
      </c>
      <c r="L50" s="259">
        <v>77033.141407464296</v>
      </c>
      <c r="M50" s="259">
        <v>80089.383748061577</v>
      </c>
      <c r="N50" s="259">
        <v>82852.616986266905</v>
      </c>
      <c r="O50" s="259">
        <v>81212.42933412717</v>
      </c>
      <c r="P50" s="259">
        <v>85118.60946820736</v>
      </c>
      <c r="Q50" s="259">
        <v>80308.07882383067</v>
      </c>
      <c r="R50" s="259">
        <v>85736.362009692632</v>
      </c>
      <c r="S50" s="259">
        <v>86845.911450463638</v>
      </c>
      <c r="T50" s="259">
        <v>88078.953208212115</v>
      </c>
      <c r="U50" s="259">
        <v>84478.785514946736</v>
      </c>
      <c r="V50" s="259">
        <v>85578.577110551923</v>
      </c>
      <c r="W50" s="259">
        <v>87156.495449071197</v>
      </c>
    </row>
    <row r="51" spans="1:23" s="54" customFormat="1" ht="12.75" customHeight="1">
      <c r="A51" s="125" t="s">
        <v>185</v>
      </c>
      <c r="B51" s="124" t="s">
        <v>279</v>
      </c>
      <c r="C51" s="259">
        <v>329209.52490379632</v>
      </c>
      <c r="D51" s="259">
        <v>355729.95657706389</v>
      </c>
      <c r="E51" s="259">
        <v>333737.64460930863</v>
      </c>
      <c r="F51" s="259">
        <v>302595.97968539182</v>
      </c>
      <c r="G51" s="259">
        <v>295344.07441610575</v>
      </c>
      <c r="H51" s="259">
        <v>295946.1591002802</v>
      </c>
      <c r="I51" s="259">
        <v>311869.81838904647</v>
      </c>
      <c r="J51" s="259">
        <v>273396.37780989095</v>
      </c>
      <c r="K51" s="259">
        <v>285640.09062073106</v>
      </c>
      <c r="L51" s="259">
        <v>261065.08320931543</v>
      </c>
      <c r="M51" s="259">
        <v>286220.70180318202</v>
      </c>
      <c r="N51" s="259">
        <v>272113.88572050066</v>
      </c>
      <c r="O51" s="259">
        <v>268989.83980589046</v>
      </c>
      <c r="P51" s="259">
        <v>282644.73766802566</v>
      </c>
      <c r="Q51" s="259">
        <v>252092.51341701194</v>
      </c>
      <c r="R51" s="259">
        <v>252751.30156057779</v>
      </c>
      <c r="S51" s="259">
        <v>251857.86975678557</v>
      </c>
      <c r="T51" s="259">
        <v>252096.53985712829</v>
      </c>
      <c r="U51" s="259">
        <v>239356.14929225587</v>
      </c>
      <c r="V51" s="259">
        <v>236810.16763492062</v>
      </c>
      <c r="W51" s="259">
        <v>235895.90851031459</v>
      </c>
    </row>
    <row r="52" spans="1:23" s="54" customFormat="1" ht="12.75" customHeight="1">
      <c r="A52" s="125" t="s">
        <v>32</v>
      </c>
      <c r="B52" s="126" t="s">
        <v>280</v>
      </c>
      <c r="C52" s="259">
        <v>41931.506789084837</v>
      </c>
      <c r="D52" s="259">
        <v>46736.874513793162</v>
      </c>
      <c r="E52" s="259">
        <v>38237.42320600427</v>
      </c>
      <c r="F52" s="259">
        <v>31945.515937582892</v>
      </c>
      <c r="G52" s="259">
        <v>30418.517800859336</v>
      </c>
      <c r="H52" s="259">
        <v>30006.237993255378</v>
      </c>
      <c r="I52" s="259">
        <v>33843.430765145968</v>
      </c>
      <c r="J52" s="259">
        <v>29446.983090580336</v>
      </c>
      <c r="K52" s="259">
        <v>32650.804004234335</v>
      </c>
      <c r="L52" s="259">
        <v>33241.143543962826</v>
      </c>
      <c r="M52" s="259">
        <v>34297.897231404611</v>
      </c>
      <c r="N52" s="259">
        <v>27013.162493335767</v>
      </c>
      <c r="O52" s="259">
        <v>27244.455136989716</v>
      </c>
      <c r="P52" s="259">
        <v>29390.120525805865</v>
      </c>
      <c r="Q52" s="259">
        <v>27242.170281195555</v>
      </c>
      <c r="R52" s="259">
        <v>27154.309358451435</v>
      </c>
      <c r="S52" s="259">
        <v>26574.133122974101</v>
      </c>
      <c r="T52" s="259">
        <v>26997.204944041943</v>
      </c>
      <c r="U52" s="259">
        <v>24244.593340732899</v>
      </c>
      <c r="V52" s="259">
        <v>23117.127974415129</v>
      </c>
      <c r="W52" s="259">
        <v>23671.982459885108</v>
      </c>
    </row>
    <row r="53" spans="1:23" s="54" customFormat="1" ht="12.75" customHeight="1">
      <c r="A53" s="125" t="s">
        <v>203</v>
      </c>
      <c r="B53" s="126" t="s">
        <v>220</v>
      </c>
      <c r="C53" s="259">
        <v>113997.94770848096</v>
      </c>
      <c r="D53" s="259">
        <v>120085.76835305232</v>
      </c>
      <c r="E53" s="259">
        <v>108613.9984797433</v>
      </c>
      <c r="F53" s="259">
        <v>96361.130454307364</v>
      </c>
      <c r="G53" s="259">
        <v>98928.115904811639</v>
      </c>
      <c r="H53" s="259">
        <v>108878.60549919863</v>
      </c>
      <c r="I53" s="259">
        <v>113850.0001611074</v>
      </c>
      <c r="J53" s="259">
        <v>97596.821246138483</v>
      </c>
      <c r="K53" s="259">
        <v>98757.480953810707</v>
      </c>
      <c r="L53" s="259">
        <v>91698.670541759653</v>
      </c>
      <c r="M53" s="259">
        <v>97972.793529272953</v>
      </c>
      <c r="N53" s="259">
        <v>99791.245009952996</v>
      </c>
      <c r="O53" s="259">
        <v>99207.933973728519</v>
      </c>
      <c r="P53" s="259">
        <v>103788.19337579186</v>
      </c>
      <c r="Q53" s="259">
        <v>96923.666981817703</v>
      </c>
      <c r="R53" s="259">
        <v>97826.003544268024</v>
      </c>
      <c r="S53" s="259">
        <v>98922.38836508269</v>
      </c>
      <c r="T53" s="259">
        <v>101273.70500122619</v>
      </c>
      <c r="U53" s="259">
        <v>99430.584360784778</v>
      </c>
      <c r="V53" s="259">
        <v>98919.631962600499</v>
      </c>
      <c r="W53" s="259">
        <v>96563.820430098538</v>
      </c>
    </row>
    <row r="54" spans="1:23" s="54" customFormat="1" ht="12.75" customHeight="1">
      <c r="A54" s="125" t="s">
        <v>228</v>
      </c>
      <c r="B54" s="126" t="s">
        <v>221</v>
      </c>
      <c r="C54" s="259">
        <v>173280.07040623052</v>
      </c>
      <c r="D54" s="259">
        <v>188907.31371021844</v>
      </c>
      <c r="E54" s="259">
        <v>186886.22292356106</v>
      </c>
      <c r="F54" s="259">
        <v>174289.33329350155</v>
      </c>
      <c r="G54" s="259">
        <v>165997.44071043481</v>
      </c>
      <c r="H54" s="259">
        <v>157061.3156078262</v>
      </c>
      <c r="I54" s="259">
        <v>164176.38746279312</v>
      </c>
      <c r="J54" s="259">
        <v>146352.57347317215</v>
      </c>
      <c r="K54" s="259">
        <v>154231.80566268601</v>
      </c>
      <c r="L54" s="259">
        <v>136125.26912359294</v>
      </c>
      <c r="M54" s="259">
        <v>153950.01104250445</v>
      </c>
      <c r="N54" s="259">
        <v>145309.4782172119</v>
      </c>
      <c r="O54" s="259">
        <v>142537.45069517221</v>
      </c>
      <c r="P54" s="259">
        <v>149466.42376642791</v>
      </c>
      <c r="Q54" s="259">
        <v>127926.67615399869</v>
      </c>
      <c r="R54" s="259">
        <v>127770.98865785834</v>
      </c>
      <c r="S54" s="259">
        <v>126361.34826872878</v>
      </c>
      <c r="T54" s="259">
        <v>123825.62991186015</v>
      </c>
      <c r="U54" s="259">
        <v>115680.97159073819</v>
      </c>
      <c r="V54" s="259">
        <v>114773.40769790502</v>
      </c>
      <c r="W54" s="259">
        <v>115660.10562033093</v>
      </c>
    </row>
    <row r="55" spans="1:23" s="54" customFormat="1" ht="12.75" customHeight="1">
      <c r="A55" s="125" t="s">
        <v>186</v>
      </c>
      <c r="B55" s="124" t="s">
        <v>222</v>
      </c>
      <c r="C55" s="259">
        <v>787015.84363575384</v>
      </c>
      <c r="D55" s="259">
        <v>784263.72867920529</v>
      </c>
      <c r="E55" s="259">
        <v>782062.37818638049</v>
      </c>
      <c r="F55" s="259">
        <v>794419.07179895265</v>
      </c>
      <c r="G55" s="259">
        <v>801963.63916504127</v>
      </c>
      <c r="H55" s="259">
        <v>1030602.9398362518</v>
      </c>
      <c r="I55" s="259">
        <v>1064219.688150621</v>
      </c>
      <c r="J55" s="259">
        <v>1167309.8398600733</v>
      </c>
      <c r="K55" s="259">
        <v>1204189.9239664851</v>
      </c>
      <c r="L55" s="259">
        <v>1093134.5583676668</v>
      </c>
      <c r="M55" s="259">
        <v>1125912.9506290446</v>
      </c>
      <c r="N55" s="259">
        <v>1060219.0638701154</v>
      </c>
      <c r="O55" s="259">
        <v>1124420.0030626943</v>
      </c>
      <c r="P55" s="259">
        <v>1135300.6971158131</v>
      </c>
      <c r="Q55" s="259">
        <v>1079125.9736815502</v>
      </c>
      <c r="R55" s="259">
        <v>1238606.2596603357</v>
      </c>
      <c r="S55" s="259">
        <v>1185800.6760418804</v>
      </c>
      <c r="T55" s="259">
        <v>1264735.3891513152</v>
      </c>
      <c r="U55" s="259">
        <v>1357127.0113359538</v>
      </c>
      <c r="V55" s="259">
        <v>1272169.6615069371</v>
      </c>
      <c r="W55" s="259">
        <v>892773.03641500999</v>
      </c>
    </row>
    <row r="56" spans="1:23" s="54" customFormat="1" ht="12.75" customHeight="1">
      <c r="A56" s="125" t="s">
        <v>188</v>
      </c>
      <c r="B56" s="126" t="s">
        <v>281</v>
      </c>
      <c r="C56" s="259">
        <v>32097.738667998248</v>
      </c>
      <c r="D56" s="259">
        <v>28771.547671763459</v>
      </c>
      <c r="E56" s="259">
        <v>26816.448392917981</v>
      </c>
      <c r="F56" s="259">
        <v>26023.67666410785</v>
      </c>
      <c r="G56" s="259">
        <v>24593.424831207118</v>
      </c>
      <c r="H56" s="259">
        <v>21218.203614752452</v>
      </c>
      <c r="I56" s="259">
        <v>19012.25937985464</v>
      </c>
      <c r="J56" s="259">
        <v>18418.076077069698</v>
      </c>
      <c r="K56" s="259">
        <v>8150.3511884013524</v>
      </c>
      <c r="L56" s="259">
        <v>6243.9841232915351</v>
      </c>
      <c r="M56" s="259">
        <v>6708.2966117096521</v>
      </c>
      <c r="N56" s="259">
        <v>6336.3977690783477</v>
      </c>
      <c r="O56" s="259">
        <v>6141.5534485552271</v>
      </c>
      <c r="P56" s="259">
        <v>6038.2910587991746</v>
      </c>
      <c r="Q56" s="259">
        <v>5426.2509420406914</v>
      </c>
      <c r="R56" s="259">
        <v>5697.4872781241857</v>
      </c>
      <c r="S56" s="259">
        <v>6541.2044664530877</v>
      </c>
      <c r="T56" s="259">
        <v>7031.0811213429679</v>
      </c>
      <c r="U56" s="259">
        <v>6296.7774211687492</v>
      </c>
      <c r="V56" s="259">
        <v>6280.8604643831231</v>
      </c>
      <c r="W56" s="259">
        <v>5540.5133402681895</v>
      </c>
    </row>
    <row r="57" spans="1:23" s="54" customFormat="1" ht="12.75" customHeight="1">
      <c r="A57" s="125" t="s">
        <v>189</v>
      </c>
      <c r="B57" s="126" t="s">
        <v>282</v>
      </c>
      <c r="C57" s="259">
        <v>137835.12858801757</v>
      </c>
      <c r="D57" s="259">
        <v>144571.43018475524</v>
      </c>
      <c r="E57" s="259">
        <v>161997.3906179039</v>
      </c>
      <c r="F57" s="259">
        <v>164148.51194864485</v>
      </c>
      <c r="G57" s="259">
        <v>166365.39969466493</v>
      </c>
      <c r="H57" s="259">
        <v>181501.87745866927</v>
      </c>
      <c r="I57" s="259">
        <v>175694.62820234324</v>
      </c>
      <c r="J57" s="259">
        <v>178255.14978371293</v>
      </c>
      <c r="K57" s="259">
        <v>183257.78168774769</v>
      </c>
      <c r="L57" s="259">
        <v>172936.83918838837</v>
      </c>
      <c r="M57" s="259">
        <v>188240.07957075106</v>
      </c>
      <c r="N57" s="259">
        <v>183032.60354836384</v>
      </c>
      <c r="O57" s="259">
        <v>187320.74483631874</v>
      </c>
      <c r="P57" s="259">
        <v>190098.17541429214</v>
      </c>
      <c r="Q57" s="259">
        <v>206708.6704630235</v>
      </c>
      <c r="R57" s="259">
        <v>201792.27057455</v>
      </c>
      <c r="S57" s="259">
        <v>198734.0966574359</v>
      </c>
      <c r="T57" s="259">
        <v>191020.84943689196</v>
      </c>
      <c r="U57" s="259">
        <v>230015.2110417576</v>
      </c>
      <c r="V57" s="259">
        <v>232430.87528008214</v>
      </c>
      <c r="W57" s="259">
        <v>175778.51452448295</v>
      </c>
    </row>
    <row r="58" spans="1:23" s="54" customFormat="1" ht="12.75" customHeight="1">
      <c r="A58" s="125" t="s">
        <v>121</v>
      </c>
      <c r="B58" s="126" t="s">
        <v>283</v>
      </c>
      <c r="C58" s="259">
        <v>59020.074705285013</v>
      </c>
      <c r="D58" s="259">
        <v>55770.794578781577</v>
      </c>
      <c r="E58" s="259">
        <v>54124.712163995573</v>
      </c>
      <c r="F58" s="259">
        <v>54593.429988029544</v>
      </c>
      <c r="G58" s="259">
        <v>45912.847509610161</v>
      </c>
      <c r="H58" s="259">
        <v>244250.04742378648</v>
      </c>
      <c r="I58" s="259">
        <v>255885.62563411874</v>
      </c>
      <c r="J58" s="259">
        <v>332339.45818936668</v>
      </c>
      <c r="K58" s="259">
        <v>372889.48479231476</v>
      </c>
      <c r="L58" s="259">
        <v>312440.01281636104</v>
      </c>
      <c r="M58" s="259">
        <v>338042.77818439167</v>
      </c>
      <c r="N58" s="259">
        <v>291378.34227827092</v>
      </c>
      <c r="O58" s="259">
        <v>332647.59737849201</v>
      </c>
      <c r="P58" s="259">
        <v>329235.29933693836</v>
      </c>
      <c r="Q58" s="259">
        <v>314261.66824000614</v>
      </c>
      <c r="R58" s="259">
        <v>474220.17176345293</v>
      </c>
      <c r="S58" s="259">
        <v>395978.8371506455</v>
      </c>
      <c r="T58" s="259">
        <v>457059.16295745596</v>
      </c>
      <c r="U58" s="259">
        <v>508435.51751951047</v>
      </c>
      <c r="V58" s="259">
        <v>440954.61795562803</v>
      </c>
      <c r="W58" s="259">
        <v>352855.80419700267</v>
      </c>
    </row>
    <row r="59" spans="1:23" s="54" customFormat="1" ht="12.75" customHeight="1">
      <c r="A59" s="125" t="s">
        <v>122</v>
      </c>
      <c r="B59" s="126" t="s">
        <v>284</v>
      </c>
      <c r="C59" s="259">
        <v>379081.73624964181</v>
      </c>
      <c r="D59" s="259">
        <v>369552.08939318941</v>
      </c>
      <c r="E59" s="259">
        <v>365957.32746947883</v>
      </c>
      <c r="F59" s="259">
        <v>376551.30164016335</v>
      </c>
      <c r="G59" s="259">
        <v>383608.86287050013</v>
      </c>
      <c r="H59" s="259">
        <v>378626.00218502694</v>
      </c>
      <c r="I59" s="259">
        <v>392195.62550371885</v>
      </c>
      <c r="J59" s="259">
        <v>409574.44105988758</v>
      </c>
      <c r="K59" s="259">
        <v>410966.67119387619</v>
      </c>
      <c r="L59" s="259">
        <v>390105.25649753714</v>
      </c>
      <c r="M59" s="259">
        <v>375710.08857384411</v>
      </c>
      <c r="N59" s="259">
        <v>361048.46268937469</v>
      </c>
      <c r="O59" s="259">
        <v>394605.11470099038</v>
      </c>
      <c r="P59" s="259">
        <v>394516.0292008596</v>
      </c>
      <c r="Q59" s="259">
        <v>379320.82791196113</v>
      </c>
      <c r="R59" s="259">
        <v>371369.75751072844</v>
      </c>
      <c r="S59" s="259">
        <v>394531.56648347573</v>
      </c>
      <c r="T59" s="259">
        <v>414577.93451928365</v>
      </c>
      <c r="U59" s="259">
        <v>415129.27568081033</v>
      </c>
      <c r="V59" s="259">
        <v>397476.98500578734</v>
      </c>
      <c r="W59" s="259">
        <v>170149.4750502583</v>
      </c>
    </row>
    <row r="60" spans="1:23" s="54" customFormat="1" ht="12.75" customHeight="1">
      <c r="A60" s="125" t="s">
        <v>123</v>
      </c>
      <c r="B60" s="126" t="s">
        <v>223</v>
      </c>
      <c r="C60" s="259">
        <v>131599.49691927613</v>
      </c>
      <c r="D60" s="259">
        <v>137524.45576360074</v>
      </c>
      <c r="E60" s="259">
        <v>125634.69995593849</v>
      </c>
      <c r="F60" s="259">
        <v>126342.55025390108</v>
      </c>
      <c r="G60" s="259">
        <v>133394.14419349289</v>
      </c>
      <c r="H60" s="259">
        <v>164429.20919618735</v>
      </c>
      <c r="I60" s="259">
        <v>177637.00566258156</v>
      </c>
      <c r="J60" s="259">
        <v>185203.66355716615</v>
      </c>
      <c r="K60" s="259">
        <v>185310.83408498424</v>
      </c>
      <c r="L60" s="259">
        <v>179727.39031618001</v>
      </c>
      <c r="M60" s="259">
        <v>184170.06261918228</v>
      </c>
      <c r="N60" s="259">
        <v>190843.29286755828</v>
      </c>
      <c r="O60" s="259">
        <v>173502.83314790859</v>
      </c>
      <c r="P60" s="259">
        <v>179644.39084563463</v>
      </c>
      <c r="Q60" s="259">
        <v>126681.16414824848</v>
      </c>
      <c r="R60" s="259">
        <v>132810.01708750721</v>
      </c>
      <c r="S60" s="259">
        <v>133996.75173929197</v>
      </c>
      <c r="T60" s="259">
        <v>135095.5342984586</v>
      </c>
      <c r="U60" s="259">
        <v>134319.93830753304</v>
      </c>
      <c r="V60" s="259">
        <v>131059.13514682629</v>
      </c>
      <c r="W60" s="259">
        <v>126400.74270998883</v>
      </c>
    </row>
    <row r="61" spans="1:23" s="54" customFormat="1" ht="12.75" customHeight="1">
      <c r="A61" s="125" t="s">
        <v>229</v>
      </c>
      <c r="B61" s="126" t="s">
        <v>190</v>
      </c>
      <c r="C61" s="259">
        <v>47381.668505535104</v>
      </c>
      <c r="D61" s="259">
        <v>48073.411087114815</v>
      </c>
      <c r="E61" s="259">
        <v>47531.799586145615</v>
      </c>
      <c r="F61" s="259">
        <v>46759.601304105978</v>
      </c>
      <c r="G61" s="259">
        <v>48088.960065566047</v>
      </c>
      <c r="H61" s="259">
        <v>40577.599957829385</v>
      </c>
      <c r="I61" s="259">
        <v>43794.543768004129</v>
      </c>
      <c r="J61" s="259">
        <v>43519.051192870131</v>
      </c>
      <c r="K61" s="259">
        <v>43614.801019160659</v>
      </c>
      <c r="L61" s="259">
        <v>31681.075425908748</v>
      </c>
      <c r="M61" s="259">
        <v>33041.645069165796</v>
      </c>
      <c r="N61" s="259">
        <v>27579.96471746928</v>
      </c>
      <c r="O61" s="259">
        <v>30202.159550429391</v>
      </c>
      <c r="P61" s="259">
        <v>35768.511259289218</v>
      </c>
      <c r="Q61" s="259">
        <v>46727.391976270286</v>
      </c>
      <c r="R61" s="259">
        <v>52716.555445972939</v>
      </c>
      <c r="S61" s="259">
        <v>56018.219544578162</v>
      </c>
      <c r="T61" s="259">
        <v>59950.826817882116</v>
      </c>
      <c r="U61" s="259">
        <v>62930.291365173609</v>
      </c>
      <c r="V61" s="259">
        <v>63967.187654230263</v>
      </c>
      <c r="W61" s="259">
        <v>62047.986593008965</v>
      </c>
    </row>
    <row r="62" spans="1:23" s="54" customFormat="1" ht="12.75" customHeight="1">
      <c r="A62" s="125" t="s">
        <v>191</v>
      </c>
      <c r="B62" s="124" t="s">
        <v>192</v>
      </c>
      <c r="C62" s="259">
        <v>68252.761362138161</v>
      </c>
      <c r="D62" s="259">
        <v>76823.197091712747</v>
      </c>
      <c r="E62" s="259">
        <v>77747.020335607551</v>
      </c>
      <c r="F62" s="259">
        <v>67228.266249868117</v>
      </c>
      <c r="G62" s="259">
        <v>64801.588241713274</v>
      </c>
      <c r="H62" s="259">
        <v>65689.91322111628</v>
      </c>
      <c r="I62" s="259">
        <v>71843.363746130111</v>
      </c>
      <c r="J62" s="259">
        <v>53315.51385227697</v>
      </c>
      <c r="K62" s="259">
        <v>55277.678032486314</v>
      </c>
      <c r="L62" s="259">
        <v>55426.625267617834</v>
      </c>
      <c r="M62" s="259">
        <v>59946.339761413161</v>
      </c>
      <c r="N62" s="259">
        <v>56368.409664052851</v>
      </c>
      <c r="O62" s="259">
        <v>55782.826994424198</v>
      </c>
      <c r="P62" s="259">
        <v>58591.574394749434</v>
      </c>
      <c r="Q62" s="259">
        <v>50197.646049641298</v>
      </c>
      <c r="R62" s="259">
        <v>47912.895685189782</v>
      </c>
      <c r="S62" s="259">
        <v>50357.963821848905</v>
      </c>
      <c r="T62" s="259">
        <v>47696.844936984642</v>
      </c>
      <c r="U62" s="259">
        <v>42174.822222704664</v>
      </c>
      <c r="V62" s="259">
        <v>41733.577785797206</v>
      </c>
      <c r="W62" s="259">
        <v>43256.560286246953</v>
      </c>
    </row>
    <row r="63" spans="1:23" s="54" customFormat="1" ht="12.75" customHeight="1">
      <c r="A63" s="125" t="s">
        <v>72</v>
      </c>
      <c r="B63" s="124" t="s">
        <v>224</v>
      </c>
      <c r="C63" s="259">
        <v>66516.025408008747</v>
      </c>
      <c r="D63" s="259">
        <v>72291.772521831677</v>
      </c>
      <c r="E63" s="259">
        <v>59188.329340823868</v>
      </c>
      <c r="F63" s="259">
        <v>56875.853636112159</v>
      </c>
      <c r="G63" s="259">
        <v>63253.9575483601</v>
      </c>
      <c r="H63" s="259">
        <v>66358.885145546854</v>
      </c>
      <c r="I63" s="259">
        <v>73957.712890437513</v>
      </c>
      <c r="J63" s="259">
        <v>63913.7358389336</v>
      </c>
      <c r="K63" s="259">
        <v>66450.941281358129</v>
      </c>
      <c r="L63" s="259">
        <v>51785.577276181502</v>
      </c>
      <c r="M63" s="259">
        <v>51565.542259321854</v>
      </c>
      <c r="N63" s="259">
        <v>55164.91191682966</v>
      </c>
      <c r="O63" s="259">
        <v>53864.586437681704</v>
      </c>
      <c r="P63" s="259">
        <v>55837.956263025386</v>
      </c>
      <c r="Q63" s="259">
        <v>26226.672746306009</v>
      </c>
      <c r="R63" s="259">
        <v>25748.520022596818</v>
      </c>
      <c r="S63" s="259">
        <v>24868.292209905456</v>
      </c>
      <c r="T63" s="259">
        <v>24926.822174657558</v>
      </c>
      <c r="U63" s="259">
        <v>23820.795390690844</v>
      </c>
      <c r="V63" s="259">
        <v>24713.668051243025</v>
      </c>
      <c r="W63" s="259">
        <v>24727.764917956505</v>
      </c>
    </row>
    <row r="64" spans="1:23" s="54" customFormat="1" ht="12.75" customHeight="1">
      <c r="A64" s="125" t="s">
        <v>73</v>
      </c>
      <c r="B64" s="124" t="s">
        <v>132</v>
      </c>
      <c r="C64" s="259">
        <v>31975.751888006362</v>
      </c>
      <c r="D64" s="259">
        <v>36083.727361497775</v>
      </c>
      <c r="E64" s="259">
        <v>36407.272121870708</v>
      </c>
      <c r="F64" s="259">
        <v>32306.817940535988</v>
      </c>
      <c r="G64" s="259">
        <v>29595.289930198687</v>
      </c>
      <c r="H64" s="259">
        <v>31078.707014624786</v>
      </c>
      <c r="I64" s="259">
        <v>35004.245916465479</v>
      </c>
      <c r="J64" s="259">
        <v>28000.508727919878</v>
      </c>
      <c r="K64" s="259">
        <v>30876.582321636946</v>
      </c>
      <c r="L64" s="259">
        <v>27976.805211748946</v>
      </c>
      <c r="M64" s="259">
        <v>29270.757384304878</v>
      </c>
      <c r="N64" s="259">
        <v>26048.54562893249</v>
      </c>
      <c r="O64" s="259">
        <v>26446.952111830647</v>
      </c>
      <c r="P64" s="259">
        <v>30033.518114877006</v>
      </c>
      <c r="Q64" s="259">
        <v>25392.541595119328</v>
      </c>
      <c r="R64" s="259">
        <v>23855.428284910111</v>
      </c>
      <c r="S64" s="259">
        <v>24410.429872201228</v>
      </c>
      <c r="T64" s="259">
        <v>24010.589109264594</v>
      </c>
      <c r="U64" s="259">
        <v>21383.074030981108</v>
      </c>
      <c r="V64" s="259">
        <v>21782.520809448342</v>
      </c>
      <c r="W64" s="259">
        <v>21954.549715195972</v>
      </c>
    </row>
    <row r="65" spans="1:23" s="54" customFormat="1" ht="12.75" customHeight="1">
      <c r="A65" s="125" t="s">
        <v>74</v>
      </c>
      <c r="B65" s="124" t="s">
        <v>285</v>
      </c>
      <c r="C65" s="259">
        <v>12712.93924253051</v>
      </c>
      <c r="D65" s="259">
        <v>13683.567516776022</v>
      </c>
      <c r="E65" s="259">
        <v>13554.024993174491</v>
      </c>
      <c r="F65" s="259">
        <v>14487.981435306576</v>
      </c>
      <c r="G65" s="259">
        <v>15197.363485839611</v>
      </c>
      <c r="H65" s="259">
        <v>16125.649015862342</v>
      </c>
      <c r="I65" s="259">
        <v>19036.665063959219</v>
      </c>
      <c r="J65" s="259">
        <v>16548.956754241099</v>
      </c>
      <c r="K65" s="259">
        <v>17687.753328882187</v>
      </c>
      <c r="L65" s="259">
        <v>15358.983684793906</v>
      </c>
      <c r="M65" s="259">
        <v>15463.994370997651</v>
      </c>
      <c r="N65" s="259">
        <v>14977.369306275481</v>
      </c>
      <c r="O65" s="259">
        <v>15293.379240468659</v>
      </c>
      <c r="P65" s="259">
        <v>15777.992749778896</v>
      </c>
      <c r="Q65" s="259">
        <v>4883.7023769804773</v>
      </c>
      <c r="R65" s="259">
        <v>5673.4875355166423</v>
      </c>
      <c r="S65" s="259">
        <v>5779.0335063914126</v>
      </c>
      <c r="T65" s="259">
        <v>5969.300084536022</v>
      </c>
      <c r="U65" s="259">
        <v>5958.6230080657442</v>
      </c>
      <c r="V65" s="259">
        <v>6324.1584796074067</v>
      </c>
      <c r="W65" s="259">
        <v>6228.54417786255</v>
      </c>
    </row>
    <row r="66" spans="1:23" s="54" customFormat="1" ht="12.75" customHeight="1">
      <c r="A66" s="125" t="s">
        <v>75</v>
      </c>
      <c r="B66" s="124" t="s">
        <v>286</v>
      </c>
      <c r="C66" s="259">
        <v>114857.24433690256</v>
      </c>
      <c r="D66" s="259">
        <v>124156.92487373596</v>
      </c>
      <c r="E66" s="259">
        <v>120596.28757664368</v>
      </c>
      <c r="F66" s="259">
        <v>111330.63360578126</v>
      </c>
      <c r="G66" s="259">
        <v>109123.12466415469</v>
      </c>
      <c r="H66" s="259">
        <v>113385.70795497208</v>
      </c>
      <c r="I66" s="259">
        <v>125034.28963355167</v>
      </c>
      <c r="J66" s="259">
        <v>114938.61870978527</v>
      </c>
      <c r="K66" s="259">
        <v>127181.95108388217</v>
      </c>
      <c r="L66" s="259">
        <v>120849.68144967523</v>
      </c>
      <c r="M66" s="259">
        <v>121490.80668533666</v>
      </c>
      <c r="N66" s="259">
        <v>115572.2581231362</v>
      </c>
      <c r="O66" s="259">
        <v>115009.18399665467</v>
      </c>
      <c r="P66" s="259">
        <v>120952.63391253723</v>
      </c>
      <c r="Q66" s="259">
        <v>53465.515553528567</v>
      </c>
      <c r="R66" s="259">
        <v>55830.117835460151</v>
      </c>
      <c r="S66" s="259">
        <v>57016.282459095884</v>
      </c>
      <c r="T66" s="259">
        <v>59567.090435271952</v>
      </c>
      <c r="U66" s="259">
        <v>58041.166065951009</v>
      </c>
      <c r="V66" s="259">
        <v>61922.8929509359</v>
      </c>
      <c r="W66" s="259">
        <v>59980.875629803209</v>
      </c>
    </row>
    <row r="67" spans="1:23" s="54" customFormat="1" ht="12.75" customHeight="1">
      <c r="A67" s="125" t="s">
        <v>76</v>
      </c>
      <c r="B67" s="124" t="s">
        <v>287</v>
      </c>
      <c r="C67" s="259">
        <v>15103.200335264262</v>
      </c>
      <c r="D67" s="259">
        <v>16474.81783379244</v>
      </c>
      <c r="E67" s="259">
        <v>16489.661274930153</v>
      </c>
      <c r="F67" s="259">
        <v>16343.183366809273</v>
      </c>
      <c r="G67" s="259">
        <v>15898.344851369835</v>
      </c>
      <c r="H67" s="259">
        <v>17474.944898743423</v>
      </c>
      <c r="I67" s="259">
        <v>16011.744529405383</v>
      </c>
      <c r="J67" s="259">
        <v>15755.54126346353</v>
      </c>
      <c r="K67" s="259">
        <v>17773.181275083596</v>
      </c>
      <c r="L67" s="259">
        <v>14852.129875762326</v>
      </c>
      <c r="M67" s="259">
        <v>15886.805162286119</v>
      </c>
      <c r="N67" s="259">
        <v>15711.291139272416</v>
      </c>
      <c r="O67" s="259">
        <v>15146.471321318666</v>
      </c>
      <c r="P67" s="259">
        <v>16392.244981133666</v>
      </c>
      <c r="Q67" s="259">
        <v>17788.62271949109</v>
      </c>
      <c r="R67" s="259">
        <v>20099.111519948779</v>
      </c>
      <c r="S67" s="259">
        <v>18360.113774963065</v>
      </c>
      <c r="T67" s="259">
        <v>18607.238482394667</v>
      </c>
      <c r="U67" s="259">
        <v>18010.769112015823</v>
      </c>
      <c r="V67" s="259">
        <v>18295.849038055279</v>
      </c>
      <c r="W67" s="259">
        <v>17985.508475585484</v>
      </c>
    </row>
    <row r="68" spans="1:23" s="54" customFormat="1" ht="12.75" customHeight="1">
      <c r="A68" s="125" t="s">
        <v>77</v>
      </c>
      <c r="B68" s="124" t="s">
        <v>288</v>
      </c>
      <c r="C68" s="259">
        <v>120356.38823917786</v>
      </c>
      <c r="D68" s="259">
        <v>124296.68196786512</v>
      </c>
      <c r="E68" s="259">
        <v>122397.0675600161</v>
      </c>
      <c r="F68" s="259">
        <v>115572.81206066853</v>
      </c>
      <c r="G68" s="259">
        <v>108242.18461466563</v>
      </c>
      <c r="H68" s="259">
        <v>126448.2892407711</v>
      </c>
      <c r="I68" s="259">
        <v>141175.74148668989</v>
      </c>
      <c r="J68" s="259">
        <v>117395.43181550983</v>
      </c>
      <c r="K68" s="259">
        <v>130573.44957053075</v>
      </c>
      <c r="L68" s="259">
        <v>121224.01679382865</v>
      </c>
      <c r="M68" s="259">
        <v>123310.24343930841</v>
      </c>
      <c r="N68" s="259">
        <v>111065.5247242122</v>
      </c>
      <c r="O68" s="259">
        <v>101006.54014987998</v>
      </c>
      <c r="P68" s="259">
        <v>107778.06047028955</v>
      </c>
      <c r="Q68" s="259">
        <v>87492.903361849443</v>
      </c>
      <c r="R68" s="259">
        <v>89387.174626121065</v>
      </c>
      <c r="S68" s="259">
        <v>88819.036828470111</v>
      </c>
      <c r="T68" s="259">
        <v>85165.205130042916</v>
      </c>
      <c r="U68" s="259">
        <v>79414.328267691526</v>
      </c>
      <c r="V68" s="259">
        <v>82939.217390618782</v>
      </c>
      <c r="W68" s="259">
        <v>83634.476176412762</v>
      </c>
    </row>
    <row r="69" spans="1:23" s="54" customFormat="1" ht="12.75" customHeight="1">
      <c r="A69" s="125" t="s">
        <v>193</v>
      </c>
      <c r="B69" s="124" t="s">
        <v>226</v>
      </c>
      <c r="C69" s="259">
        <v>77506.274586210566</v>
      </c>
      <c r="D69" s="259">
        <v>89841.832088472758</v>
      </c>
      <c r="E69" s="259">
        <v>85004.379690018526</v>
      </c>
      <c r="F69" s="259">
        <v>70637.759800639251</v>
      </c>
      <c r="G69" s="259">
        <v>68108.506076799938</v>
      </c>
      <c r="H69" s="259">
        <v>77605.094769832809</v>
      </c>
      <c r="I69" s="259">
        <v>87756.792252655592</v>
      </c>
      <c r="J69" s="259">
        <v>66648.426052341325</v>
      </c>
      <c r="K69" s="259">
        <v>78699.244700104551</v>
      </c>
      <c r="L69" s="259">
        <v>68492.052025113706</v>
      </c>
      <c r="M69" s="259">
        <v>69810.566332568123</v>
      </c>
      <c r="N69" s="259">
        <v>63150.843700785728</v>
      </c>
      <c r="O69" s="259">
        <v>59207.431744467707</v>
      </c>
      <c r="P69" s="259">
        <v>65065.235763514313</v>
      </c>
      <c r="Q69" s="259">
        <v>53425.52657413439</v>
      </c>
      <c r="R69" s="259">
        <v>60135.976112602366</v>
      </c>
      <c r="S69" s="259">
        <v>57500.443743868549</v>
      </c>
      <c r="T69" s="259">
        <v>57217.682213363238</v>
      </c>
      <c r="U69" s="259">
        <v>52313.470248932506</v>
      </c>
      <c r="V69" s="259">
        <v>53861.259401266943</v>
      </c>
      <c r="W69" s="259">
        <v>56506.44141186386</v>
      </c>
    </row>
    <row r="70" spans="1:23" s="54" customFormat="1" ht="12.75" customHeight="1">
      <c r="A70" s="125" t="s">
        <v>194</v>
      </c>
      <c r="B70" s="124" t="s">
        <v>289</v>
      </c>
      <c r="C70" s="259">
        <v>97622.300578573588</v>
      </c>
      <c r="D70" s="259">
        <v>111547.5635250604</v>
      </c>
      <c r="E70" s="259">
        <v>113309.45857114266</v>
      </c>
      <c r="F70" s="259">
        <v>93697.534350988979</v>
      </c>
      <c r="G70" s="259">
        <v>90793.936319936416</v>
      </c>
      <c r="H70" s="259">
        <v>95189.223247297225</v>
      </c>
      <c r="I70" s="259">
        <v>111533.57731851257</v>
      </c>
      <c r="J70" s="259">
        <v>89194.053640476006</v>
      </c>
      <c r="K70" s="259">
        <v>108554.5824683242</v>
      </c>
      <c r="L70" s="259">
        <v>102079.21380523409</v>
      </c>
      <c r="M70" s="259">
        <v>110628.00571553249</v>
      </c>
      <c r="N70" s="259">
        <v>100536.67216468019</v>
      </c>
      <c r="O70" s="259">
        <v>98326.614829085709</v>
      </c>
      <c r="P70" s="259">
        <v>105478.63447884232</v>
      </c>
      <c r="Q70" s="259">
        <v>102406.94277955474</v>
      </c>
      <c r="R70" s="259">
        <v>104441.54515004822</v>
      </c>
      <c r="S70" s="259">
        <v>106354.92764206127</v>
      </c>
      <c r="T70" s="259">
        <v>103781.20996686598</v>
      </c>
      <c r="U70" s="259">
        <v>98335.193270091142</v>
      </c>
      <c r="V70" s="259">
        <v>101599.32202502161</v>
      </c>
      <c r="W70" s="259">
        <v>106157.1662869651</v>
      </c>
    </row>
    <row r="71" spans="1:23" s="54" customFormat="1" ht="12.75" customHeight="1">
      <c r="A71" s="125" t="s">
        <v>195</v>
      </c>
      <c r="B71" s="124" t="s">
        <v>227</v>
      </c>
      <c r="C71" s="259">
        <v>143415.15834309152</v>
      </c>
      <c r="D71" s="259">
        <v>154983.86111949853</v>
      </c>
      <c r="E71" s="259">
        <v>128121.80429306743</v>
      </c>
      <c r="F71" s="259">
        <v>112403.55197802951</v>
      </c>
      <c r="G71" s="259">
        <v>109025.62100739402</v>
      </c>
      <c r="H71" s="259">
        <v>111875.81511306184</v>
      </c>
      <c r="I71" s="259">
        <v>115181.6611163638</v>
      </c>
      <c r="J71" s="259">
        <v>96469.112261874339</v>
      </c>
      <c r="K71" s="259">
        <v>107083.83925890077</v>
      </c>
      <c r="L71" s="259">
        <v>95023.664446898882</v>
      </c>
      <c r="M71" s="259">
        <v>95494.615130730002</v>
      </c>
      <c r="N71" s="259">
        <v>85797.3961654577</v>
      </c>
      <c r="O71" s="259">
        <v>83196.111694666411</v>
      </c>
      <c r="P71" s="259">
        <v>85960.023697005046</v>
      </c>
      <c r="Q71" s="259">
        <v>98138.228166466724</v>
      </c>
      <c r="R71" s="259">
        <v>102734.95457707765</v>
      </c>
      <c r="S71" s="259">
        <v>101982.76498876931</v>
      </c>
      <c r="T71" s="259">
        <v>100913.30497116192</v>
      </c>
      <c r="U71" s="259">
        <v>94322.741580246366</v>
      </c>
      <c r="V71" s="259">
        <v>93572.614139253972</v>
      </c>
      <c r="W71" s="259">
        <v>87104.891411003598</v>
      </c>
    </row>
    <row r="72" spans="1:23" s="54" customFormat="1" ht="6" customHeight="1">
      <c r="A72" s="42"/>
      <c r="B72" s="133"/>
      <c r="C72" s="259"/>
      <c r="D72" s="259"/>
      <c r="E72" s="259"/>
      <c r="F72" s="259"/>
      <c r="G72" s="259"/>
      <c r="H72" s="259"/>
      <c r="I72" s="259"/>
      <c r="J72" s="259"/>
      <c r="K72" s="259"/>
      <c r="L72" s="259"/>
      <c r="M72" s="259"/>
      <c r="N72" s="259"/>
      <c r="O72" s="259"/>
      <c r="P72" s="259"/>
      <c r="Q72" s="260"/>
      <c r="R72" s="260"/>
      <c r="S72" s="260"/>
      <c r="T72" s="260"/>
      <c r="U72" s="260"/>
    </row>
    <row r="73" spans="1:23" s="55" customFormat="1" ht="15" customHeight="1">
      <c r="A73" s="42"/>
      <c r="B73" s="102" t="s">
        <v>33</v>
      </c>
      <c r="C73" s="261">
        <v>8275571.2589036245</v>
      </c>
      <c r="D73" s="261">
        <v>8402786.6227507498</v>
      </c>
      <c r="E73" s="261">
        <v>8296918.1135929646</v>
      </c>
      <c r="F73" s="261">
        <v>8488604.4337016344</v>
      </c>
      <c r="G73" s="261">
        <v>8499575.784420304</v>
      </c>
      <c r="H73" s="261">
        <v>8724419.5952393394</v>
      </c>
      <c r="I73" s="261">
        <v>8982190.6708474271</v>
      </c>
      <c r="J73" s="261">
        <v>9123999.4523267057</v>
      </c>
      <c r="K73" s="261">
        <v>9058672.7033434082</v>
      </c>
      <c r="L73" s="261">
        <v>8427948.9189686198</v>
      </c>
      <c r="M73" s="261">
        <v>8979263.6668560058</v>
      </c>
      <c r="N73" s="261">
        <v>8783194.0499673039</v>
      </c>
      <c r="O73" s="261">
        <v>8674050.7259927224</v>
      </c>
      <c r="P73" s="261">
        <v>8865937.8104912862</v>
      </c>
      <c r="Q73" s="261">
        <f t="shared" ref="Q73:R73" si="0">SUM(Q62:Q71)+Q55+Q51+Q48+Q43+Q40+Q13+Q9+Q5</f>
        <v>8358926.6524398029</v>
      </c>
      <c r="R73" s="261">
        <f t="shared" si="0"/>
        <v>8551353.9701425061</v>
      </c>
      <c r="S73" s="261">
        <f t="shared" ref="S73:V73" si="1">SUM(S62:S71)+S55+S51+S48+S43+S40+S13+S9+S5</f>
        <v>8637745.7202923205</v>
      </c>
      <c r="T73" s="261">
        <f t="shared" si="1"/>
        <v>8519605.7883562893</v>
      </c>
      <c r="U73" s="261">
        <f t="shared" si="1"/>
        <v>8326914.9381741984</v>
      </c>
      <c r="V73" s="261">
        <f t="shared" si="1"/>
        <v>7738926.3344109207</v>
      </c>
      <c r="W73" s="261">
        <f t="shared" ref="W73" si="2">SUM(W62:W71)+W55+W51+W48+W43+W40+W13+W9+W5</f>
        <v>6947323.8031865228</v>
      </c>
    </row>
    <row r="74" spans="1:23" s="55" customFormat="1" ht="15" customHeight="1">
      <c r="A74" s="42"/>
      <c r="B74" s="133" t="s">
        <v>56</v>
      </c>
      <c r="C74" s="259">
        <v>3296368.0607265113</v>
      </c>
      <c r="D74" s="259">
        <v>3536165.6026100144</v>
      </c>
      <c r="E74" s="259">
        <v>3440396.84900743</v>
      </c>
      <c r="F74" s="259">
        <v>3451291.43607235</v>
      </c>
      <c r="G74" s="259">
        <v>3350189.721098925</v>
      </c>
      <c r="H74" s="259">
        <v>3274611.1750797853</v>
      </c>
      <c r="I74" s="259">
        <v>3273415.7574426075</v>
      </c>
      <c r="J74" s="259">
        <v>2911937.644019241</v>
      </c>
      <c r="K74" s="259">
        <v>3168843.2587950919</v>
      </c>
      <c r="L74" s="259">
        <v>3110743.4727945421</v>
      </c>
      <c r="M74" s="259">
        <v>3285595.920247802</v>
      </c>
      <c r="N74" s="259">
        <v>3009489.5956002735</v>
      </c>
      <c r="O74" s="259">
        <v>3061855.1509273537</v>
      </c>
      <c r="P74" s="259">
        <v>3186915.1601193394</v>
      </c>
      <c r="Q74" s="259">
        <v>2947314.7569328421</v>
      </c>
      <c r="R74" s="259">
        <v>3026848.9432607125</v>
      </c>
      <c r="S74" s="259">
        <v>3093435.2818253818</v>
      </c>
      <c r="T74" s="259">
        <v>3060758.1678477018</v>
      </c>
      <c r="U74" s="259">
        <v>3037554.1742419903</v>
      </c>
      <c r="V74" s="259">
        <v>3134547.4930784199</v>
      </c>
      <c r="W74" s="259">
        <v>2905933.4431024469</v>
      </c>
    </row>
    <row r="75" spans="1:23" s="55" customFormat="1" ht="15" customHeight="1">
      <c r="A75" s="42"/>
      <c r="B75" s="609" t="s">
        <v>383</v>
      </c>
      <c r="C75" s="261">
        <v>11571939.319630135</v>
      </c>
      <c r="D75" s="261">
        <v>11938952.225360764</v>
      </c>
      <c r="E75" s="261">
        <v>11737314.962600395</v>
      </c>
      <c r="F75" s="261">
        <v>11939895.869773984</v>
      </c>
      <c r="G75" s="261">
        <v>11849765.50551923</v>
      </c>
      <c r="H75" s="261">
        <v>11999030.770319125</v>
      </c>
      <c r="I75" s="261">
        <v>12255606.428290036</v>
      </c>
      <c r="J75" s="261">
        <v>12035937.096345946</v>
      </c>
      <c r="K75" s="261">
        <v>12227515.9621385</v>
      </c>
      <c r="L75" s="261">
        <v>11538692.391763162</v>
      </c>
      <c r="M75" s="261">
        <v>12264859.587103808</v>
      </c>
      <c r="N75" s="261">
        <v>11792683.645567577</v>
      </c>
      <c r="O75" s="261">
        <v>11735905.876920076</v>
      </c>
      <c r="P75" s="261">
        <v>12052852.970610626</v>
      </c>
      <c r="Q75" s="261">
        <f t="shared" ref="Q75:R75" si="3">SUM(Q73:Q74)</f>
        <v>11306241.409372644</v>
      </c>
      <c r="R75" s="261">
        <f t="shared" si="3"/>
        <v>11578202.913403219</v>
      </c>
      <c r="S75" s="261">
        <f t="shared" ref="S75:V75" si="4">SUM(S73:S74)</f>
        <v>11731181.002117703</v>
      </c>
      <c r="T75" s="261">
        <f t="shared" si="4"/>
        <v>11580363.956203992</v>
      </c>
      <c r="U75" s="261">
        <f t="shared" si="4"/>
        <v>11364469.112416189</v>
      </c>
      <c r="V75" s="261">
        <f t="shared" si="4"/>
        <v>10873473.827489341</v>
      </c>
      <c r="W75" s="261">
        <f t="shared" ref="W75" si="5">SUM(W73:W74)</f>
        <v>9853257.2462889701</v>
      </c>
    </row>
    <row r="76" spans="1:23" ht="15" customHeight="1">
      <c r="A76" s="625" t="s">
        <v>557</v>
      </c>
      <c r="B76" s="14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</row>
    <row r="77" spans="1:23" ht="15" customHeight="1">
      <c r="A77" s="661" t="s">
        <v>656</v>
      </c>
      <c r="B77" s="662"/>
      <c r="C77" s="167"/>
      <c r="D77" s="167"/>
      <c r="E77" s="167"/>
      <c r="F77" s="167"/>
      <c r="G77" s="167"/>
      <c r="H77" s="167"/>
      <c r="I77" s="167"/>
      <c r="J77" s="167"/>
      <c r="K77" s="167"/>
      <c r="L77" s="167"/>
      <c r="M77" s="167"/>
      <c r="N77" s="167"/>
      <c r="O77" s="167"/>
    </row>
    <row r="78" spans="1:23" ht="15" customHeight="1">
      <c r="A78" s="25" t="s">
        <v>657</v>
      </c>
      <c r="B78" s="367"/>
      <c r="C78" s="167"/>
      <c r="D78" s="167"/>
      <c r="E78" s="167"/>
      <c r="F78" s="167"/>
      <c r="G78" s="167"/>
      <c r="H78" s="167"/>
      <c r="I78" s="167"/>
      <c r="J78" s="167"/>
      <c r="K78" s="167"/>
      <c r="L78" s="167"/>
      <c r="M78" s="167"/>
      <c r="N78" s="167"/>
      <c r="O78" s="167"/>
    </row>
    <row r="79" spans="1:23" ht="15" customHeight="1">
      <c r="A79" s="25" t="s">
        <v>658</v>
      </c>
      <c r="B79" s="367"/>
      <c r="C79" s="167"/>
      <c r="D79" s="167"/>
      <c r="E79" s="167"/>
      <c r="F79" s="167"/>
      <c r="G79" s="167"/>
      <c r="H79" s="167"/>
      <c r="I79" s="167"/>
      <c r="J79" s="167"/>
      <c r="K79" s="167"/>
      <c r="L79" s="167"/>
      <c r="M79" s="167"/>
      <c r="N79" s="167"/>
      <c r="O79" s="167"/>
    </row>
    <row r="80" spans="1:23" ht="15" customHeight="1">
      <c r="A80" s="578" t="s">
        <v>635</v>
      </c>
      <c r="B80" s="367"/>
      <c r="C80" s="167"/>
      <c r="D80" s="167"/>
      <c r="E80" s="167"/>
      <c r="F80" s="167"/>
      <c r="G80" s="167"/>
      <c r="H80" s="167"/>
      <c r="I80" s="167"/>
      <c r="J80" s="167"/>
      <c r="K80" s="167"/>
      <c r="L80" s="167"/>
      <c r="M80" s="167"/>
      <c r="N80" s="167"/>
      <c r="O80" s="167"/>
    </row>
    <row r="81" spans="1:26">
      <c r="A81" s="19"/>
      <c r="B81" s="19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</row>
    <row r="82" spans="1:26"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  <c r="R82" s="167"/>
      <c r="S82" s="167"/>
      <c r="T82" s="167"/>
      <c r="U82" s="167"/>
      <c r="V82" s="167"/>
      <c r="W82" s="167"/>
      <c r="X82" s="167"/>
      <c r="Y82" s="167"/>
      <c r="Z82" s="167"/>
    </row>
    <row r="83" spans="1:26">
      <c r="B83" s="167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P83" s="167"/>
      <c r="Q83" s="167"/>
      <c r="R83" s="167"/>
      <c r="S83" s="167"/>
      <c r="T83" s="167"/>
      <c r="U83" s="167"/>
      <c r="V83" s="167"/>
      <c r="W83" s="167"/>
      <c r="X83" s="167"/>
      <c r="Y83" s="167"/>
      <c r="Z83" s="167"/>
    </row>
    <row r="84" spans="1:26">
      <c r="B84" s="167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P84" s="167"/>
      <c r="Q84" s="167"/>
      <c r="R84" s="167"/>
      <c r="S84" s="167"/>
      <c r="T84" s="167"/>
      <c r="U84" s="167"/>
      <c r="V84" s="167"/>
      <c r="W84" s="167"/>
      <c r="X84" s="167"/>
      <c r="Y84" s="167"/>
      <c r="Z84" s="167"/>
    </row>
    <row r="85" spans="1:26">
      <c r="B85" s="167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  <c r="X85" s="167"/>
      <c r="Y85" s="167"/>
      <c r="Z85" s="167"/>
    </row>
    <row r="86" spans="1:26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</row>
    <row r="87" spans="1:26"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</row>
    <row r="88" spans="1:26"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</row>
    <row r="89" spans="1:26"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167"/>
      <c r="Z89" s="167"/>
    </row>
    <row r="90" spans="1:26"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</row>
    <row r="91" spans="1:26"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  <c r="Z91" s="167"/>
    </row>
    <row r="92" spans="1:26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</row>
    <row r="93" spans="1:26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</row>
    <row r="94" spans="1:26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</row>
    <row r="95" spans="1:26"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</row>
    <row r="96" spans="1:26"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</row>
  </sheetData>
  <mergeCells count="1">
    <mergeCell ref="A77:B77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81" fitToWidth="2" orientation="portrait" horizontalDpi="300" verticalDpi="300" r:id="rId1"/>
  <headerFooter alignWithMargins="0">
    <oddFooter>&amp;L&amp;"MetaNormalLF-Roman,Standard"Statistisches Bundesamt, Energiegesamtrechnung,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baseColWidth="10" defaultRowHeight="15" customHeight="1"/>
  <cols>
    <col min="1" max="1" width="30.7109375" style="367" customWidth="1"/>
    <col min="2" max="2" width="1.7109375" style="367" customWidth="1"/>
    <col min="3" max="16384" width="11.42578125" style="367"/>
  </cols>
  <sheetData>
    <row r="1" spans="1:3" ht="18" customHeight="1">
      <c r="A1" s="477" t="s">
        <v>357</v>
      </c>
    </row>
    <row r="3" spans="1:3" ht="15" customHeight="1">
      <c r="A3" s="367" t="s">
        <v>53</v>
      </c>
      <c r="C3" s="367" t="s">
        <v>479</v>
      </c>
    </row>
    <row r="4" spans="1:3" ht="15" customHeight="1">
      <c r="C4" s="478" t="s">
        <v>480</v>
      </c>
    </row>
    <row r="5" spans="1:3" ht="15" customHeight="1">
      <c r="C5" s="478" t="s">
        <v>481</v>
      </c>
    </row>
    <row r="6" spans="1:3" ht="15" customHeight="1">
      <c r="C6" s="367" t="s">
        <v>482</v>
      </c>
    </row>
    <row r="8" spans="1:3" ht="15" customHeight="1">
      <c r="A8" s="367" t="s">
        <v>394</v>
      </c>
      <c r="C8" s="367" t="s">
        <v>498</v>
      </c>
    </row>
    <row r="9" spans="1:3" ht="15" customHeight="1">
      <c r="C9" s="367" t="s">
        <v>497</v>
      </c>
    </row>
    <row r="11" spans="1:3" ht="15" customHeight="1">
      <c r="A11" s="367" t="s">
        <v>372</v>
      </c>
      <c r="C11" s="367" t="s">
        <v>483</v>
      </c>
    </row>
    <row r="12" spans="1:3" ht="15" customHeight="1">
      <c r="C12" s="367" t="s">
        <v>484</v>
      </c>
    </row>
    <row r="13" spans="1:3" ht="15" customHeight="1">
      <c r="C13" s="367" t="s">
        <v>485</v>
      </c>
    </row>
    <row r="14" spans="1:3" ht="15" customHeight="1">
      <c r="C14" s="367" t="s">
        <v>486</v>
      </c>
    </row>
    <row r="15" spans="1:3" ht="15" customHeight="1">
      <c r="C15" s="367" t="s">
        <v>487</v>
      </c>
    </row>
    <row r="17" spans="1:3" ht="15" customHeight="1">
      <c r="A17" s="367" t="s">
        <v>146</v>
      </c>
      <c r="C17" s="367" t="s">
        <v>488</v>
      </c>
    </row>
    <row r="18" spans="1:3" ht="15" customHeight="1">
      <c r="C18" s="367" t="s">
        <v>489</v>
      </c>
    </row>
    <row r="19" spans="1:3" ht="15" customHeight="1">
      <c r="C19" s="367" t="s">
        <v>490</v>
      </c>
    </row>
    <row r="21" spans="1:3" ht="15" customHeight="1">
      <c r="A21" s="367" t="s">
        <v>251</v>
      </c>
      <c r="C21" s="367" t="s">
        <v>491</v>
      </c>
    </row>
    <row r="22" spans="1:3" ht="15" customHeight="1">
      <c r="C22" s="367" t="s">
        <v>492</v>
      </c>
    </row>
    <row r="24" spans="1:3" ht="15" customHeight="1">
      <c r="A24" s="367" t="s">
        <v>370</v>
      </c>
      <c r="C24" s="367" t="s">
        <v>493</v>
      </c>
    </row>
    <row r="25" spans="1:3" ht="15" customHeight="1">
      <c r="C25" s="367" t="s">
        <v>494</v>
      </c>
    </row>
    <row r="26" spans="1:3" ht="15" customHeight="1">
      <c r="C26" s="367" t="s">
        <v>495</v>
      </c>
    </row>
    <row r="27" spans="1:3" ht="15" customHeight="1">
      <c r="C27" s="367" t="s">
        <v>496</v>
      </c>
    </row>
    <row r="29" spans="1:3" ht="15" customHeight="1">
      <c r="A29" s="367" t="s">
        <v>499</v>
      </c>
      <c r="C29" s="367" t="s">
        <v>500</v>
      </c>
    </row>
    <row r="30" spans="1:3" ht="15" customHeight="1">
      <c r="C30" s="367" t="s">
        <v>501</v>
      </c>
    </row>
    <row r="31" spans="1:3" ht="15" customHeight="1">
      <c r="C31" s="367" t="s">
        <v>502</v>
      </c>
    </row>
    <row r="32" spans="1:3" ht="15" customHeight="1">
      <c r="C32" s="367" t="s">
        <v>503</v>
      </c>
    </row>
    <row r="33" spans="1:3" ht="15" customHeight="1">
      <c r="C33" s="367" t="s">
        <v>504</v>
      </c>
    </row>
    <row r="34" spans="1:3" ht="15" customHeight="1">
      <c r="C34" s="367" t="s">
        <v>505</v>
      </c>
    </row>
    <row r="35" spans="1:3" ht="15" customHeight="1">
      <c r="C35" s="367" t="s">
        <v>506</v>
      </c>
    </row>
    <row r="36" spans="1:3" ht="15" customHeight="1">
      <c r="C36" s="367" t="s">
        <v>507</v>
      </c>
    </row>
    <row r="37" spans="1:3" ht="15" customHeight="1">
      <c r="C37" s="367" t="s">
        <v>508</v>
      </c>
    </row>
    <row r="38" spans="1:3" ht="15" customHeight="1">
      <c r="C38" s="367" t="s">
        <v>509</v>
      </c>
    </row>
    <row r="40" spans="1:3" ht="15" customHeight="1">
      <c r="A40" s="367" t="s">
        <v>52</v>
      </c>
      <c r="C40" s="367" t="s">
        <v>510</v>
      </c>
    </row>
    <row r="41" spans="1:3" ht="15" customHeight="1">
      <c r="C41" s="367" t="s">
        <v>511</v>
      </c>
    </row>
    <row r="42" spans="1:3" ht="15" customHeight="1">
      <c r="C42" s="367" t="s">
        <v>512</v>
      </c>
    </row>
    <row r="44" spans="1:3" ht="15" customHeight="1">
      <c r="A44" s="367" t="s">
        <v>200</v>
      </c>
      <c r="C44" s="367" t="s">
        <v>513</v>
      </c>
    </row>
    <row r="45" spans="1:3" ht="15" customHeight="1">
      <c r="C45" s="367" t="s">
        <v>514</v>
      </c>
    </row>
    <row r="46" spans="1:3" ht="15" customHeight="1">
      <c r="C46" s="367" t="s">
        <v>515</v>
      </c>
    </row>
    <row r="47" spans="1:3" ht="15" customHeight="1">
      <c r="C47" s="367" t="s">
        <v>516</v>
      </c>
    </row>
    <row r="48" spans="1:3" ht="15" customHeight="1">
      <c r="C48" s="367" t="s">
        <v>517</v>
      </c>
    </row>
    <row r="49" spans="1:3" ht="15" customHeight="1">
      <c r="C49" s="367" t="s">
        <v>518</v>
      </c>
    </row>
    <row r="51" spans="1:3" ht="15" customHeight="1">
      <c r="A51" s="367" t="s">
        <v>519</v>
      </c>
      <c r="C51" s="367" t="s">
        <v>520</v>
      </c>
    </row>
    <row r="52" spans="1:3" ht="15" customHeight="1">
      <c r="C52" s="367" t="s">
        <v>521</v>
      </c>
    </row>
    <row r="54" spans="1:3" ht="15" customHeight="1">
      <c r="A54" s="367" t="s">
        <v>522</v>
      </c>
      <c r="C54" s="367" t="s">
        <v>523</v>
      </c>
    </row>
    <row r="56" spans="1:3" ht="15" customHeight="1">
      <c r="A56" s="367" t="s">
        <v>524</v>
      </c>
      <c r="C56" s="367" t="s">
        <v>525</v>
      </c>
    </row>
    <row r="57" spans="1:3" ht="15" customHeight="1">
      <c r="C57" s="367" t="s">
        <v>526</v>
      </c>
    </row>
    <row r="58" spans="1:3" ht="15" customHeight="1">
      <c r="C58" s="367" t="s">
        <v>527</v>
      </c>
    </row>
    <row r="60" spans="1:3" ht="15" customHeight="1">
      <c r="A60" s="367" t="s">
        <v>406</v>
      </c>
      <c r="C60" s="367" t="s">
        <v>528</v>
      </c>
    </row>
    <row r="61" spans="1:3" ht="15" customHeight="1">
      <c r="C61" s="367" t="s">
        <v>529</v>
      </c>
    </row>
    <row r="63" spans="1:3" ht="15" customHeight="1">
      <c r="A63" s="367" t="s">
        <v>530</v>
      </c>
      <c r="C63" s="367" t="s">
        <v>531</v>
      </c>
    </row>
    <row r="64" spans="1:3" ht="15" customHeight="1">
      <c r="C64" s="367" t="s">
        <v>532</v>
      </c>
    </row>
    <row r="65" spans="3:3" ht="15" customHeight="1">
      <c r="C65" s="367" t="s">
        <v>533</v>
      </c>
    </row>
  </sheetData>
  <pageMargins left="0.59055118110236227" right="0.19685039370078741" top="0.59055118110236227" bottom="0.39370078740157483" header="0.31496062992125984" footer="0.31496062992125984"/>
  <pageSetup paperSize="9" scale="70" orientation="portrait" r:id="rId1"/>
  <headerFooter>
    <oddFooter>&amp;L&amp;"MetaNormalLF-Roman,Standard"Statistisches Bundesamt, Energiegesamtrechnung, 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2"/>
  <sheetViews>
    <sheetView zoomScaleNormal="100" workbookViewId="0"/>
  </sheetViews>
  <sheetFormatPr baseColWidth="10" defaultColWidth="11.42578125" defaultRowHeight="12" outlineLevelCol="1"/>
  <cols>
    <col min="1" max="1" width="50.7109375" style="42" customWidth="1"/>
    <col min="2" max="2" width="11.140625" style="63" customWidth="1"/>
    <col min="3" max="3" width="11.7109375" style="42" customWidth="1"/>
    <col min="4" max="7" width="11.7109375" style="42" hidden="1" customWidth="1" outlineLevel="1"/>
    <col min="8" max="8" width="11.7109375" style="42" customWidth="1" collapsed="1"/>
    <col min="9" max="9" width="11.7109375" style="42" hidden="1" customWidth="1" outlineLevel="1"/>
    <col min="10" max="10" width="11.7109375" style="40" hidden="1" customWidth="1" outlineLevel="1"/>
    <col min="11" max="12" width="11.7109375" style="42" hidden="1" customWidth="1" outlineLevel="1"/>
    <col min="13" max="13" width="11.7109375" style="42" customWidth="1" collapsed="1"/>
    <col min="14" max="17" width="11.7109375" style="42" hidden="1" customWidth="1" outlineLevel="1"/>
    <col min="18" max="18" width="11.7109375" style="42" customWidth="1" collapsed="1"/>
    <col min="19" max="21" width="11.7109375" style="18" hidden="1" customWidth="1" outlineLevel="1"/>
    <col min="22" max="22" width="11.7109375" style="42" customWidth="1" collapsed="1"/>
    <col min="23" max="23" width="11.7109375" style="42" customWidth="1"/>
    <col min="24" max="16384" width="11.42578125" style="42"/>
  </cols>
  <sheetData>
    <row r="1" spans="1:45" ht="20.100000000000001" customHeight="1">
      <c r="A1" s="484" t="s">
        <v>534</v>
      </c>
      <c r="D1" s="91"/>
    </row>
    <row r="2" spans="1:45" ht="18" customHeight="1"/>
    <row r="3" spans="1:45" s="3" customFormat="1" ht="20.100000000000001" customHeight="1">
      <c r="A3" s="114"/>
      <c r="B3" s="152" t="s">
        <v>138</v>
      </c>
      <c r="C3" s="152">
        <v>2000</v>
      </c>
      <c r="D3" s="152">
        <v>2001</v>
      </c>
      <c r="E3" s="152">
        <v>2002</v>
      </c>
      <c r="F3" s="152">
        <v>2003</v>
      </c>
      <c r="G3" s="152">
        <v>2004</v>
      </c>
      <c r="H3" s="152">
        <v>2005</v>
      </c>
      <c r="I3" s="151">
        <v>2006</v>
      </c>
      <c r="J3" s="151">
        <v>2007</v>
      </c>
      <c r="K3" s="151">
        <v>2008</v>
      </c>
      <c r="L3" s="151">
        <v>2009</v>
      </c>
      <c r="M3" s="151">
        <v>2010</v>
      </c>
      <c r="N3" s="151">
        <v>2011</v>
      </c>
      <c r="O3" s="152">
        <v>2012</v>
      </c>
      <c r="P3" s="152">
        <v>2013</v>
      </c>
      <c r="Q3" s="152">
        <v>2014</v>
      </c>
      <c r="R3" s="152">
        <v>2015</v>
      </c>
      <c r="S3" s="152">
        <v>2016</v>
      </c>
      <c r="T3" s="152">
        <v>2017</v>
      </c>
      <c r="U3" s="152">
        <v>2018</v>
      </c>
      <c r="V3" s="152">
        <v>2019</v>
      </c>
      <c r="W3" s="436">
        <v>2020</v>
      </c>
      <c r="X3" s="67"/>
    </row>
    <row r="4" spans="1:45" s="69" customFormat="1" ht="20.100000000000001" customHeight="1">
      <c r="A4" s="481" t="s">
        <v>417</v>
      </c>
      <c r="B4" s="188"/>
      <c r="C4" s="273"/>
      <c r="D4" s="273"/>
      <c r="E4" s="273"/>
      <c r="F4" s="273"/>
      <c r="G4" s="273"/>
      <c r="H4" s="273"/>
      <c r="I4" s="273"/>
      <c r="J4" s="273"/>
      <c r="K4" s="274"/>
      <c r="L4" s="274"/>
      <c r="M4" s="274"/>
      <c r="N4" s="274"/>
      <c r="O4" s="274"/>
      <c r="P4" s="274"/>
      <c r="Q4" s="274"/>
      <c r="R4" s="274"/>
      <c r="S4" s="275"/>
      <c r="T4" s="275"/>
      <c r="U4" s="275"/>
      <c r="V4" s="217"/>
      <c r="W4" s="416"/>
    </row>
    <row r="5" spans="1:45" ht="15" customHeight="1">
      <c r="A5" s="127" t="s">
        <v>423</v>
      </c>
      <c r="B5" s="50" t="s">
        <v>238</v>
      </c>
      <c r="C5" s="485">
        <v>84.45</v>
      </c>
      <c r="D5" s="485">
        <v>103.16</v>
      </c>
      <c r="E5" s="485">
        <v>103.16</v>
      </c>
      <c r="F5" s="485">
        <v>103.16</v>
      </c>
      <c r="G5" s="485">
        <v>103.16</v>
      </c>
      <c r="H5" s="485">
        <v>86.73</v>
      </c>
      <c r="I5" s="485">
        <v>103.16</v>
      </c>
      <c r="J5" s="485">
        <v>103.16</v>
      </c>
      <c r="K5" s="485">
        <v>103.16</v>
      </c>
      <c r="L5" s="485">
        <v>103.16</v>
      </c>
      <c r="M5" s="485">
        <v>91.97</v>
      </c>
      <c r="N5" s="485">
        <v>103.16</v>
      </c>
      <c r="O5" s="485">
        <v>103.16</v>
      </c>
      <c r="P5" s="485">
        <v>103.16</v>
      </c>
      <c r="Q5" s="485">
        <v>103.16</v>
      </c>
      <c r="R5" s="485">
        <v>100</v>
      </c>
      <c r="S5" s="485">
        <v>102.23</v>
      </c>
      <c r="T5" s="485">
        <v>104.97</v>
      </c>
      <c r="U5" s="485">
        <v>106</v>
      </c>
      <c r="V5" s="485">
        <v>107.12</v>
      </c>
      <c r="W5" s="485">
        <v>103.16</v>
      </c>
    </row>
    <row r="6" spans="1:45" ht="15" customHeight="1">
      <c r="A6" s="127" t="s">
        <v>424</v>
      </c>
      <c r="B6" s="50" t="s">
        <v>238</v>
      </c>
      <c r="C6" s="485">
        <v>82.01</v>
      </c>
      <c r="D6" s="485">
        <v>83.31</v>
      </c>
      <c r="E6" s="485">
        <v>82.89</v>
      </c>
      <c r="F6" s="485">
        <v>82.37</v>
      </c>
      <c r="G6" s="485">
        <v>84.74</v>
      </c>
      <c r="H6" s="485">
        <v>85.53</v>
      </c>
      <c r="I6" s="485">
        <v>89.51</v>
      </c>
      <c r="J6" s="485">
        <v>91.95</v>
      </c>
      <c r="K6" s="485">
        <v>92.38</v>
      </c>
      <c r="L6" s="485">
        <v>88.27</v>
      </c>
      <c r="M6" s="485">
        <v>91.69</v>
      </c>
      <c r="N6" s="485">
        <v>95.73</v>
      </c>
      <c r="O6" s="485">
        <v>95.97</v>
      </c>
      <c r="P6" s="485">
        <v>96.31</v>
      </c>
      <c r="Q6" s="485">
        <v>98.15</v>
      </c>
      <c r="R6" s="485">
        <v>100</v>
      </c>
      <c r="S6" s="485">
        <v>102.56</v>
      </c>
      <c r="T6" s="485">
        <v>105.33</v>
      </c>
      <c r="U6" s="485">
        <v>107.41</v>
      </c>
      <c r="V6" s="485">
        <v>108.63</v>
      </c>
      <c r="W6" s="485">
        <v>103.25</v>
      </c>
    </row>
    <row r="7" spans="1:45" ht="15" customHeight="1">
      <c r="A7" s="487" t="s">
        <v>418</v>
      </c>
      <c r="B7" s="50"/>
      <c r="C7" s="485"/>
      <c r="D7" s="485"/>
      <c r="E7" s="485"/>
      <c r="F7" s="485"/>
      <c r="G7" s="485"/>
      <c r="H7" s="485"/>
      <c r="I7" s="485"/>
      <c r="J7" s="485"/>
      <c r="K7" s="485"/>
      <c r="L7" s="485"/>
      <c r="M7" s="485"/>
      <c r="N7" s="485"/>
      <c r="O7" s="485"/>
      <c r="P7" s="485"/>
      <c r="Q7" s="485"/>
      <c r="R7" s="485"/>
      <c r="S7" s="485"/>
      <c r="T7" s="485"/>
      <c r="U7" s="485"/>
      <c r="V7" s="486"/>
      <c r="W7" s="486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</row>
    <row r="8" spans="1:45" ht="15" customHeight="1">
      <c r="A8" s="482" t="s">
        <v>404</v>
      </c>
      <c r="B8" s="50" t="s">
        <v>238</v>
      </c>
      <c r="C8" s="485">
        <v>123.63852183373542</v>
      </c>
      <c r="D8" s="485">
        <v>137.90251890213852</v>
      </c>
      <c r="E8" s="485">
        <v>113.58196239320533</v>
      </c>
      <c r="F8" s="485">
        <v>103.63857452200895</v>
      </c>
      <c r="G8" s="485">
        <v>121.63981357435381</v>
      </c>
      <c r="H8" s="485">
        <v>92.763740534765191</v>
      </c>
      <c r="I8" s="485">
        <v>98.665279919894886</v>
      </c>
      <c r="J8" s="485">
        <v>108.1571078079499</v>
      </c>
      <c r="K8" s="485">
        <v>118.47890110420316</v>
      </c>
      <c r="L8" s="485">
        <v>91.847674718185743</v>
      </c>
      <c r="M8" s="485">
        <v>93.549634721794163</v>
      </c>
      <c r="N8" s="485">
        <v>105.39361039865128</v>
      </c>
      <c r="O8" s="485">
        <v>101.53977332400916</v>
      </c>
      <c r="P8" s="485">
        <v>129.76853650108956</v>
      </c>
      <c r="Q8" s="485">
        <v>102.75184919113281</v>
      </c>
      <c r="R8" s="485">
        <v>100</v>
      </c>
      <c r="S8" s="485">
        <v>104.73410820237919</v>
      </c>
      <c r="T8" s="485">
        <v>134.17575477480139</v>
      </c>
      <c r="U8" s="485">
        <v>108.43615440392331</v>
      </c>
      <c r="V8" s="485">
        <v>124.49291847582462</v>
      </c>
      <c r="W8" s="485">
        <v>114.88695732761612</v>
      </c>
      <c r="X8" s="418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</row>
    <row r="9" spans="1:45" ht="15" customHeight="1">
      <c r="A9" s="482" t="s">
        <v>429</v>
      </c>
      <c r="B9" s="50" t="s">
        <v>238</v>
      </c>
      <c r="C9" s="485">
        <v>79.764886953442044</v>
      </c>
      <c r="D9" s="485">
        <v>80.952276759597083</v>
      </c>
      <c r="E9" s="485">
        <v>79.39120387306356</v>
      </c>
      <c r="F9" s="485">
        <v>79.932836724000168</v>
      </c>
      <c r="G9" s="485">
        <v>82.760770447716098</v>
      </c>
      <c r="H9" s="485">
        <v>84.048099786427173</v>
      </c>
      <c r="I9" s="485">
        <v>91.50634522157776</v>
      </c>
      <c r="J9" s="485">
        <v>96.093992217738517</v>
      </c>
      <c r="K9" s="485">
        <v>94.352937835578416</v>
      </c>
      <c r="L9" s="485">
        <v>75.300363478953599</v>
      </c>
      <c r="M9" s="485">
        <v>91.70242627135859</v>
      </c>
      <c r="N9" s="485">
        <v>98.781657635126948</v>
      </c>
      <c r="O9" s="485">
        <v>97.260889304823806</v>
      </c>
      <c r="P9" s="485">
        <v>96.343925608102481</v>
      </c>
      <c r="Q9" s="485">
        <v>101.6391537442077</v>
      </c>
      <c r="R9" s="485">
        <v>100</v>
      </c>
      <c r="S9" s="485">
        <v>103.97958980022715</v>
      </c>
      <c r="T9" s="485">
        <v>107.55331318465598</v>
      </c>
      <c r="U9" s="485">
        <v>107.5876084480259</v>
      </c>
      <c r="V9" s="485">
        <v>105.06732584229211</v>
      </c>
      <c r="W9" s="485">
        <v>92.540409890900094</v>
      </c>
      <c r="X9" s="5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5" customHeight="1">
      <c r="A10" s="482" t="s">
        <v>402</v>
      </c>
      <c r="B10" s="50" t="s">
        <v>238</v>
      </c>
      <c r="C10" s="485">
        <v>92.304482595740794</v>
      </c>
      <c r="D10" s="485">
        <v>86.585068426580051</v>
      </c>
      <c r="E10" s="485">
        <v>82.489993260339631</v>
      </c>
      <c r="F10" s="485">
        <v>78.087675036791481</v>
      </c>
      <c r="G10" s="485">
        <v>75.100147065403888</v>
      </c>
      <c r="H10" s="485">
        <v>73.164593807098996</v>
      </c>
      <c r="I10" s="485">
        <v>75.139255522321918</v>
      </c>
      <c r="J10" s="485">
        <v>78.982889600888811</v>
      </c>
      <c r="K10" s="485">
        <v>81.930971201964681</v>
      </c>
      <c r="L10" s="485">
        <v>80.694786367642777</v>
      </c>
      <c r="M10" s="485">
        <v>87.594437419538394</v>
      </c>
      <c r="N10" s="485">
        <v>92.54011156882008</v>
      </c>
      <c r="O10" s="485">
        <v>94.493647153329775</v>
      </c>
      <c r="P10" s="485">
        <v>93.678384517831432</v>
      </c>
      <c r="Q10" s="485">
        <v>97.184143411650567</v>
      </c>
      <c r="R10" s="485">
        <v>100</v>
      </c>
      <c r="S10" s="485">
        <v>104.78462981610632</v>
      </c>
      <c r="T10" s="485">
        <v>107.80553179767823</v>
      </c>
      <c r="U10" s="485">
        <v>112.42343258811067</v>
      </c>
      <c r="V10" s="485">
        <v>119.2266247165026</v>
      </c>
      <c r="W10" s="485">
        <v>125.41568990959587</v>
      </c>
      <c r="X10" s="5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</row>
    <row r="11" spans="1:45" ht="15" customHeight="1">
      <c r="A11" s="482" t="s">
        <v>403</v>
      </c>
      <c r="B11" s="50" t="s">
        <v>238</v>
      </c>
      <c r="C11" s="485">
        <v>76.924641694713614</v>
      </c>
      <c r="D11" s="485">
        <v>79.925280930305689</v>
      </c>
      <c r="E11" s="485">
        <v>81.161626621840497</v>
      </c>
      <c r="F11" s="485">
        <v>81.380928289807201</v>
      </c>
      <c r="G11" s="485">
        <v>82.071400248126906</v>
      </c>
      <c r="H11" s="485">
        <v>85.598673196828983</v>
      </c>
      <c r="I11" s="485">
        <v>90.519426698585235</v>
      </c>
      <c r="J11" s="485">
        <v>94.706902020134265</v>
      </c>
      <c r="K11" s="485">
        <v>96.377551540271895</v>
      </c>
      <c r="L11" s="485">
        <v>91.340143323621987</v>
      </c>
      <c r="M11" s="485">
        <v>93.586242624668685</v>
      </c>
      <c r="N11" s="485">
        <v>93.413407605744879</v>
      </c>
      <c r="O11" s="485">
        <v>97.657415284312194</v>
      </c>
      <c r="P11" s="485">
        <v>101.55257644905285</v>
      </c>
      <c r="Q11" s="485">
        <v>101.36823313527981</v>
      </c>
      <c r="R11" s="485">
        <v>100</v>
      </c>
      <c r="S11" s="485">
        <v>99.254374175755373</v>
      </c>
      <c r="T11" s="485">
        <v>101.52715335705105</v>
      </c>
      <c r="U11" s="485">
        <v>103.25547974087617</v>
      </c>
      <c r="V11" s="485">
        <v>106.33827578435418</v>
      </c>
      <c r="W11" s="485">
        <v>95.645634983688637</v>
      </c>
      <c r="X11" s="5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</row>
    <row r="12" spans="1:45" ht="15" customHeight="1">
      <c r="A12" s="127" t="s">
        <v>144</v>
      </c>
      <c r="B12" s="50" t="s">
        <v>145</v>
      </c>
      <c r="C12" s="417">
        <v>82.259540000000001</v>
      </c>
      <c r="D12" s="417">
        <v>82.440308999999999</v>
      </c>
      <c r="E12" s="417">
        <v>82.536680000000004</v>
      </c>
      <c r="F12" s="417">
        <v>82.531671000000003</v>
      </c>
      <c r="G12" s="417">
        <v>82.500849000000002</v>
      </c>
      <c r="H12" s="417">
        <v>82.437995000000001</v>
      </c>
      <c r="I12" s="417">
        <v>82.314905999999993</v>
      </c>
      <c r="J12" s="417">
        <v>82.217837000000003</v>
      </c>
      <c r="K12" s="417">
        <v>82.002356000000006</v>
      </c>
      <c r="L12" s="417">
        <v>81.802256999999997</v>
      </c>
      <c r="M12" s="417">
        <v>81.751602000000005</v>
      </c>
      <c r="N12" s="417">
        <v>80.3279</v>
      </c>
      <c r="O12" s="417">
        <v>80.523746000000003</v>
      </c>
      <c r="P12" s="417">
        <v>80.767463000000006</v>
      </c>
      <c r="Q12" s="417">
        <v>81.197536999999997</v>
      </c>
      <c r="R12" s="417">
        <v>82.175684000000004</v>
      </c>
      <c r="S12" s="417">
        <v>82.521653000000001</v>
      </c>
      <c r="T12" s="417">
        <v>82.792350999999996</v>
      </c>
      <c r="U12" s="417">
        <v>83.019212999999993</v>
      </c>
      <c r="V12" s="276">
        <v>83.166711000000006</v>
      </c>
      <c r="W12" s="276">
        <v>83.155030999999994</v>
      </c>
      <c r="X12" s="4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</row>
    <row r="13" spans="1:45" s="367" customFormat="1" ht="20.100000000000001" customHeight="1">
      <c r="A13" s="483" t="s">
        <v>422</v>
      </c>
      <c r="B13" s="375"/>
      <c r="C13" s="277"/>
      <c r="D13" s="277"/>
      <c r="E13" s="277"/>
      <c r="F13" s="277"/>
      <c r="G13" s="277"/>
      <c r="H13" s="277"/>
      <c r="I13" s="277"/>
      <c r="J13" s="277"/>
      <c r="K13" s="278"/>
      <c r="L13" s="278"/>
      <c r="M13" s="278"/>
      <c r="N13" s="278"/>
      <c r="O13" s="278"/>
      <c r="P13" s="278"/>
      <c r="Q13" s="278"/>
      <c r="R13" s="278"/>
      <c r="S13" s="279"/>
      <c r="T13" s="279"/>
      <c r="U13" s="279"/>
      <c r="V13" s="156"/>
      <c r="W13" s="156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</row>
    <row r="14" spans="1:45" ht="15" customHeight="1">
      <c r="A14" s="127" t="s">
        <v>398</v>
      </c>
      <c r="B14" s="50" t="s">
        <v>384</v>
      </c>
      <c r="C14" s="276">
        <f>'1.2'!D138</f>
        <v>14177.563630091712</v>
      </c>
      <c r="D14" s="276">
        <f>'1.2'!E138</f>
        <v>14396.611198807628</v>
      </c>
      <c r="E14" s="276">
        <f>'1.2'!F138</f>
        <v>14154.292000000001</v>
      </c>
      <c r="F14" s="276">
        <f>'1.2'!G138</f>
        <v>14271.14456155018</v>
      </c>
      <c r="G14" s="276">
        <f>'1.2'!H138</f>
        <v>14248.987527691485</v>
      </c>
      <c r="H14" s="276">
        <f>'1.2'!I138</f>
        <v>14127.654719658027</v>
      </c>
      <c r="I14" s="276">
        <f>'1.2'!J138</f>
        <v>14348.298082468003</v>
      </c>
      <c r="J14" s="276">
        <f>'1.2'!K138</f>
        <v>13714.585763463954</v>
      </c>
      <c r="K14" s="276">
        <f>'1.2'!L138</f>
        <v>13965.419017924594</v>
      </c>
      <c r="L14" s="276">
        <f>'1.2'!M138</f>
        <v>13141.025609690907</v>
      </c>
      <c r="M14" s="276">
        <f>'1.2'!N138</f>
        <v>13965.321146811231</v>
      </c>
      <c r="N14" s="276">
        <f>'1.2'!O138</f>
        <v>13321.733746214339</v>
      </c>
      <c r="O14" s="276">
        <f>'1.2'!P138</f>
        <v>13065.066933461672</v>
      </c>
      <c r="P14" s="276">
        <f>'1.2'!Q138</f>
        <v>13378.783098595199</v>
      </c>
      <c r="Q14" s="276">
        <f>'1.2'!R138</f>
        <v>13109.755851889719</v>
      </c>
      <c r="R14" s="276">
        <f>'1.2'!S138</f>
        <v>13229.837352922579</v>
      </c>
      <c r="S14" s="276">
        <f>'1.2'!T138</f>
        <v>13309.460663926995</v>
      </c>
      <c r="T14" s="276">
        <f>'1.2'!U138</f>
        <v>13242.031511820074</v>
      </c>
      <c r="U14" s="276">
        <f>'1.2'!V138</f>
        <v>12926.207449482883</v>
      </c>
      <c r="V14" s="276">
        <f>'1.2'!W138</f>
        <v>12650.400807936605</v>
      </c>
      <c r="W14" s="276">
        <f>'1.2'!X138</f>
        <v>11807.406670994851</v>
      </c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</row>
    <row r="15" spans="1:45" ht="15" customHeight="1">
      <c r="A15" s="127" t="s">
        <v>397</v>
      </c>
      <c r="B15" s="50" t="s">
        <v>384</v>
      </c>
      <c r="C15" s="276">
        <f>'1.2'!D46</f>
        <v>14290.35648367795</v>
      </c>
      <c r="D15" s="276">
        <f>'1.2'!E46</f>
        <v>14590.136619332188</v>
      </c>
      <c r="E15" s="276">
        <f>'1.2'!F46</f>
        <v>14357.269177204262</v>
      </c>
      <c r="F15" s="276">
        <f>'1.2'!G46</f>
        <v>14521.746151437777</v>
      </c>
      <c r="G15" s="276">
        <f>'1.2'!H46</f>
        <v>14515.959363533411</v>
      </c>
      <c r="H15" s="276">
        <f>'1.2'!I46</f>
        <v>14738.82763022954</v>
      </c>
      <c r="I15" s="276">
        <f>'1.2'!J46</f>
        <v>14969.145710815701</v>
      </c>
      <c r="J15" s="276">
        <f>'1.2'!K46</f>
        <v>14458.572739582927</v>
      </c>
      <c r="K15" s="276">
        <f>'1.2'!L46</f>
        <v>14751.602794379109</v>
      </c>
      <c r="L15" s="276">
        <f>'1.2'!M46</f>
        <v>13850.024033393047</v>
      </c>
      <c r="M15" s="276">
        <f>'1.2'!N46</f>
        <v>14717.813051038818</v>
      </c>
      <c r="N15" s="276">
        <f>'1.2'!O46</f>
        <v>14026.362603036108</v>
      </c>
      <c r="O15" s="276">
        <f>'1.2'!P46</f>
        <v>13831.181060707357</v>
      </c>
      <c r="P15" s="276">
        <f>'1.2'!Q46</f>
        <v>14118.917223560587</v>
      </c>
      <c r="Q15" s="276">
        <f>'1.2'!R46</f>
        <v>13405.145834320994</v>
      </c>
      <c r="R15" s="276">
        <f>'1.2'!S46</f>
        <v>13669.827355577825</v>
      </c>
      <c r="S15" s="276">
        <f>'1.2'!T46</f>
        <v>13679.309224719833</v>
      </c>
      <c r="T15" s="276">
        <f>'1.2'!U46</f>
        <v>13678.184837129187</v>
      </c>
      <c r="U15" s="276">
        <f>'1.2'!V46</f>
        <v>13399.92810044796</v>
      </c>
      <c r="V15" s="276">
        <f>'1.2'!W46</f>
        <v>13022.133842459691</v>
      </c>
      <c r="W15" s="276">
        <f>'1.2'!X46</f>
        <v>11977.457807347866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</row>
    <row r="16" spans="1:45" ht="15" customHeight="1">
      <c r="A16" s="487" t="s">
        <v>418</v>
      </c>
      <c r="B16" s="50"/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</row>
    <row r="17" spans="1:23" ht="15" customHeight="1">
      <c r="A17" s="482" t="s">
        <v>405</v>
      </c>
      <c r="B17" s="50" t="s">
        <v>384</v>
      </c>
      <c r="C17" s="276">
        <f>'3.1'!C5/1000</f>
        <v>199.01068903143954</v>
      </c>
      <c r="D17" s="276">
        <f>'3.1'!D5/1000</f>
        <v>211.3208016914441</v>
      </c>
      <c r="E17" s="276">
        <f>'3.1'!E5/1000</f>
        <v>204.74183291881513</v>
      </c>
      <c r="F17" s="276">
        <f>'3.1'!F5/1000</f>
        <v>198.14144847246513</v>
      </c>
      <c r="G17" s="276">
        <f>'3.1'!G5/1000</f>
        <v>194.85692406574398</v>
      </c>
      <c r="H17" s="276">
        <f>'3.1'!H5/1000</f>
        <v>153.69840264158933</v>
      </c>
      <c r="I17" s="276">
        <f>'3.1'!I5/1000</f>
        <v>158.30205175164855</v>
      </c>
      <c r="J17" s="276">
        <f>'3.1'!J5/1000</f>
        <v>149.27715827618258</v>
      </c>
      <c r="K17" s="276">
        <f>'3.1'!K5/1000</f>
        <v>161.01260166247027</v>
      </c>
      <c r="L17" s="276">
        <f>'3.1'!L5/1000</f>
        <v>159.45118227537708</v>
      </c>
      <c r="M17" s="276">
        <f>'3.1'!M5/1000</f>
        <v>167.50966441841376</v>
      </c>
      <c r="N17" s="276">
        <f>'3.1'!N5/1000</f>
        <v>164.98059875649665</v>
      </c>
      <c r="O17" s="276">
        <f>'3.1'!O5/1000</f>
        <v>199.80631104921841</v>
      </c>
      <c r="P17" s="276">
        <f>'3.1'!P5/1000</f>
        <v>194.28680671455837</v>
      </c>
      <c r="Q17" s="276">
        <f>'3.1'!Q5/1000</f>
        <v>182.20648554513645</v>
      </c>
      <c r="R17" s="276">
        <f>'3.1'!R5/1000</f>
        <v>199.86553874639554</v>
      </c>
      <c r="S17" s="276">
        <f>'3.1'!S5/1000</f>
        <v>196.49153260528141</v>
      </c>
      <c r="T17" s="276">
        <f>'3.1'!T5/1000</f>
        <v>199.2937447040261</v>
      </c>
      <c r="U17" s="276">
        <f>'3.1'!U5/1000</f>
        <v>179.46096599259982</v>
      </c>
      <c r="V17" s="276">
        <f>'3.1'!V5/1000</f>
        <v>175.46112310926347</v>
      </c>
      <c r="W17" s="276">
        <f>'3.1'!W5/1000</f>
        <v>169.66516291106916</v>
      </c>
    </row>
    <row r="18" spans="1:23" ht="15" customHeight="1">
      <c r="A18" s="482" t="s">
        <v>102</v>
      </c>
      <c r="B18" s="50" t="s">
        <v>384</v>
      </c>
      <c r="C18" s="276">
        <f>'3.1'!C13/1000</f>
        <v>5297.3665734056622</v>
      </c>
      <c r="D18" s="276">
        <f>'3.1'!D13/1000</f>
        <v>5236.1557878465028</v>
      </c>
      <c r="E18" s="276">
        <f>'3.1'!E13/1000</f>
        <v>5164.4381657934628</v>
      </c>
      <c r="F18" s="276">
        <f>'3.1'!F13/1000</f>
        <v>5394.1554545977988</v>
      </c>
      <c r="G18" s="276">
        <f>'3.1'!G13/1000</f>
        <v>5516.2402333500668</v>
      </c>
      <c r="H18" s="276">
        <f>'3.1'!H13/1000</f>
        <v>5585.029309386995</v>
      </c>
      <c r="I18" s="276">
        <f>'3.1'!I13/1000</f>
        <v>5588.964002556907</v>
      </c>
      <c r="J18" s="276">
        <f>'3.1'!J13/1000</f>
        <v>5641.3669795740989</v>
      </c>
      <c r="K18" s="276">
        <f>'3.1'!K13/1000</f>
        <v>5526.503956816784</v>
      </c>
      <c r="L18" s="276">
        <f>'3.1'!L13/1000</f>
        <v>4903.9605607959284</v>
      </c>
      <c r="M18" s="276">
        <f>'3.1'!M13/1000</f>
        <v>5402.1906694115569</v>
      </c>
      <c r="N18" s="276">
        <f>'3.1'!N13/1000</f>
        <v>5392.6692266295659</v>
      </c>
      <c r="O18" s="276">
        <f>'3.1'!O13/1000</f>
        <v>5204.8888131783315</v>
      </c>
      <c r="P18" s="276">
        <f>'3.1'!P13/1000</f>
        <v>5225.7053119826023</v>
      </c>
      <c r="Q18" s="276">
        <f>'3.1'!Q13/1000</f>
        <v>5201.5798956600411</v>
      </c>
      <c r="R18" s="276">
        <f>'3.1'!R13/1000</f>
        <v>5171.7478121262648</v>
      </c>
      <c r="S18" s="276">
        <f>'3.1'!S13/1000</f>
        <v>5131.2864129882482</v>
      </c>
      <c r="T18" s="276">
        <f>'3.1'!T13/1000</f>
        <v>5233.5626664855117</v>
      </c>
      <c r="U18" s="276">
        <f>'3.1'!U13/1000</f>
        <v>5102.2051839198029</v>
      </c>
      <c r="V18" s="276">
        <f>'3.1'!V13/1000</f>
        <v>4850.6813144520729</v>
      </c>
      <c r="W18" s="276">
        <f>'3.1'!W13/1000</f>
        <v>4585.7620748622685</v>
      </c>
    </row>
    <row r="19" spans="1:23" ht="15" customHeight="1">
      <c r="A19" s="482" t="s">
        <v>219</v>
      </c>
      <c r="B19" s="50" t="s">
        <v>384</v>
      </c>
      <c r="C19" s="276">
        <f>'3.1'!C48/1000</f>
        <v>323.95908897528182</v>
      </c>
      <c r="D19" s="276">
        <f>'3.1'!D48/1000</f>
        <v>313.80106543569343</v>
      </c>
      <c r="E19" s="276">
        <f>'3.1'!E48/1000</f>
        <v>301.91539856449555</v>
      </c>
      <c r="F19" s="276">
        <f>'3.1'!F48/1000</f>
        <v>285.48279931566657</v>
      </c>
      <c r="G19" s="276">
        <f>'3.1'!G48/1000</f>
        <v>262.80809593916626</v>
      </c>
      <c r="H19" s="276">
        <f>'3.1'!H48/1000</f>
        <v>269.76362929307902</v>
      </c>
      <c r="I19" s="276">
        <f>'3.1'!I48/1000</f>
        <v>281.60497902198495</v>
      </c>
      <c r="J19" s="276">
        <f>'3.1'!J48/1000</f>
        <v>253.24987174171187</v>
      </c>
      <c r="K19" s="276">
        <f>'3.1'!K48/1000</f>
        <v>256.85595209909559</v>
      </c>
      <c r="L19" s="276">
        <f>'3.1'!L48/1000</f>
        <v>258.06718957165828</v>
      </c>
      <c r="M19" s="276">
        <f>'3.1'!M48/1000</f>
        <v>262.83746525339376</v>
      </c>
      <c r="N19" s="276">
        <f>'3.1'!N48/1000</f>
        <v>275.05021432911127</v>
      </c>
      <c r="O19" s="276">
        <f>'3.1'!O48/1000</f>
        <v>249.51896835437435</v>
      </c>
      <c r="P19" s="276">
        <f>'3.1'!P48/1000</f>
        <v>250.88973875869854</v>
      </c>
      <c r="Q19" s="276">
        <f>'3.1'!Q48/1000</f>
        <v>244.9666703384961</v>
      </c>
      <c r="R19" s="276">
        <f>'3.1'!R48/1000</f>
        <v>261.90898188135492</v>
      </c>
      <c r="S19" s="276">
        <f>'3.1'!S48/1000</f>
        <v>320.45332101439755</v>
      </c>
      <c r="T19" s="276">
        <f>'3.1'!T48/1000</f>
        <v>260.54588418375437</v>
      </c>
      <c r="U19" s="276">
        <f>'3.1'!U48/1000</f>
        <v>226.13200997657614</v>
      </c>
      <c r="V19" s="276">
        <f>'3.1'!V48/1000</f>
        <v>225.51279288328158</v>
      </c>
      <c r="W19" s="276">
        <f>'3.1'!W48/1000</f>
        <v>224.42549979589052</v>
      </c>
    </row>
    <row r="20" spans="1:23" ht="15" customHeight="1">
      <c r="A20" s="482" t="s">
        <v>234</v>
      </c>
      <c r="B20" s="50" t="s">
        <v>384</v>
      </c>
      <c r="C20" s="276">
        <f>'3.1'!C51/1000</f>
        <v>703.92203253151649</v>
      </c>
      <c r="D20" s="276">
        <f>'3.1'!D51/1000</f>
        <v>710.47635150222948</v>
      </c>
      <c r="E20" s="276">
        <f>'3.1'!E51/1000</f>
        <v>702.35294723812956</v>
      </c>
      <c r="F20" s="276">
        <f>'3.1'!F51/1000</f>
        <v>677.50858603469658</v>
      </c>
      <c r="G20" s="276">
        <f>'3.1'!G51/1000</f>
        <v>661.86662957299643</v>
      </c>
      <c r="H20" s="276">
        <f>'3.1'!H51/1000</f>
        <v>631.56947182911074</v>
      </c>
      <c r="I20" s="276">
        <f>'3.1'!I51/1000</f>
        <v>648.68517855972493</v>
      </c>
      <c r="J20" s="276">
        <f>'3.1'!J51/1000</f>
        <v>586.99686348991111</v>
      </c>
      <c r="K20" s="276">
        <f>'3.1'!K51/1000</f>
        <v>604.42215299794191</v>
      </c>
      <c r="L20" s="276">
        <f>'3.1'!L51/1000</f>
        <v>577.01152767161807</v>
      </c>
      <c r="M20" s="276">
        <f>'3.1'!M51/1000</f>
        <v>611.08672664901428</v>
      </c>
      <c r="N20" s="276">
        <f>'3.1'!N51/1000</f>
        <v>562.0531440892064</v>
      </c>
      <c r="O20" s="276">
        <f>'3.1'!O51/1000</f>
        <v>559.921335814381</v>
      </c>
      <c r="P20" s="276">
        <f>'3.1'!P51/1000</f>
        <v>581.73933698929795</v>
      </c>
      <c r="Q20" s="276">
        <f>'3.1'!Q51/1000</f>
        <v>540.86001105801972</v>
      </c>
      <c r="R20" s="276">
        <f>'3.1'!R51/1000</f>
        <v>539.88685367638948</v>
      </c>
      <c r="S20" s="276">
        <f>'3.1'!S51/1000</f>
        <v>529.69440692527814</v>
      </c>
      <c r="T20" s="276">
        <f>'3.1'!T51/1000</f>
        <v>518.92974341974502</v>
      </c>
      <c r="U20" s="276">
        <f>'3.1'!U51/1000</f>
        <v>489.17415673632183</v>
      </c>
      <c r="V20" s="276">
        <f>'3.1'!V51/1000</f>
        <v>466.5144613673466</v>
      </c>
      <c r="W20" s="276">
        <f>'3.1'!W51/1000</f>
        <v>438.81117034115351</v>
      </c>
    </row>
    <row r="21" spans="1:23" ht="15" customHeight="1">
      <c r="A21" s="127" t="s">
        <v>401</v>
      </c>
      <c r="B21" s="191" t="s">
        <v>96</v>
      </c>
      <c r="C21" s="276">
        <f t="shared" ref="C21:W21" si="0">C15/C12</f>
        <v>173.7227862406956</v>
      </c>
      <c r="D21" s="276">
        <f t="shared" si="0"/>
        <v>176.97818938708963</v>
      </c>
      <c r="E21" s="276">
        <f t="shared" si="0"/>
        <v>173.95016588023969</v>
      </c>
      <c r="F21" s="276">
        <f t="shared" si="0"/>
        <v>175.95361847741793</v>
      </c>
      <c r="G21" s="276">
        <f t="shared" si="0"/>
        <v>175.94921191093937</v>
      </c>
      <c r="H21" s="276">
        <f t="shared" si="0"/>
        <v>178.7868279696703</v>
      </c>
      <c r="I21" s="276">
        <f t="shared" si="0"/>
        <v>181.85218738894875</v>
      </c>
      <c r="J21" s="276">
        <f t="shared" si="0"/>
        <v>175.85688540532789</v>
      </c>
      <c r="K21" s="276">
        <f t="shared" si="0"/>
        <v>179.89242643685881</v>
      </c>
      <c r="L21" s="276">
        <f t="shared" si="0"/>
        <v>169.31102565291135</v>
      </c>
      <c r="M21" s="276">
        <f t="shared" si="0"/>
        <v>180.03088246562822</v>
      </c>
      <c r="N21" s="276">
        <f t="shared" si="0"/>
        <v>174.61383408549344</v>
      </c>
      <c r="O21" s="276">
        <f t="shared" si="0"/>
        <v>171.76524625055765</v>
      </c>
      <c r="P21" s="276">
        <f t="shared" si="0"/>
        <v>174.80946781206421</v>
      </c>
      <c r="Q21" s="276">
        <f t="shared" si="0"/>
        <v>165.09301057150287</v>
      </c>
      <c r="R21" s="276">
        <f t="shared" si="0"/>
        <v>166.34881135370682</v>
      </c>
      <c r="S21" s="276">
        <f t="shared" si="0"/>
        <v>165.76630166048457</v>
      </c>
      <c r="T21" s="276">
        <f t="shared" si="0"/>
        <v>165.21073108709265</v>
      </c>
      <c r="U21" s="276">
        <f t="shared" si="0"/>
        <v>161.40755394113361</v>
      </c>
      <c r="V21" s="276">
        <f t="shared" si="0"/>
        <v>156.57868016999842</v>
      </c>
      <c r="W21" s="276">
        <f t="shared" si="0"/>
        <v>144.03768074294706</v>
      </c>
    </row>
    <row r="22" spans="1:23" ht="9.9499999999999993" customHeight="1">
      <c r="A22" s="127"/>
      <c r="B22" s="50"/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6"/>
      <c r="Q22" s="276"/>
      <c r="R22" s="276"/>
      <c r="S22" s="276"/>
      <c r="T22" s="276"/>
      <c r="U22" s="276"/>
      <c r="V22" s="276"/>
      <c r="W22" s="276"/>
    </row>
    <row r="23" spans="1:23" ht="15" customHeight="1">
      <c r="A23" s="127" t="s">
        <v>399</v>
      </c>
      <c r="B23" s="50" t="s">
        <v>129</v>
      </c>
      <c r="C23" s="222">
        <f>'1.2'!D48/'1.2'!D46*100</f>
        <v>72.682409531313624</v>
      </c>
      <c r="D23" s="222">
        <f>'1.2'!E48/'1.2'!E46*100</f>
        <v>71.489001706137458</v>
      </c>
      <c r="E23" s="222">
        <f>'1.2'!F48/'1.2'!F46*100</f>
        <v>71.618865685982144</v>
      </c>
      <c r="F23" s="222">
        <f>'1.2'!G48/'1.2'!G46*100</f>
        <v>71.644326218547363</v>
      </c>
      <c r="G23" s="222">
        <f>'1.2'!H48/'1.2'!H46*100</f>
        <v>72.23608429751134</v>
      </c>
      <c r="H23" s="222">
        <f>'1.2'!I48/'1.2'!I46*100</f>
        <v>73.212625087072155</v>
      </c>
      <c r="I23" s="222">
        <f>'1.2'!J48/'1.2'!J46*100</f>
        <v>73.633667320167078</v>
      </c>
      <c r="J23" s="222">
        <f>'1.2'!K48/'1.2'!K46*100</f>
        <v>75.197817180102362</v>
      </c>
      <c r="K23" s="222">
        <f>'1.2'!L48/'1.2'!L46*100</f>
        <v>73.832773884977968</v>
      </c>
      <c r="L23" s="222">
        <f>'1.2'!M48/'1.2'!M46*100</f>
        <v>72.450586413460712</v>
      </c>
      <c r="M23" s="222">
        <f>'1.2'!N48/'1.2'!N46*100</f>
        <v>72.714622027595624</v>
      </c>
      <c r="N23" s="222">
        <f>'1.2'!O48/'1.2'!O46*100</f>
        <v>73.623948700716838</v>
      </c>
      <c r="O23" s="222">
        <f>'1.2'!P48/'1.2'!P46*100</f>
        <v>72.70308924193732</v>
      </c>
      <c r="P23" s="222">
        <f>'1.2'!Q48/'1.2'!Q46*100</f>
        <v>72.273490650775685</v>
      </c>
      <c r="Q23" s="222">
        <f>'1.2'!R48/'1.2'!R46*100</f>
        <v>72.950195423606388</v>
      </c>
      <c r="R23" s="222">
        <f>'1.2'!S48/'1.2'!S46*100</f>
        <v>72.761023268909469</v>
      </c>
      <c r="S23" s="222">
        <f>'1.2'!T48/'1.2'!T46*100</f>
        <v>72.171538715881653</v>
      </c>
      <c r="T23" s="222">
        <f>'1.2'!U48/'1.2'!U46*100</f>
        <v>72.374750410414308</v>
      </c>
      <c r="U23" s="222">
        <f>'1.2'!V48/'1.2'!V46*100</f>
        <v>72.021782331983076</v>
      </c>
      <c r="V23" s="222">
        <f>'1.2'!W48/'1.2'!W46*100</f>
        <v>70.388546616337848</v>
      </c>
      <c r="W23" s="222">
        <f>'1.2'!X48/'1.2'!X46*100</f>
        <v>69.650070356406545</v>
      </c>
    </row>
    <row r="24" spans="1:23" ht="15" customHeight="1">
      <c r="A24" s="127" t="s">
        <v>400</v>
      </c>
      <c r="B24" s="50" t="s">
        <v>129</v>
      </c>
      <c r="C24" s="222">
        <f>'1.2'!D60/'1.2'!D46*100</f>
        <v>27.317590468686365</v>
      </c>
      <c r="D24" s="222">
        <f>'1.2'!E60/'1.2'!E46*100</f>
        <v>28.510998293862542</v>
      </c>
      <c r="E24" s="222">
        <f>'1.2'!F60/'1.2'!F46*100</f>
        <v>28.381134314017874</v>
      </c>
      <c r="F24" s="222">
        <f>'1.2'!G60/'1.2'!G46*100</f>
        <v>28.355673781452644</v>
      </c>
      <c r="G24" s="222">
        <f>'1.2'!H60/'1.2'!H46*100</f>
        <v>27.763915702488656</v>
      </c>
      <c r="H24" s="222">
        <f>'1.2'!I60/'1.2'!I46*100</f>
        <v>26.787374912927842</v>
      </c>
      <c r="I24" s="222">
        <f>'1.2'!J60/'1.2'!J46*100</f>
        <v>26.366332679832915</v>
      </c>
      <c r="J24" s="222">
        <f>'1.2'!K60/'1.2'!K46*100</f>
        <v>24.802182819897649</v>
      </c>
      <c r="K24" s="222">
        <f>'1.2'!L60/'1.2'!L46*100</f>
        <v>26.167226115022046</v>
      </c>
      <c r="L24" s="222">
        <f>'1.2'!M60/'1.2'!M46*100</f>
        <v>27.549413586539302</v>
      </c>
      <c r="M24" s="222">
        <f>'1.2'!N60/'1.2'!N46*100</f>
        <v>27.28537797240438</v>
      </c>
      <c r="N24" s="222">
        <f>'1.2'!O60/'1.2'!O46*100</f>
        <v>26.376051299283166</v>
      </c>
      <c r="O24" s="222">
        <f>'1.2'!P60/'1.2'!P46*100</f>
        <v>27.296910758062676</v>
      </c>
      <c r="P24" s="222">
        <f>'1.2'!Q60/'1.2'!Q46*100</f>
        <v>27.726509349224308</v>
      </c>
      <c r="Q24" s="222">
        <f>'1.2'!R60/'1.2'!R46*100</f>
        <v>27.049804576393623</v>
      </c>
      <c r="R24" s="222">
        <f>'1.2'!S60/'1.2'!S46*100</f>
        <v>27.238976731090521</v>
      </c>
      <c r="S24" s="222">
        <f>'1.2'!T60/'1.2'!T46*100</f>
        <v>27.828461284118344</v>
      </c>
      <c r="T24" s="222">
        <f>'1.2'!U60/'1.2'!U46*100</f>
        <v>27.625249589585682</v>
      </c>
      <c r="U24" s="222">
        <f>'1.2'!V60/'1.2'!V46*100</f>
        <v>27.978217668016924</v>
      </c>
      <c r="V24" s="222">
        <f>'1.2'!W60/'1.2'!W46*100</f>
        <v>29.611453383662141</v>
      </c>
      <c r="W24" s="222">
        <f>'1.2'!X60/'1.2'!X46*100</f>
        <v>30.349929643593455</v>
      </c>
    </row>
    <row r="25" spans="1:23" ht="20.100000000000001" customHeight="1">
      <c r="A25" s="483" t="s">
        <v>147</v>
      </c>
      <c r="B25" s="50"/>
      <c r="C25" s="276"/>
      <c r="D25" s="276"/>
      <c r="E25" s="276"/>
      <c r="F25" s="276"/>
      <c r="G25" s="276"/>
      <c r="H25" s="276"/>
      <c r="I25" s="276"/>
      <c r="J25" s="276"/>
      <c r="K25" s="276"/>
      <c r="L25" s="276"/>
      <c r="M25" s="276"/>
      <c r="N25" s="276"/>
      <c r="O25" s="276"/>
      <c r="P25" s="276"/>
      <c r="Q25" s="276"/>
      <c r="R25" s="276"/>
      <c r="S25" s="276"/>
      <c r="T25" s="276"/>
      <c r="U25" s="276"/>
      <c r="V25" s="154"/>
      <c r="W25" s="154"/>
    </row>
    <row r="26" spans="1:23" ht="15" customHeight="1">
      <c r="A26" s="127" t="s">
        <v>406</v>
      </c>
      <c r="B26" s="50" t="s">
        <v>129</v>
      </c>
      <c r="C26" s="222">
        <f>'2.4'!B25/'2.4'!B14*100</f>
        <v>71.506626070844732</v>
      </c>
      <c r="D26" s="222">
        <f>'2.4'!C25/'2.4'!C14*100</f>
        <v>70.773671652636679</v>
      </c>
      <c r="E26" s="222">
        <f>'2.4'!D25/'2.4'!D14*100</f>
        <v>71.023268602301755</v>
      </c>
      <c r="F26" s="222">
        <f>'2.4'!E25/'2.4'!E14*100</f>
        <v>71.85725515748922</v>
      </c>
      <c r="G26" s="222">
        <f>'2.4'!F25/'2.4'!F14*100</f>
        <v>72.25059868041069</v>
      </c>
      <c r="H26" s="222">
        <f>'2.4'!G25/'2.4'!G14*100</f>
        <v>72.501498482706054</v>
      </c>
      <c r="I26" s="222">
        <f>'2.4'!H25/'2.4'!H14*100</f>
        <v>71.822897087083788</v>
      </c>
      <c r="J26" s="222">
        <f>'2.4'!I25/'2.4'!I14*100</f>
        <v>71.96354353247601</v>
      </c>
      <c r="K26" s="222">
        <f>'2.4'!J25/'2.4'!J14*100</f>
        <v>71.972514627375588</v>
      </c>
      <c r="L26" s="222">
        <f>'2.4'!K25/'2.4'!K14*100</f>
        <v>72.036794695284655</v>
      </c>
      <c r="M26" s="222">
        <f>'2.4'!L25/'2.4'!L14*100</f>
        <v>71.279353338321343</v>
      </c>
      <c r="N26" s="222">
        <f>'2.4'!M25/'2.4'!M14*100</f>
        <v>72.309049318003275</v>
      </c>
      <c r="O26" s="222">
        <f>'2.4'!N25/'2.4'!N14*100</f>
        <v>73.679198999974872</v>
      </c>
      <c r="P26" s="222">
        <f>'2.4'!O25/'2.4'!O14*100</f>
        <v>73.038582407813706</v>
      </c>
      <c r="Q26" s="222">
        <f>'2.4'!P25/'2.4'!P14*100</f>
        <v>73.080804688481706</v>
      </c>
      <c r="R26" s="222">
        <f>'2.4'!Q25/'2.4'!Q14*100</f>
        <v>73.990630338853293</v>
      </c>
      <c r="S26" s="222">
        <f>'2.4'!R25/'2.4'!R14*100</f>
        <v>75.006987378052628</v>
      </c>
      <c r="T26" s="222">
        <f>'2.4'!S25/'2.4'!S14*100</f>
        <v>75.922957540570266</v>
      </c>
      <c r="U26" s="222">
        <f>'2.4'!T25/'2.4'!T14*100</f>
        <v>76.312290216075723</v>
      </c>
      <c r="V26" s="222">
        <f>'2.4'!U25/'2.4'!U14*100</f>
        <v>78.25448629832357</v>
      </c>
      <c r="W26" s="222">
        <f>'2.4'!V25/'2.4'!V14*100</f>
        <v>79.580185772229541</v>
      </c>
    </row>
    <row r="27" spans="1:23" ht="20.100000000000001" customHeight="1">
      <c r="A27" s="483" t="s">
        <v>125</v>
      </c>
      <c r="B27" s="50"/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154"/>
      <c r="W27" s="154"/>
    </row>
    <row r="28" spans="1:23" ht="15" customHeight="1">
      <c r="A28" s="487" t="s">
        <v>535</v>
      </c>
      <c r="B28" s="50"/>
      <c r="C28" s="276"/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154"/>
      <c r="W28" s="154"/>
    </row>
    <row r="29" spans="1:23" ht="15" customHeight="1">
      <c r="A29" s="482" t="s">
        <v>536</v>
      </c>
      <c r="B29" s="50" t="s">
        <v>129</v>
      </c>
      <c r="C29" s="222">
        <f>'1.2'!D8/'1.2'!D24*100</f>
        <v>30.928505417803017</v>
      </c>
      <c r="D29" s="222">
        <f>'1.2'!E8/'1.2'!E24*100</f>
        <v>29.55495594522456</v>
      </c>
      <c r="E29" s="222">
        <f>'1.2'!F8/'1.2'!F24*100</f>
        <v>30.54272266404358</v>
      </c>
      <c r="F29" s="222">
        <f>'1.2'!G8/'1.2'!G24*100</f>
        <v>31.35178461745582</v>
      </c>
      <c r="G29" s="222">
        <f>'1.2'!H8/'1.2'!H24*100</f>
        <v>31.072373865243129</v>
      </c>
      <c r="H29" s="222">
        <f>'1.2'!I8/'1.2'!I24*100</f>
        <v>30.413179606227715</v>
      </c>
      <c r="I29" s="222">
        <f>'1.2'!J8/'1.2'!J24*100</f>
        <v>29.895692835888145</v>
      </c>
      <c r="J29" s="222">
        <f>'1.2'!K8/'1.2'!K24*100</f>
        <v>33.69815545088904</v>
      </c>
      <c r="K29" s="222">
        <f>'1.2'!L8/'1.2'!L24*100</f>
        <v>31.193254137779412</v>
      </c>
      <c r="L29" s="222">
        <f>'1.2'!M8/'1.2'!M24*100</f>
        <v>32.99631772318488</v>
      </c>
      <c r="M29" s="222">
        <f>'1.2'!N8/'1.2'!N24*100</f>
        <v>32.689163672095347</v>
      </c>
      <c r="N29" s="222">
        <f>'1.2'!O8/'1.2'!O24*100</f>
        <v>35.410527922434262</v>
      </c>
      <c r="O29" s="222">
        <f>'1.2'!P8/'1.2'!P24*100</f>
        <v>34.168267328071963</v>
      </c>
      <c r="P29" s="222">
        <f>'1.2'!Q8/'1.2'!Q24*100</f>
        <v>32.562124892432124</v>
      </c>
      <c r="Q29" s="222">
        <f>'1.2'!R8/'1.2'!R24*100</f>
        <v>33.436227503925103</v>
      </c>
      <c r="R29" s="222">
        <f>'1.2'!S8/'1.2'!S24*100</f>
        <v>32.223286077946071</v>
      </c>
      <c r="S29" s="222">
        <f>'1.2'!T8/'1.2'!T24*100</f>
        <v>31.52290926496687</v>
      </c>
      <c r="T29" s="222">
        <f>'1.2'!U8/'1.2'!U24*100</f>
        <v>31.493055645393092</v>
      </c>
      <c r="U29" s="222">
        <f>'1.2'!V8/'1.2'!V24*100</f>
        <v>27.07563346256789</v>
      </c>
      <c r="V29" s="222">
        <f>'1.2'!W8/'1.2'!W24*100</f>
        <v>25.635949485132958</v>
      </c>
      <c r="W29" s="222">
        <f>'1.2'!X8/'1.2'!X24*100</f>
        <v>26.141548874211413</v>
      </c>
    </row>
    <row r="30" spans="1:23" ht="20.100000000000001" customHeight="1">
      <c r="A30" s="483" t="s">
        <v>52</v>
      </c>
      <c r="B30" s="50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</row>
    <row r="31" spans="1:23" ht="15" customHeight="1">
      <c r="A31" s="127" t="s">
        <v>398</v>
      </c>
      <c r="B31" s="50" t="s">
        <v>238</v>
      </c>
      <c r="C31" s="276">
        <f t="shared" ref="C31:W31" si="1">C14/$R$14*100</f>
        <v>107.16355199151238</v>
      </c>
      <c r="D31" s="276">
        <f t="shared" si="1"/>
        <v>108.8192606965595</v>
      </c>
      <c r="E31" s="276">
        <f t="shared" si="1"/>
        <v>106.98764937479146</v>
      </c>
      <c r="F31" s="276">
        <f t="shared" si="1"/>
        <v>107.87089954962725</v>
      </c>
      <c r="G31" s="276">
        <f t="shared" si="1"/>
        <v>107.70342180014607</v>
      </c>
      <c r="H31" s="276">
        <f t="shared" si="1"/>
        <v>106.78630691205824</v>
      </c>
      <c r="I31" s="276">
        <f t="shared" si="1"/>
        <v>108.4540777011015</v>
      </c>
      <c r="J31" s="276">
        <f t="shared" si="1"/>
        <v>103.6640541951507</v>
      </c>
      <c r="K31" s="276">
        <f t="shared" si="1"/>
        <v>105.56002047024047</v>
      </c>
      <c r="L31" s="276">
        <f t="shared" si="1"/>
        <v>99.328701170978093</v>
      </c>
      <c r="M31" s="276">
        <f t="shared" si="1"/>
        <v>105.55928069460489</v>
      </c>
      <c r="N31" s="276">
        <f t="shared" si="1"/>
        <v>100.69461468678946</v>
      </c>
      <c r="O31" s="276">
        <f t="shared" si="1"/>
        <v>98.754554458490702</v>
      </c>
      <c r="P31" s="276">
        <f t="shared" si="1"/>
        <v>101.12583202422904</v>
      </c>
      <c r="Q31" s="276">
        <f t="shared" si="1"/>
        <v>99.092343330990886</v>
      </c>
      <c r="R31" s="276">
        <f t="shared" si="1"/>
        <v>100</v>
      </c>
      <c r="S31" s="276">
        <f t="shared" si="1"/>
        <v>100.60184648443034</v>
      </c>
      <c r="T31" s="276">
        <f t="shared" si="1"/>
        <v>100.09217164634909</v>
      </c>
      <c r="U31" s="276">
        <f t="shared" si="1"/>
        <v>97.704961177223979</v>
      </c>
      <c r="V31" s="276">
        <f t="shared" si="1"/>
        <v>95.620229262622246</v>
      </c>
      <c r="W31" s="276">
        <f t="shared" si="1"/>
        <v>89.248313157731289</v>
      </c>
    </row>
    <row r="32" spans="1:23" ht="15" customHeight="1">
      <c r="A32" s="127" t="s">
        <v>397</v>
      </c>
      <c r="B32" s="50" t="s">
        <v>238</v>
      </c>
      <c r="C32" s="276">
        <f t="shared" ref="C32:W32" si="2">C15/$R$15*100</f>
        <v>104.53940720653596</v>
      </c>
      <c r="D32" s="276">
        <f t="shared" si="2"/>
        <v>106.73241321792437</v>
      </c>
      <c r="E32" s="276">
        <f t="shared" si="2"/>
        <v>105.02889907637301</v>
      </c>
      <c r="F32" s="276">
        <f t="shared" si="2"/>
        <v>106.23211086504567</v>
      </c>
      <c r="G32" s="276">
        <f t="shared" si="2"/>
        <v>106.18977830477377</v>
      </c>
      <c r="H32" s="276">
        <f t="shared" si="2"/>
        <v>107.82014466492527</v>
      </c>
      <c r="I32" s="276">
        <f t="shared" si="2"/>
        <v>109.50500925461728</v>
      </c>
      <c r="J32" s="276">
        <f t="shared" si="2"/>
        <v>105.76997326658454</v>
      </c>
      <c r="K32" s="276">
        <f t="shared" si="2"/>
        <v>107.91359986239971</v>
      </c>
      <c r="L32" s="276">
        <f t="shared" si="2"/>
        <v>101.3182074149729</v>
      </c>
      <c r="M32" s="276">
        <f t="shared" si="2"/>
        <v>107.66641500438097</v>
      </c>
      <c r="N32" s="276">
        <f t="shared" si="2"/>
        <v>102.60819129740364</v>
      </c>
      <c r="O32" s="276">
        <f t="shared" si="2"/>
        <v>101.18036388414001</v>
      </c>
      <c r="P32" s="276">
        <f t="shared" si="2"/>
        <v>103.28526364160346</v>
      </c>
      <c r="Q32" s="276">
        <f t="shared" si="2"/>
        <v>98.063753737542044</v>
      </c>
      <c r="R32" s="276">
        <f t="shared" si="2"/>
        <v>100</v>
      </c>
      <c r="S32" s="276">
        <f t="shared" si="2"/>
        <v>100.06936348861888</v>
      </c>
      <c r="T32" s="276">
        <f t="shared" si="2"/>
        <v>100.0611381646159</v>
      </c>
      <c r="U32" s="276">
        <f t="shared" si="2"/>
        <v>98.025584024514131</v>
      </c>
      <c r="V32" s="276">
        <f t="shared" si="2"/>
        <v>95.261874958107285</v>
      </c>
      <c r="W32" s="276">
        <f t="shared" si="2"/>
        <v>87.619671381296513</v>
      </c>
    </row>
    <row r="33" spans="1:23" ht="15" customHeight="1">
      <c r="A33" s="487" t="s">
        <v>418</v>
      </c>
      <c r="B33" s="50"/>
      <c r="C33" s="276"/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</row>
    <row r="34" spans="1:23" ht="15" customHeight="1">
      <c r="A34" s="482" t="s">
        <v>405</v>
      </c>
      <c r="B34" s="50" t="s">
        <v>238</v>
      </c>
      <c r="C34" s="276">
        <f t="shared" ref="C34:W34" si="3">C17/$R17*100</f>
        <v>99.572287588787034</v>
      </c>
      <c r="D34" s="276">
        <f t="shared" si="3"/>
        <v>105.73148478567076</v>
      </c>
      <c r="E34" s="276">
        <f t="shared" si="3"/>
        <v>102.43978737055166</v>
      </c>
      <c r="F34" s="276">
        <f t="shared" si="3"/>
        <v>99.137374914783052</v>
      </c>
      <c r="G34" s="276">
        <f t="shared" si="3"/>
        <v>97.494007865454549</v>
      </c>
      <c r="H34" s="276">
        <f t="shared" si="3"/>
        <v>76.900902279413685</v>
      </c>
      <c r="I34" s="276">
        <f t="shared" si="3"/>
        <v>79.204275406634324</v>
      </c>
      <c r="J34" s="276">
        <f t="shared" si="3"/>
        <v>74.688792881696671</v>
      </c>
      <c r="K34" s="276">
        <f t="shared" si="3"/>
        <v>80.560462134883196</v>
      </c>
      <c r="L34" s="276">
        <f t="shared" si="3"/>
        <v>79.779227212201278</v>
      </c>
      <c r="M34" s="276">
        <f t="shared" si="3"/>
        <v>83.811178990172309</v>
      </c>
      <c r="N34" s="276">
        <f t="shared" si="3"/>
        <v>82.545795433917434</v>
      </c>
      <c r="O34" s="276">
        <f t="shared" si="3"/>
        <v>99.970366228441065</v>
      </c>
      <c r="P34" s="276">
        <f t="shared" si="3"/>
        <v>97.208757414195404</v>
      </c>
      <c r="Q34" s="276">
        <f t="shared" si="3"/>
        <v>91.164533259700036</v>
      </c>
      <c r="R34" s="276">
        <f t="shared" si="3"/>
        <v>100</v>
      </c>
      <c r="S34" s="276">
        <f t="shared" si="3"/>
        <v>98.311861983673268</v>
      </c>
      <c r="T34" s="276">
        <f t="shared" si="3"/>
        <v>99.713910639144757</v>
      </c>
      <c r="U34" s="276">
        <f t="shared" si="3"/>
        <v>89.790849947530688</v>
      </c>
      <c r="V34" s="276">
        <f t="shared" si="3"/>
        <v>87.789583041577643</v>
      </c>
      <c r="W34" s="276">
        <f t="shared" si="3"/>
        <v>84.889653301539454</v>
      </c>
    </row>
    <row r="35" spans="1:23" ht="15" customHeight="1">
      <c r="A35" s="482" t="s">
        <v>102</v>
      </c>
      <c r="B35" s="50" t="s">
        <v>238</v>
      </c>
      <c r="C35" s="276">
        <f t="shared" ref="C35:W35" si="4">C18/$R18*100</f>
        <v>102.42894212639018</v>
      </c>
      <c r="D35" s="276">
        <f t="shared" si="4"/>
        <v>101.2453812146296</v>
      </c>
      <c r="E35" s="276">
        <f t="shared" si="4"/>
        <v>99.858661972734581</v>
      </c>
      <c r="F35" s="276">
        <f t="shared" si="4"/>
        <v>104.30043479595142</v>
      </c>
      <c r="G35" s="276">
        <f t="shared" si="4"/>
        <v>106.66104446191413</v>
      </c>
      <c r="H35" s="276">
        <f t="shared" si="4"/>
        <v>107.99113785656182</v>
      </c>
      <c r="I35" s="276">
        <f t="shared" si="4"/>
        <v>108.06721838702941</v>
      </c>
      <c r="J35" s="276">
        <f t="shared" si="4"/>
        <v>109.08047307230859</v>
      </c>
      <c r="K35" s="276">
        <f t="shared" si="4"/>
        <v>106.85950200160026</v>
      </c>
      <c r="L35" s="276">
        <f t="shared" si="4"/>
        <v>94.822113121942024</v>
      </c>
      <c r="M35" s="276">
        <f t="shared" si="4"/>
        <v>104.45580228689748</v>
      </c>
      <c r="N35" s="276">
        <f t="shared" si="4"/>
        <v>104.27169735510505</v>
      </c>
      <c r="O35" s="276">
        <f t="shared" si="4"/>
        <v>100.64080852848936</v>
      </c>
      <c r="P35" s="276">
        <f t="shared" si="4"/>
        <v>101.0433126636574</v>
      </c>
      <c r="Q35" s="276">
        <f t="shared" si="4"/>
        <v>100.57682788522342</v>
      </c>
      <c r="R35" s="276">
        <f t="shared" si="4"/>
        <v>100</v>
      </c>
      <c r="S35" s="276">
        <f t="shared" si="4"/>
        <v>99.21764555025004</v>
      </c>
      <c r="T35" s="276">
        <f t="shared" si="4"/>
        <v>101.19524107912432</v>
      </c>
      <c r="U35" s="276">
        <f t="shared" si="4"/>
        <v>98.655336054024062</v>
      </c>
      <c r="V35" s="276">
        <f t="shared" si="4"/>
        <v>93.791915048112301</v>
      </c>
      <c r="W35" s="276">
        <f t="shared" si="4"/>
        <v>88.669483537267084</v>
      </c>
    </row>
    <row r="36" spans="1:23" ht="15" customHeight="1">
      <c r="A36" s="482" t="s">
        <v>219</v>
      </c>
      <c r="B36" s="50" t="s">
        <v>238</v>
      </c>
      <c r="C36" s="276">
        <f t="shared" ref="C36:W36" si="5">C19/$R19*100</f>
        <v>123.69147734003091</v>
      </c>
      <c r="D36" s="276">
        <f t="shared" si="5"/>
        <v>119.81302175342947</v>
      </c>
      <c r="E36" s="276">
        <f t="shared" si="5"/>
        <v>115.27493115958261</v>
      </c>
      <c r="F36" s="276">
        <f t="shared" si="5"/>
        <v>109.00076708518176</v>
      </c>
      <c r="G36" s="276">
        <f t="shared" si="5"/>
        <v>100.34329256345194</v>
      </c>
      <c r="H36" s="276">
        <f t="shared" si="5"/>
        <v>102.99899887178449</v>
      </c>
      <c r="I36" s="276">
        <f t="shared" si="5"/>
        <v>107.52016864757709</v>
      </c>
      <c r="J36" s="276">
        <f t="shared" si="5"/>
        <v>96.693847581154884</v>
      </c>
      <c r="K36" s="276">
        <f t="shared" si="5"/>
        <v>98.070692442098689</v>
      </c>
      <c r="L36" s="276">
        <f t="shared" si="5"/>
        <v>98.533157480090935</v>
      </c>
      <c r="M36" s="276">
        <f t="shared" si="5"/>
        <v>100.35450612093153</v>
      </c>
      <c r="N36" s="276">
        <f t="shared" si="5"/>
        <v>105.01748063520378</v>
      </c>
      <c r="O36" s="276">
        <f t="shared" si="5"/>
        <v>95.269343785776215</v>
      </c>
      <c r="P36" s="276">
        <f t="shared" si="5"/>
        <v>95.792720416267315</v>
      </c>
      <c r="Q36" s="276">
        <f t="shared" si="5"/>
        <v>93.531221639991827</v>
      </c>
      <c r="R36" s="276">
        <f t="shared" si="5"/>
        <v>100</v>
      </c>
      <c r="S36" s="276">
        <f t="shared" si="5"/>
        <v>122.35293295881058</v>
      </c>
      <c r="T36" s="276">
        <f t="shared" si="5"/>
        <v>99.479552901237255</v>
      </c>
      <c r="U36" s="276">
        <f t="shared" si="5"/>
        <v>86.339921736251952</v>
      </c>
      <c r="V36" s="276">
        <f t="shared" si="5"/>
        <v>86.103497200962408</v>
      </c>
      <c r="W36" s="276">
        <f t="shared" si="5"/>
        <v>85.688355620257241</v>
      </c>
    </row>
    <row r="37" spans="1:23" ht="15" customHeight="1">
      <c r="A37" s="482" t="s">
        <v>234</v>
      </c>
      <c r="B37" s="50" t="s">
        <v>238</v>
      </c>
      <c r="C37" s="276">
        <f t="shared" ref="C37:W37" si="6">C20/$R20*100</f>
        <v>130.38325118274696</v>
      </c>
      <c r="D37" s="276">
        <f t="shared" si="6"/>
        <v>131.59726832839164</v>
      </c>
      <c r="E37" s="276">
        <f t="shared" si="6"/>
        <v>130.09261893587856</v>
      </c>
      <c r="F37" s="276">
        <f t="shared" si="6"/>
        <v>125.49084709530605</v>
      </c>
      <c r="G37" s="276">
        <f t="shared" si="6"/>
        <v>122.59358142654871</v>
      </c>
      <c r="H37" s="276">
        <f t="shared" si="6"/>
        <v>116.98182082567918</v>
      </c>
      <c r="I37" s="276">
        <f t="shared" si="6"/>
        <v>120.15206040718851</v>
      </c>
      <c r="J37" s="276">
        <f t="shared" si="6"/>
        <v>108.72590423210409</v>
      </c>
      <c r="K37" s="276">
        <f t="shared" si="6"/>
        <v>111.9534859724951</v>
      </c>
      <c r="L37" s="276">
        <f t="shared" si="6"/>
        <v>106.87638043831333</v>
      </c>
      <c r="M37" s="276">
        <f t="shared" si="6"/>
        <v>113.18792493052669</v>
      </c>
      <c r="N37" s="276">
        <f t="shared" si="6"/>
        <v>104.10572886927592</v>
      </c>
      <c r="O37" s="276">
        <f t="shared" si="6"/>
        <v>103.71086682358823</v>
      </c>
      <c r="P37" s="276">
        <f t="shared" si="6"/>
        <v>107.75208416873122</v>
      </c>
      <c r="Q37" s="276">
        <f t="shared" si="6"/>
        <v>100.18025209819493</v>
      </c>
      <c r="R37" s="276">
        <f t="shared" si="6"/>
        <v>100</v>
      </c>
      <c r="S37" s="276">
        <f t="shared" si="6"/>
        <v>98.112114291780713</v>
      </c>
      <c r="T37" s="276">
        <f t="shared" si="6"/>
        <v>96.118240310180582</v>
      </c>
      <c r="U37" s="276">
        <f t="shared" si="6"/>
        <v>90.606791664820747</v>
      </c>
      <c r="V37" s="276">
        <f t="shared" si="6"/>
        <v>86.409672358308129</v>
      </c>
      <c r="W37" s="276">
        <f t="shared" si="6"/>
        <v>81.278358113935269</v>
      </c>
    </row>
    <row r="38" spans="1:23" ht="15" customHeight="1">
      <c r="A38" s="127" t="s">
        <v>401</v>
      </c>
      <c r="B38" s="113" t="s">
        <v>238</v>
      </c>
      <c r="C38" s="276">
        <f t="shared" ref="C38:W38" si="7">C21/$R21*100</f>
        <v>104.43283894064595</v>
      </c>
      <c r="D38" s="276">
        <f t="shared" si="7"/>
        <v>106.38981303616389</v>
      </c>
      <c r="E38" s="276">
        <f t="shared" si="7"/>
        <v>104.56952740730449</v>
      </c>
      <c r="F38" s="276">
        <f t="shared" si="7"/>
        <v>105.77389585507073</v>
      </c>
      <c r="G38" s="276">
        <f t="shared" si="7"/>
        <v>105.77124686320676</v>
      </c>
      <c r="H38" s="276">
        <f t="shared" si="7"/>
        <v>107.47706972760784</v>
      </c>
      <c r="I38" s="276">
        <f t="shared" si="7"/>
        <v>109.3197997082631</v>
      </c>
      <c r="J38" s="276">
        <f t="shared" si="7"/>
        <v>105.71574511067836</v>
      </c>
      <c r="K38" s="276">
        <f t="shared" si="7"/>
        <v>108.14169633851742</v>
      </c>
      <c r="L38" s="276">
        <f t="shared" si="7"/>
        <v>101.78072465628023</v>
      </c>
      <c r="M38" s="276">
        <f t="shared" si="7"/>
        <v>108.22492869085146</v>
      </c>
      <c r="N38" s="276">
        <f t="shared" si="7"/>
        <v>104.96848920321573</v>
      </c>
      <c r="O38" s="276">
        <f t="shared" si="7"/>
        <v>103.25607069432789</v>
      </c>
      <c r="P38" s="276">
        <f t="shared" si="7"/>
        <v>105.08609372649349</v>
      </c>
      <c r="Q38" s="276">
        <f t="shared" si="7"/>
        <v>99.245079798295805</v>
      </c>
      <c r="R38" s="276">
        <f t="shared" si="7"/>
        <v>100</v>
      </c>
      <c r="S38" s="276">
        <f t="shared" si="7"/>
        <v>99.649826356748846</v>
      </c>
      <c r="T38" s="276">
        <f t="shared" si="7"/>
        <v>99.315847070169767</v>
      </c>
      <c r="U38" s="276">
        <f t="shared" si="7"/>
        <v>97.029580570872469</v>
      </c>
      <c r="V38" s="276">
        <f t="shared" si="7"/>
        <v>94.126720170585287</v>
      </c>
      <c r="W38" s="276">
        <f t="shared" si="7"/>
        <v>86.587742690075672</v>
      </c>
    </row>
    <row r="39" spans="1:23" ht="9.9499999999999993" customHeight="1">
      <c r="A39" s="127"/>
      <c r="B39" s="50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</row>
    <row r="40" spans="1:23" ht="15" customHeight="1">
      <c r="A40" s="127" t="s">
        <v>399</v>
      </c>
      <c r="B40" s="50" t="s">
        <v>238</v>
      </c>
      <c r="C40" s="276">
        <f t="shared" ref="C40:W40" si="8">C23/$R$23*100</f>
        <v>99.891956250662801</v>
      </c>
      <c r="D40" s="276">
        <f t="shared" si="8"/>
        <v>98.25178164678789</v>
      </c>
      <c r="E40" s="276">
        <f t="shared" si="8"/>
        <v>98.430261791802792</v>
      </c>
      <c r="F40" s="276">
        <f t="shared" si="8"/>
        <v>98.465253785347372</v>
      </c>
      <c r="G40" s="276">
        <f t="shared" si="8"/>
        <v>99.278543720505326</v>
      </c>
      <c r="H40" s="276">
        <f t="shared" si="8"/>
        <v>100.62066446824649</v>
      </c>
      <c r="I40" s="276">
        <f t="shared" si="8"/>
        <v>101.19932899793409</v>
      </c>
      <c r="J40" s="276">
        <f t="shared" si="8"/>
        <v>103.34903744026114</v>
      </c>
      <c r="K40" s="276">
        <f t="shared" si="8"/>
        <v>101.47297353434344</v>
      </c>
      <c r="L40" s="276">
        <f t="shared" si="8"/>
        <v>99.573347320444554</v>
      </c>
      <c r="M40" s="276">
        <f t="shared" si="8"/>
        <v>99.936227887914171</v>
      </c>
      <c r="N40" s="276">
        <f t="shared" si="8"/>
        <v>101.18597209472739</v>
      </c>
      <c r="O40" s="276">
        <f t="shared" si="8"/>
        <v>99.920377663246924</v>
      </c>
      <c r="P40" s="276">
        <f t="shared" si="8"/>
        <v>99.329953598464442</v>
      </c>
      <c r="Q40" s="276">
        <f t="shared" si="8"/>
        <v>100.25999105867132</v>
      </c>
      <c r="R40" s="276">
        <f t="shared" si="8"/>
        <v>100</v>
      </c>
      <c r="S40" s="276">
        <f t="shared" si="8"/>
        <v>99.189834712948993</v>
      </c>
      <c r="T40" s="276">
        <f t="shared" si="8"/>
        <v>99.469121184473209</v>
      </c>
      <c r="U40" s="276">
        <f t="shared" si="8"/>
        <v>98.984015199739133</v>
      </c>
      <c r="V40" s="276">
        <f t="shared" si="8"/>
        <v>96.739357768783094</v>
      </c>
      <c r="W40" s="276">
        <f t="shared" si="8"/>
        <v>95.724423911679352</v>
      </c>
    </row>
    <row r="41" spans="1:23" ht="15" customHeight="1">
      <c r="A41" s="127" t="s">
        <v>400</v>
      </c>
      <c r="B41" s="50" t="s">
        <v>238</v>
      </c>
      <c r="C41" s="276">
        <f t="shared" ref="C41:W41" si="9">C24/$R$24*100</f>
        <v>100.28860752873332</v>
      </c>
      <c r="D41" s="276">
        <f t="shared" si="9"/>
        <v>104.6698581056466</v>
      </c>
      <c r="E41" s="276">
        <f t="shared" si="9"/>
        <v>104.19310018215073</v>
      </c>
      <c r="F41" s="276">
        <f t="shared" si="9"/>
        <v>104.09962922391107</v>
      </c>
      <c r="G41" s="276">
        <f t="shared" si="9"/>
        <v>101.92716112862996</v>
      </c>
      <c r="H41" s="276">
        <f t="shared" si="9"/>
        <v>98.342074951562992</v>
      </c>
      <c r="I41" s="276">
        <f t="shared" si="9"/>
        <v>96.796340553198647</v>
      </c>
      <c r="J41" s="276">
        <f t="shared" si="9"/>
        <v>91.054018162101073</v>
      </c>
      <c r="K41" s="276">
        <f t="shared" si="9"/>
        <v>96.065378568919655</v>
      </c>
      <c r="L41" s="276">
        <f t="shared" si="9"/>
        <v>101.13967884518382</v>
      </c>
      <c r="M41" s="276">
        <f t="shared" si="9"/>
        <v>100.17034869471031</v>
      </c>
      <c r="N41" s="276">
        <f t="shared" si="9"/>
        <v>96.8320196447673</v>
      </c>
      <c r="O41" s="276">
        <f t="shared" si="9"/>
        <v>100.21268797115286</v>
      </c>
      <c r="P41" s="276">
        <f t="shared" si="9"/>
        <v>101.78983455563262</v>
      </c>
      <c r="Q41" s="276">
        <f t="shared" si="9"/>
        <v>99.305509320102402</v>
      </c>
      <c r="R41" s="276">
        <f t="shared" si="9"/>
        <v>100</v>
      </c>
      <c r="S41" s="276">
        <f t="shared" si="9"/>
        <v>102.16412150444324</v>
      </c>
      <c r="T41" s="276">
        <f t="shared" si="9"/>
        <v>101.41808872744573</v>
      </c>
      <c r="U41" s="276">
        <f t="shared" si="9"/>
        <v>102.71390861787637</v>
      </c>
      <c r="V41" s="276">
        <f t="shared" si="9"/>
        <v>108.70985968376587</v>
      </c>
      <c r="W41" s="276">
        <f t="shared" si="9"/>
        <v>111.42096101191679</v>
      </c>
    </row>
    <row r="42" spans="1:23" ht="20.100000000000001" customHeight="1">
      <c r="A42" s="483" t="s">
        <v>147</v>
      </c>
      <c r="B42" s="113"/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</row>
    <row r="43" spans="1:23" ht="15" customHeight="1">
      <c r="A43" s="127" t="s">
        <v>406</v>
      </c>
      <c r="B43" s="113" t="s">
        <v>238</v>
      </c>
      <c r="C43" s="276">
        <f t="shared" ref="C43:W43" si="10">C26/$R26*100</f>
        <v>96.642812398498819</v>
      </c>
      <c r="D43" s="276">
        <f t="shared" si="10"/>
        <v>95.652208027578652</v>
      </c>
      <c r="E43" s="276">
        <f t="shared" si="10"/>
        <v>95.989543915274169</v>
      </c>
      <c r="F43" s="276">
        <f t="shared" si="10"/>
        <v>97.116695490234505</v>
      </c>
      <c r="G43" s="276">
        <f t="shared" si="10"/>
        <v>97.64830810269649</v>
      </c>
      <c r="H43" s="276">
        <f t="shared" si="10"/>
        <v>97.987404825006223</v>
      </c>
      <c r="I43" s="276">
        <f t="shared" si="10"/>
        <v>97.070259785810748</v>
      </c>
      <c r="J43" s="276">
        <f t="shared" si="10"/>
        <v>97.2603466180868</v>
      </c>
      <c r="K43" s="276">
        <f t="shared" si="10"/>
        <v>97.272471254488053</v>
      </c>
      <c r="L43" s="276">
        <f t="shared" si="10"/>
        <v>97.359347211098623</v>
      </c>
      <c r="M43" s="276">
        <f t="shared" si="10"/>
        <v>96.33564819205462</v>
      </c>
      <c r="N43" s="276">
        <f t="shared" si="10"/>
        <v>97.727305453205474</v>
      </c>
      <c r="O43" s="276">
        <f t="shared" si="10"/>
        <v>99.579093545423021</v>
      </c>
      <c r="P43" s="276">
        <f t="shared" si="10"/>
        <v>98.713285821894587</v>
      </c>
      <c r="Q43" s="276">
        <f t="shared" si="10"/>
        <v>98.7703501832531</v>
      </c>
      <c r="R43" s="276">
        <f t="shared" si="10"/>
        <v>100</v>
      </c>
      <c r="S43" s="276">
        <f t="shared" si="10"/>
        <v>101.3736293832675</v>
      </c>
      <c r="T43" s="276">
        <f t="shared" si="10"/>
        <v>102.6115836462908</v>
      </c>
      <c r="U43" s="276">
        <f t="shared" si="10"/>
        <v>103.1377755083177</v>
      </c>
      <c r="V43" s="276">
        <f t="shared" si="10"/>
        <v>105.76269716847011</v>
      </c>
      <c r="W43" s="276">
        <f t="shared" si="10"/>
        <v>107.55440980537385</v>
      </c>
    </row>
    <row r="44" spans="1:23" ht="20.100000000000001" customHeight="1">
      <c r="A44" s="483" t="s">
        <v>125</v>
      </c>
      <c r="B44" s="113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</row>
    <row r="45" spans="1:23" ht="15" customHeight="1">
      <c r="A45" s="487" t="s">
        <v>535</v>
      </c>
      <c r="B45" s="113"/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</row>
    <row r="46" spans="1:23" ht="15" customHeight="1">
      <c r="A46" s="482" t="s">
        <v>536</v>
      </c>
      <c r="B46" s="113" t="s">
        <v>238</v>
      </c>
      <c r="C46" s="276">
        <f>C29/$R29*100</f>
        <v>95.981847856822981</v>
      </c>
      <c r="D46" s="276">
        <f t="shared" ref="D46:U46" si="11">D29/$R29*100</f>
        <v>91.719248849211127</v>
      </c>
      <c r="E46" s="276">
        <f t="shared" si="11"/>
        <v>94.784630562391087</v>
      </c>
      <c r="F46" s="276">
        <f t="shared" si="11"/>
        <v>97.295429589700603</v>
      </c>
      <c r="G46" s="276">
        <f t="shared" si="11"/>
        <v>96.428321401116705</v>
      </c>
      <c r="H46" s="276">
        <f t="shared" si="11"/>
        <v>94.382613656037989</v>
      </c>
      <c r="I46" s="276">
        <f t="shared" si="11"/>
        <v>92.776673252915216</v>
      </c>
      <c r="J46" s="276">
        <f t="shared" si="11"/>
        <v>104.5770296963983</v>
      </c>
      <c r="K46" s="276">
        <f t="shared" si="11"/>
        <v>96.80345468902496</v>
      </c>
      <c r="L46" s="276">
        <f t="shared" si="11"/>
        <v>102.39898452122138</v>
      </c>
      <c r="M46" s="276">
        <f t="shared" si="11"/>
        <v>101.44577928216989</v>
      </c>
      <c r="N46" s="276">
        <f t="shared" si="11"/>
        <v>109.89111363992627</v>
      </c>
      <c r="O46" s="276">
        <f t="shared" si="11"/>
        <v>106.03594942310075</v>
      </c>
      <c r="P46" s="276">
        <f t="shared" si="11"/>
        <v>101.05153401694173</v>
      </c>
      <c r="Q46" s="276">
        <f t="shared" si="11"/>
        <v>103.76417669831999</v>
      </c>
      <c r="R46" s="276">
        <f t="shared" si="11"/>
        <v>100</v>
      </c>
      <c r="S46" s="276">
        <f t="shared" si="11"/>
        <v>97.826488548421054</v>
      </c>
      <c r="T46" s="276">
        <f t="shared" si="11"/>
        <v>97.733842443050051</v>
      </c>
      <c r="U46" s="276">
        <f t="shared" si="11"/>
        <v>84.025053798280098</v>
      </c>
      <c r="V46" s="276">
        <f t="shared" ref="V46:W46" si="12">V29/$R29*100</f>
        <v>79.557216551785672</v>
      </c>
      <c r="W46" s="276">
        <f t="shared" si="12"/>
        <v>81.126266300018798</v>
      </c>
    </row>
    <row r="47" spans="1:23" s="1" customFormat="1" ht="20.100000000000001" customHeight="1">
      <c r="A47" s="483" t="s">
        <v>146</v>
      </c>
      <c r="B47" s="280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</row>
    <row r="48" spans="1:23" s="367" customFormat="1" ht="15" customHeight="1">
      <c r="A48" s="127" t="s">
        <v>420</v>
      </c>
      <c r="B48" s="113" t="s">
        <v>238</v>
      </c>
      <c r="C48" s="276">
        <f t="shared" ref="C48:W48" si="13">C31/C5*100</f>
        <v>126.89585789403479</v>
      </c>
      <c r="D48" s="276">
        <f t="shared" si="13"/>
        <v>105.48590606490839</v>
      </c>
      <c r="E48" s="276">
        <f t="shared" si="13"/>
        <v>103.7104007122833</v>
      </c>
      <c r="F48" s="276">
        <f t="shared" si="13"/>
        <v>104.56659514310513</v>
      </c>
      <c r="G48" s="276">
        <f t="shared" si="13"/>
        <v>104.40424757672166</v>
      </c>
      <c r="H48" s="276">
        <f t="shared" si="13"/>
        <v>123.12499355708317</v>
      </c>
      <c r="I48" s="276">
        <f t="shared" si="13"/>
        <v>105.13190936516237</v>
      </c>
      <c r="J48" s="276">
        <f t="shared" si="13"/>
        <v>100.48861399297276</v>
      </c>
      <c r="K48" s="276">
        <f t="shared" si="13"/>
        <v>102.32650297619278</v>
      </c>
      <c r="L48" s="276">
        <f t="shared" si="13"/>
        <v>96.286061623670122</v>
      </c>
      <c r="M48" s="276">
        <f t="shared" si="13"/>
        <v>114.77577546439588</v>
      </c>
      <c r="N48" s="276">
        <f t="shared" si="13"/>
        <v>97.610134438531858</v>
      </c>
      <c r="O48" s="276">
        <f t="shared" si="13"/>
        <v>95.729502189308562</v>
      </c>
      <c r="P48" s="276">
        <f t="shared" si="13"/>
        <v>98.028142714452343</v>
      </c>
      <c r="Q48" s="276">
        <f t="shared" si="13"/>
        <v>96.056943903635997</v>
      </c>
      <c r="R48" s="276">
        <f t="shared" si="13"/>
        <v>100</v>
      </c>
      <c r="S48" s="276">
        <f t="shared" si="13"/>
        <v>98.407362305028215</v>
      </c>
      <c r="T48" s="276">
        <f t="shared" si="13"/>
        <v>95.353121507429833</v>
      </c>
      <c r="U48" s="276">
        <f t="shared" si="13"/>
        <v>92.174491676626388</v>
      </c>
      <c r="V48" s="276">
        <f t="shared" si="13"/>
        <v>89.264590424404631</v>
      </c>
      <c r="W48" s="276">
        <f t="shared" si="13"/>
        <v>86.514456337467323</v>
      </c>
    </row>
    <row r="49" spans="1:23" s="367" customFormat="1" ht="15" customHeight="1">
      <c r="A49" s="127" t="s">
        <v>421</v>
      </c>
      <c r="B49" s="113" t="s">
        <v>238</v>
      </c>
      <c r="C49" s="276">
        <f t="shared" ref="C49:W49" si="14">C32/C6*100</f>
        <v>127.47153664984263</v>
      </c>
      <c r="D49" s="276">
        <f t="shared" si="14"/>
        <v>128.1147679965483</v>
      </c>
      <c r="E49" s="276">
        <f t="shared" si="14"/>
        <v>126.70876954563037</v>
      </c>
      <c r="F49" s="276">
        <f t="shared" si="14"/>
        <v>128.96941952779613</v>
      </c>
      <c r="G49" s="276">
        <f t="shared" si="14"/>
        <v>125.31245964688904</v>
      </c>
      <c r="H49" s="276">
        <f t="shared" si="14"/>
        <v>126.06120035651264</v>
      </c>
      <c r="I49" s="276">
        <f t="shared" si="14"/>
        <v>122.33829656420208</v>
      </c>
      <c r="J49" s="276">
        <f t="shared" si="14"/>
        <v>115.02987848459438</v>
      </c>
      <c r="K49" s="276">
        <f t="shared" si="14"/>
        <v>116.8148948499672</v>
      </c>
      <c r="L49" s="276">
        <f t="shared" si="14"/>
        <v>114.78215408969402</v>
      </c>
      <c r="M49" s="276">
        <f t="shared" si="14"/>
        <v>117.4243810714156</v>
      </c>
      <c r="N49" s="276">
        <f t="shared" si="14"/>
        <v>107.18499038692535</v>
      </c>
      <c r="O49" s="276">
        <f t="shared" si="14"/>
        <v>105.42915899149736</v>
      </c>
      <c r="P49" s="276">
        <f t="shared" si="14"/>
        <v>107.24251234721571</v>
      </c>
      <c r="Q49" s="276">
        <f t="shared" si="14"/>
        <v>99.912128107531373</v>
      </c>
      <c r="R49" s="276">
        <f t="shared" si="14"/>
        <v>100</v>
      </c>
      <c r="S49" s="276">
        <f t="shared" si="14"/>
        <v>97.571532262693907</v>
      </c>
      <c r="T49" s="276">
        <f t="shared" si="14"/>
        <v>94.997757680258147</v>
      </c>
      <c r="U49" s="276">
        <f t="shared" si="14"/>
        <v>91.262996019471316</v>
      </c>
      <c r="V49" s="276">
        <f t="shared" si="14"/>
        <v>87.693892072270359</v>
      </c>
      <c r="W49" s="276">
        <f t="shared" si="14"/>
        <v>84.861667197381607</v>
      </c>
    </row>
    <row r="50" spans="1:23" s="367" customFormat="1" ht="15" customHeight="1">
      <c r="A50" s="487" t="s">
        <v>418</v>
      </c>
      <c r="B50" s="113"/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</row>
    <row r="51" spans="1:23" s="367" customFormat="1" ht="15" customHeight="1">
      <c r="A51" s="482" t="s">
        <v>405</v>
      </c>
      <c r="B51" s="113" t="s">
        <v>238</v>
      </c>
      <c r="C51" s="276">
        <f>'3.2'!C5</f>
        <v>80.535003259492399</v>
      </c>
      <c r="D51" s="276">
        <f>'3.2'!D5</f>
        <v>76.671177312360982</v>
      </c>
      <c r="E51" s="276">
        <f>'3.2'!E5</f>
        <v>90.190189720370412</v>
      </c>
      <c r="F51" s="276">
        <f>'3.2'!F5</f>
        <v>95.656829874411287</v>
      </c>
      <c r="G51" s="276">
        <f>'3.2'!G5</f>
        <v>80.149751138725776</v>
      </c>
      <c r="H51" s="276">
        <f>'3.2'!H5</f>
        <v>82.899742761659567</v>
      </c>
      <c r="I51" s="276">
        <f>'3.2'!I5</f>
        <v>80.275731717316631</v>
      </c>
      <c r="J51" s="276">
        <f>'3.2'!J5</f>
        <v>69.055834050517021</v>
      </c>
      <c r="K51" s="276">
        <f>'3.2'!K5</f>
        <v>67.995618953310171</v>
      </c>
      <c r="L51" s="276">
        <f>'3.2'!L5</f>
        <v>86.860366859570661</v>
      </c>
      <c r="M51" s="276">
        <f>'3.2'!M5</f>
        <v>89.590065465693272</v>
      </c>
      <c r="N51" s="276">
        <f>'3.2'!N5</f>
        <v>78.321441994147449</v>
      </c>
      <c r="O51" s="276">
        <f>'3.2'!O5</f>
        <v>98.454391767686744</v>
      </c>
      <c r="P51" s="276">
        <f>'3.2'!P5</f>
        <v>74.909342460974131</v>
      </c>
      <c r="Q51" s="276">
        <f>'3.2'!Q5</f>
        <v>88.723009831308502</v>
      </c>
      <c r="R51" s="276">
        <f>'3.2'!R5</f>
        <v>100</v>
      </c>
      <c r="S51" s="276">
        <f>'3.2'!S5</f>
        <v>93.868047068013297</v>
      </c>
      <c r="T51" s="276">
        <f>'3.2'!T5</f>
        <v>74.315893215210977</v>
      </c>
      <c r="U51" s="276">
        <f>'3.2'!U5</f>
        <v>82.805269553419322</v>
      </c>
      <c r="V51" s="276">
        <f>'3.2'!V5</f>
        <v>70.517732346860811</v>
      </c>
      <c r="W51" s="276">
        <f>'3.2'!W5</f>
        <v>73.889721928543054</v>
      </c>
    </row>
    <row r="52" spans="1:23" ht="15" customHeight="1">
      <c r="A52" s="482" t="s">
        <v>102</v>
      </c>
      <c r="B52" s="113" t="s">
        <v>238</v>
      </c>
      <c r="C52" s="276">
        <f>'3.2'!C7</f>
        <v>128.41490725918607</v>
      </c>
      <c r="D52" s="276">
        <f>'3.2'!D7</f>
        <v>125.06798482678465</v>
      </c>
      <c r="E52" s="276">
        <f>'3.2'!E7</f>
        <v>125.78050798839047</v>
      </c>
      <c r="F52" s="276">
        <f>'3.2'!F7</f>
        <v>130.48509107225865</v>
      </c>
      <c r="G52" s="276">
        <f>'3.2'!G7</f>
        <v>128.87874760578381</v>
      </c>
      <c r="H52" s="276">
        <f>'3.2'!H7</f>
        <v>128.48730444944715</v>
      </c>
      <c r="I52" s="276">
        <f>'3.2'!I7</f>
        <v>118.09805989448094</v>
      </c>
      <c r="J52" s="276">
        <f>'3.2'!J7</f>
        <v>113.51435251554972</v>
      </c>
      <c r="K52" s="276">
        <f>'3.2'!K7</f>
        <v>113.25508717896638</v>
      </c>
      <c r="L52" s="276">
        <f>'3.2'!L7</f>
        <v>125.92517318783558</v>
      </c>
      <c r="M52" s="276">
        <f>'3.2'!M7</f>
        <v>113.90734851202311</v>
      </c>
      <c r="N52" s="276">
        <f>'3.2'!N7</f>
        <v>105.55775216919</v>
      </c>
      <c r="O52" s="276">
        <f>'3.2'!O7</f>
        <v>103.47510623008247</v>
      </c>
      <c r="P52" s="276">
        <f>'3.2'!P7</f>
        <v>104.87772013221732</v>
      </c>
      <c r="Q52" s="276">
        <f>'3.2'!Q7</f>
        <v>98.954806469898571</v>
      </c>
      <c r="R52" s="276">
        <f>'3.2'!R7</f>
        <v>100</v>
      </c>
      <c r="S52" s="276">
        <f>'3.2'!S7</f>
        <v>95.420308678726201</v>
      </c>
      <c r="T52" s="276">
        <f>'3.2'!T7</f>
        <v>94.088446076397844</v>
      </c>
      <c r="U52" s="276">
        <f>'3.2'!U7</f>
        <v>91.69767548247259</v>
      </c>
      <c r="V52" s="276">
        <f>'3.2'!V7</f>
        <v>89.268394618604447</v>
      </c>
      <c r="W52" s="276">
        <f>'3.2'!W7</f>
        <v>95.817042135217889</v>
      </c>
    </row>
    <row r="53" spans="1:23" ht="15" customHeight="1">
      <c r="A53" s="482" t="s">
        <v>219</v>
      </c>
      <c r="B53" s="113" t="s">
        <v>238</v>
      </c>
      <c r="C53" s="276">
        <f>'3.2'!C10</f>
        <v>134.00376001429254</v>
      </c>
      <c r="D53" s="276">
        <f>'3.2'!D10</f>
        <v>138.37607792043855</v>
      </c>
      <c r="E53" s="276">
        <f>'3.2'!E10</f>
        <v>139.74413938400167</v>
      </c>
      <c r="F53" s="276">
        <f>'3.2'!F10</f>
        <v>139.58767120909332</v>
      </c>
      <c r="G53" s="276">
        <f>'3.2'!G10</f>
        <v>133.61264456122043</v>
      </c>
      <c r="H53" s="276">
        <f>'3.2'!H10</f>
        <v>140.77710749456892</v>
      </c>
      <c r="I53" s="276">
        <f>'3.2'!I10</f>
        <v>143.0945354730533</v>
      </c>
      <c r="J53" s="276">
        <f>'3.2'!J10</f>
        <v>122.42379086123832</v>
      </c>
      <c r="K53" s="276">
        <f>'3.2'!K10</f>
        <v>119.69916992726553</v>
      </c>
      <c r="L53" s="276">
        <f>'3.2'!L10</f>
        <v>122.10597724514334</v>
      </c>
      <c r="M53" s="276">
        <f>'3.2'!M10</f>
        <v>114.56721348671728</v>
      </c>
      <c r="N53" s="276">
        <f>'3.2'!N10</f>
        <v>113.48320080325874</v>
      </c>
      <c r="O53" s="276">
        <f>'3.2'!O10</f>
        <v>100.82089818290933</v>
      </c>
      <c r="P53" s="276">
        <f>'3.2'!P10</f>
        <v>102.25701575589554</v>
      </c>
      <c r="Q53" s="276">
        <f>'3.2'!Q10</f>
        <v>96.241236848499256</v>
      </c>
      <c r="R53" s="276">
        <f>'3.2'!R10</f>
        <v>100</v>
      </c>
      <c r="S53" s="276">
        <f>'3.2'!S10</f>
        <v>116.76610698872156</v>
      </c>
      <c r="T53" s="276">
        <f>'3.2'!T10</f>
        <v>92.276853740616417</v>
      </c>
      <c r="U53" s="276">
        <f>'3.2'!U10</f>
        <v>76.798866347177182</v>
      </c>
      <c r="V53" s="276">
        <f>'3.2'!V10</f>
        <v>72.218346703766485</v>
      </c>
      <c r="W53" s="276">
        <f>'3.2'!W10</f>
        <v>68.323473468131851</v>
      </c>
    </row>
    <row r="54" spans="1:23" ht="15" customHeight="1">
      <c r="A54" s="482" t="s">
        <v>234</v>
      </c>
      <c r="B54" s="113" t="s">
        <v>238</v>
      </c>
      <c r="C54" s="276">
        <f>'3.2'!C11</f>
        <v>152.18374250565546</v>
      </c>
      <c r="D54" s="276">
        <f>'3.2'!D11</f>
        <v>145.52444024281803</v>
      </c>
      <c r="E54" s="276">
        <f>'3.2'!E11</f>
        <v>143.41011337578593</v>
      </c>
      <c r="F54" s="276">
        <f>'3.2'!F11</f>
        <v>137.79197028664424</v>
      </c>
      <c r="G54" s="276">
        <f>'3.2'!G11</f>
        <v>135.33459883989539</v>
      </c>
      <c r="H54" s="276">
        <f>'3.2'!H11</f>
        <v>127.03042222703913</v>
      </c>
      <c r="I54" s="276">
        <f>'3.2'!I11</f>
        <v>127.07911038931003</v>
      </c>
      <c r="J54" s="276">
        <f>'3.2'!J11</f>
        <v>112.24387607129256</v>
      </c>
      <c r="K54" s="276">
        <f>'3.2'!K11</f>
        <v>112.37611955242994</v>
      </c>
      <c r="L54" s="276">
        <f>'3.2'!L11</f>
        <v>111.03332106774673</v>
      </c>
      <c r="M54" s="276">
        <f>'3.2'!M11</f>
        <v>123.22290753147294</v>
      </c>
      <c r="N54" s="276">
        <f>'3.2'!N11</f>
        <v>105.10881898207909</v>
      </c>
      <c r="O54" s="276">
        <f>'3.2'!O11</f>
        <v>109.81124115900009</v>
      </c>
      <c r="P54" s="276">
        <f>'3.2'!P11</f>
        <v>115.85557701069314</v>
      </c>
      <c r="Q54" s="276">
        <f>'3.2'!Q11</f>
        <v>102.98367693189476</v>
      </c>
      <c r="R54" s="276">
        <f>'3.2'!R11</f>
        <v>100</v>
      </c>
      <c r="S54" s="276">
        <f>'3.2'!S11</f>
        <v>96.034183174567033</v>
      </c>
      <c r="T54" s="276">
        <f>'3.2'!T11</f>
        <v>91.303937425180877</v>
      </c>
      <c r="U54" s="276">
        <f>'3.2'!U11</f>
        <v>84.925465421749308</v>
      </c>
      <c r="V54" s="276">
        <f>'3.2'!V11</f>
        <v>80.472873622680225</v>
      </c>
      <c r="W54" s="276">
        <f>'3.2'!W11</f>
        <v>76.221816128459992</v>
      </c>
    </row>
    <row r="55" spans="1:23" ht="15" customHeight="1">
      <c r="A55" s="577" t="s">
        <v>557</v>
      </c>
      <c r="B55" s="75"/>
      <c r="C55" s="281"/>
      <c r="D55" s="281"/>
      <c r="E55" s="281"/>
      <c r="F55" s="281"/>
      <c r="G55" s="281"/>
      <c r="H55" s="281"/>
      <c r="I55" s="281"/>
      <c r="J55" s="281"/>
      <c r="K55" s="260"/>
      <c r="L55" s="260"/>
      <c r="M55" s="260"/>
      <c r="N55" s="260"/>
      <c r="O55" s="260"/>
      <c r="P55" s="260"/>
      <c r="Q55" s="260"/>
      <c r="R55" s="260"/>
      <c r="S55" s="262"/>
      <c r="T55" s="262"/>
      <c r="U55" s="262"/>
    </row>
    <row r="56" spans="1:23" s="19" customFormat="1" ht="15" customHeight="1">
      <c r="A56" s="148" t="s">
        <v>537</v>
      </c>
      <c r="B56" s="190"/>
      <c r="C56" s="282"/>
      <c r="D56" s="282"/>
      <c r="E56" s="282"/>
      <c r="F56" s="282"/>
      <c r="G56" s="282"/>
      <c r="H56" s="282"/>
      <c r="I56" s="282"/>
      <c r="J56" s="282"/>
      <c r="K56" s="283"/>
      <c r="L56" s="283"/>
      <c r="M56" s="283"/>
      <c r="N56" s="283"/>
      <c r="O56" s="283"/>
      <c r="P56" s="283"/>
      <c r="Q56" s="283"/>
      <c r="R56" s="283"/>
      <c r="S56" s="284"/>
      <c r="T56" s="284"/>
      <c r="U56" s="284"/>
    </row>
    <row r="57" spans="1:23" s="19" customFormat="1" ht="12.75" customHeight="1">
      <c r="B57" s="272"/>
      <c r="C57" s="283"/>
      <c r="D57" s="283"/>
      <c r="E57" s="283"/>
      <c r="F57" s="283"/>
      <c r="G57" s="283"/>
      <c r="H57" s="283"/>
      <c r="I57" s="282"/>
      <c r="J57" s="282"/>
      <c r="K57" s="283"/>
      <c r="L57" s="283"/>
      <c r="M57" s="283"/>
      <c r="N57" s="283"/>
      <c r="O57" s="283"/>
      <c r="P57" s="283"/>
      <c r="Q57" s="283"/>
      <c r="R57" s="283"/>
      <c r="S57" s="284"/>
      <c r="T57" s="284"/>
      <c r="U57" s="284"/>
    </row>
    <row r="58" spans="1:23" s="19" customFormat="1" ht="12.75" customHeight="1">
      <c r="B58" s="272"/>
      <c r="C58" s="283"/>
      <c r="D58" s="283"/>
      <c r="E58" s="283"/>
      <c r="F58" s="283"/>
      <c r="G58" s="283"/>
      <c r="H58" s="283"/>
      <c r="I58" s="283"/>
      <c r="J58" s="283"/>
      <c r="K58" s="283"/>
      <c r="L58" s="283"/>
      <c r="M58" s="283"/>
      <c r="N58" s="283"/>
      <c r="O58" s="283"/>
      <c r="P58" s="283"/>
      <c r="Q58" s="283"/>
      <c r="R58" s="283"/>
      <c r="S58" s="284"/>
      <c r="T58" s="284"/>
      <c r="U58" s="284"/>
    </row>
    <row r="59" spans="1:23" s="19" customFormat="1" ht="12.75" customHeight="1">
      <c r="A59" s="186"/>
      <c r="B59" s="272"/>
      <c r="C59" s="283"/>
      <c r="D59" s="283"/>
      <c r="E59" s="283"/>
      <c r="F59" s="283"/>
      <c r="G59" s="283"/>
      <c r="H59" s="283"/>
      <c r="I59" s="283"/>
      <c r="J59" s="283"/>
      <c r="K59" s="283"/>
      <c r="L59" s="283"/>
      <c r="M59" s="283"/>
      <c r="N59" s="283"/>
      <c r="O59" s="283"/>
      <c r="P59" s="283"/>
      <c r="Q59" s="283"/>
      <c r="R59" s="283"/>
      <c r="S59" s="284"/>
      <c r="T59" s="284"/>
      <c r="U59" s="284"/>
    </row>
    <row r="60" spans="1:23" s="19" customFormat="1" ht="12.75" customHeight="1">
      <c r="A60" s="148"/>
      <c r="B60" s="272"/>
      <c r="C60" s="283"/>
      <c r="D60" s="283"/>
      <c r="E60" s="283"/>
      <c r="F60" s="283"/>
      <c r="G60" s="283"/>
      <c r="H60" s="283"/>
      <c r="I60" s="283"/>
      <c r="J60" s="283"/>
      <c r="K60" s="283"/>
      <c r="L60" s="283"/>
      <c r="M60" s="283"/>
      <c r="N60" s="283"/>
      <c r="O60" s="283"/>
      <c r="P60" s="283"/>
      <c r="Q60" s="283"/>
      <c r="R60" s="283"/>
      <c r="S60" s="284"/>
      <c r="T60" s="284"/>
      <c r="U60" s="284"/>
    </row>
    <row r="61" spans="1:23" ht="12.75" customHeight="1">
      <c r="A61" s="296"/>
      <c r="B61" s="75"/>
      <c r="C61" s="281"/>
      <c r="D61" s="281"/>
      <c r="E61" s="281"/>
      <c r="F61" s="281"/>
      <c r="G61" s="281"/>
      <c r="H61" s="281"/>
      <c r="I61" s="281"/>
      <c r="J61" s="281"/>
      <c r="K61" s="260"/>
      <c r="L61" s="260"/>
      <c r="M61" s="260"/>
      <c r="N61" s="260"/>
      <c r="O61" s="260"/>
      <c r="P61" s="260"/>
      <c r="Q61" s="260"/>
      <c r="R61" s="260"/>
      <c r="S61" s="262"/>
      <c r="T61" s="262"/>
      <c r="U61" s="262"/>
    </row>
    <row r="62" spans="1:23" ht="12.75" customHeight="1">
      <c r="B62" s="75"/>
      <c r="C62" s="281"/>
      <c r="D62" s="281"/>
      <c r="E62" s="281"/>
      <c r="F62" s="281"/>
      <c r="G62" s="281"/>
      <c r="H62" s="281"/>
      <c r="I62" s="281"/>
      <c r="J62" s="281"/>
      <c r="K62" s="260"/>
      <c r="L62" s="260"/>
      <c r="M62" s="260"/>
      <c r="N62" s="260"/>
      <c r="O62" s="260"/>
      <c r="P62" s="260"/>
      <c r="Q62" s="260"/>
      <c r="R62" s="260"/>
      <c r="S62" s="262"/>
      <c r="T62" s="262"/>
      <c r="U62" s="262"/>
    </row>
  </sheetData>
  <phoneticPr fontId="16" type="noConversion"/>
  <pageMargins left="0.59055118110236227" right="0.19685039370078741" top="0.59055118110236227" bottom="0.39370078740157483" header="0.11811023622047245" footer="0.11811023622047245"/>
  <pageSetup paperSize="9" scale="75" firstPageNumber="12" orientation="portrait" r:id="rId1"/>
  <headerFooter alignWithMargins="0">
    <oddFooter>&amp;L&amp;"MetaNormalLF-Roman,Standard"Statistisches Bundesamt, Energiegesamtrechnung, 2022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8"/>
  <sheetViews>
    <sheetView zoomScaleNormal="100" workbookViewId="0"/>
  </sheetViews>
  <sheetFormatPr baseColWidth="10" defaultColWidth="11.42578125" defaultRowHeight="12.75" outlineLevelCol="1"/>
  <cols>
    <col min="1" max="1" width="4.28515625" style="305" customWidth="1"/>
    <col min="2" max="2" width="46.7109375" style="305" customWidth="1"/>
    <col min="3" max="3" width="7.7109375" style="365" customWidth="1"/>
    <col min="4" max="4" width="11.7109375" style="391" customWidth="1"/>
    <col min="5" max="5" width="11.7109375" style="391" hidden="1" customWidth="1" outlineLevel="1"/>
    <col min="6" max="8" width="11.7109375" style="378" hidden="1" customWidth="1" outlineLevel="1"/>
    <col min="9" max="9" width="11.7109375" style="378" customWidth="1" collapsed="1"/>
    <col min="10" max="13" width="11.7109375" style="378" hidden="1" customWidth="1" outlineLevel="1"/>
    <col min="14" max="14" width="11.7109375" style="378" customWidth="1" collapsed="1"/>
    <col min="15" max="18" width="11.7109375" style="378" hidden="1" customWidth="1" outlineLevel="1"/>
    <col min="19" max="19" width="11.7109375" style="378" customWidth="1" collapsed="1"/>
    <col min="20" max="22" width="11.7109375" style="378" hidden="1" customWidth="1" outlineLevel="1"/>
    <col min="23" max="23" width="11.7109375" style="304" customWidth="1" collapsed="1"/>
    <col min="24" max="24" width="11.7109375" style="372" customWidth="1"/>
    <col min="25" max="26" width="11.42578125" style="295"/>
    <col min="27" max="16384" width="11.42578125" style="304"/>
  </cols>
  <sheetData>
    <row r="1" spans="1:26" ht="20.100000000000001" customHeight="1">
      <c r="A1" s="488" t="s">
        <v>538</v>
      </c>
      <c r="B1" s="295"/>
      <c r="C1" s="318"/>
      <c r="D1" s="377"/>
      <c r="E1" s="377"/>
      <c r="G1" s="377"/>
      <c r="H1" s="377"/>
      <c r="K1" s="377"/>
      <c r="L1" s="377"/>
      <c r="P1" s="377"/>
      <c r="R1" s="302"/>
      <c r="T1" s="303"/>
      <c r="U1" s="303"/>
      <c r="V1" s="303"/>
    </row>
    <row r="2" spans="1:26" ht="20.100000000000001" customHeight="1">
      <c r="A2" s="490" t="s">
        <v>254</v>
      </c>
      <c r="D2" s="379"/>
      <c r="E2" s="379"/>
      <c r="F2" s="380"/>
      <c r="G2" s="379"/>
      <c r="H2" s="379"/>
      <c r="I2" s="380"/>
      <c r="J2" s="380"/>
      <c r="K2" s="379"/>
      <c r="L2" s="379"/>
      <c r="M2" s="380"/>
      <c r="N2" s="380"/>
      <c r="O2" s="380"/>
      <c r="P2" s="379"/>
      <c r="Q2" s="380"/>
      <c r="R2" s="381"/>
      <c r="S2" s="382"/>
      <c r="T2" s="383"/>
      <c r="U2" s="383"/>
      <c r="V2" s="383"/>
    </row>
    <row r="3" spans="1:26" ht="20.100000000000001" customHeight="1">
      <c r="A3" s="329"/>
      <c r="B3" s="329"/>
      <c r="C3" s="384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6"/>
      <c r="X3" s="326"/>
    </row>
    <row r="4" spans="1:26" ht="20.100000000000001" customHeight="1">
      <c r="A4" s="489" t="s">
        <v>407</v>
      </c>
      <c r="C4" s="385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6"/>
      <c r="X4" s="326"/>
    </row>
    <row r="5" spans="1:26" ht="20.100000000000001" customHeight="1">
      <c r="A5" s="491" t="s">
        <v>539</v>
      </c>
      <c r="C5" s="344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  <c r="U5" s="320"/>
      <c r="V5" s="320"/>
    </row>
    <row r="6" spans="1:26" s="372" customFormat="1" ht="20.100000000000001" customHeight="1">
      <c r="A6" s="491"/>
      <c r="B6" s="305"/>
      <c r="C6" s="344"/>
      <c r="D6" s="320"/>
      <c r="E6" s="320"/>
      <c r="F6" s="320"/>
      <c r="G6" s="320"/>
      <c r="H6" s="320"/>
      <c r="I6" s="320"/>
      <c r="J6" s="320"/>
      <c r="K6" s="320"/>
      <c r="L6" s="320"/>
      <c r="M6" s="320"/>
      <c r="N6" s="320"/>
      <c r="O6" s="320"/>
      <c r="P6" s="320"/>
      <c r="Q6" s="320"/>
      <c r="R6" s="320"/>
      <c r="S6" s="320"/>
      <c r="T6" s="320"/>
      <c r="U6" s="320"/>
      <c r="V6" s="320"/>
      <c r="Y6" s="373"/>
      <c r="Z6" s="373"/>
    </row>
    <row r="7" spans="1:26" ht="25.5" customHeight="1">
      <c r="A7" s="637"/>
      <c r="B7" s="638"/>
      <c r="C7" s="492" t="s">
        <v>540</v>
      </c>
      <c r="D7" s="493">
        <v>2000</v>
      </c>
      <c r="E7" s="493">
        <v>2001</v>
      </c>
      <c r="F7" s="493" t="s">
        <v>54</v>
      </c>
      <c r="G7" s="493">
        <v>2003</v>
      </c>
      <c r="H7" s="493">
        <v>2004</v>
      </c>
      <c r="I7" s="494">
        <v>2005</v>
      </c>
      <c r="J7" s="493">
        <v>2006</v>
      </c>
      <c r="K7" s="493">
        <v>2007</v>
      </c>
      <c r="L7" s="493">
        <v>2008</v>
      </c>
      <c r="M7" s="493">
        <v>2009</v>
      </c>
      <c r="N7" s="494">
        <v>2010</v>
      </c>
      <c r="O7" s="493">
        <v>2011</v>
      </c>
      <c r="P7" s="493">
        <v>2012</v>
      </c>
      <c r="Q7" s="493">
        <v>2013</v>
      </c>
      <c r="R7" s="493">
        <v>2014</v>
      </c>
      <c r="S7" s="494">
        <v>2015</v>
      </c>
      <c r="T7" s="493">
        <v>2016</v>
      </c>
      <c r="U7" s="493">
        <v>2017</v>
      </c>
      <c r="V7" s="493">
        <v>2018</v>
      </c>
      <c r="W7" s="494">
        <v>2019</v>
      </c>
      <c r="X7" s="392">
        <v>2020</v>
      </c>
      <c r="Y7" s="320"/>
    </row>
    <row r="8" spans="1:26" ht="20.100000000000001" customHeight="1">
      <c r="A8" s="345"/>
      <c r="B8" s="515" t="s">
        <v>139</v>
      </c>
      <c r="C8" s="509"/>
      <c r="D8" s="495">
        <f t="shared" ref="D8:U8" si="0">SUM(D9:D13)</f>
        <v>3792.6320000000001</v>
      </c>
      <c r="E8" s="495">
        <f t="shared" si="0"/>
        <v>3714.1939999999995</v>
      </c>
      <c r="F8" s="495">
        <f t="shared" si="0"/>
        <v>3750.1950000000002</v>
      </c>
      <c r="G8" s="495">
        <f t="shared" si="0"/>
        <v>3955.375</v>
      </c>
      <c r="H8" s="495">
        <f t="shared" si="0"/>
        <v>4039.7369999999996</v>
      </c>
      <c r="I8" s="495">
        <f t="shared" si="0"/>
        <v>4098.6649999999991</v>
      </c>
      <c r="J8" s="495">
        <f t="shared" si="0"/>
        <v>4103.1260000000002</v>
      </c>
      <c r="K8" s="495">
        <f t="shared" si="0"/>
        <v>4315.32</v>
      </c>
      <c r="L8" s="495">
        <f t="shared" si="0"/>
        <v>4123.0010000000002</v>
      </c>
      <c r="M8" s="495">
        <f t="shared" si="0"/>
        <v>4035.9479999999999</v>
      </c>
      <c r="N8" s="495">
        <f t="shared" si="0"/>
        <v>4155.4110000000001</v>
      </c>
      <c r="O8" s="495">
        <f t="shared" si="0"/>
        <v>4245.5649999999996</v>
      </c>
      <c r="P8" s="495">
        <f t="shared" si="0"/>
        <v>4123.5279999999993</v>
      </c>
      <c r="Q8" s="495">
        <f t="shared" si="0"/>
        <v>4108.8370000000004</v>
      </c>
      <c r="R8" s="495">
        <f t="shared" si="0"/>
        <v>4032.5140000000001</v>
      </c>
      <c r="S8" s="495">
        <f t="shared" si="0"/>
        <v>4075.8559999999998</v>
      </c>
      <c r="T8" s="495">
        <f t="shared" si="0"/>
        <v>3972.5610000000001</v>
      </c>
      <c r="U8" s="495">
        <f t="shared" si="0"/>
        <v>4051.2629999999999</v>
      </c>
      <c r="V8" s="495">
        <f>SUM(V9:V13)</f>
        <v>3889.6170000000002</v>
      </c>
      <c r="W8" s="495">
        <f>SUM(W9:W13)</f>
        <v>3611.8189999999995</v>
      </c>
      <c r="X8" s="495">
        <f>SUM(X9:X13)</f>
        <v>3385.0509999999995</v>
      </c>
    </row>
    <row r="9" spans="1:26" ht="15" customHeight="1">
      <c r="A9" s="345"/>
      <c r="B9" s="516" t="s">
        <v>249</v>
      </c>
      <c r="C9" s="510"/>
      <c r="D9" s="497">
        <v>2539.377</v>
      </c>
      <c r="E9" s="497">
        <v>2436.5540000000001</v>
      </c>
      <c r="F9" s="497">
        <v>2443.6660000000002</v>
      </c>
      <c r="G9" s="497">
        <v>2417.5619999999999</v>
      </c>
      <c r="H9" s="497">
        <v>2443.569</v>
      </c>
      <c r="I9" s="497">
        <v>2366.3019999999997</v>
      </c>
      <c r="J9" s="497">
        <v>2231.8760000000002</v>
      </c>
      <c r="K9" s="497">
        <v>2278.2089999999998</v>
      </c>
      <c r="L9" s="497">
        <v>2097.4160000000002</v>
      </c>
      <c r="M9" s="497">
        <v>1943.29</v>
      </c>
      <c r="N9" s="497">
        <v>1921.6619999999998</v>
      </c>
      <c r="O9" s="497">
        <v>1956.5369999999998</v>
      </c>
      <c r="P9" s="497">
        <v>2000.143</v>
      </c>
      <c r="Q9" s="497">
        <v>1889.1220000000001</v>
      </c>
      <c r="R9" s="497">
        <v>1847.442</v>
      </c>
      <c r="S9" s="497">
        <v>1792.4739999999999</v>
      </c>
      <c r="T9" s="497">
        <v>1659.5</v>
      </c>
      <c r="U9" s="497">
        <v>1647.7659999999998</v>
      </c>
      <c r="V9" s="497">
        <v>1581.8040000000001</v>
      </c>
      <c r="W9" s="497">
        <v>1189.9000000000001</v>
      </c>
      <c r="X9" s="497">
        <v>979.2</v>
      </c>
    </row>
    <row r="10" spans="1:26" ht="15" customHeight="1">
      <c r="A10" s="345"/>
      <c r="B10" s="516" t="s">
        <v>99</v>
      </c>
      <c r="C10" s="510"/>
      <c r="D10" s="497">
        <v>131.27099999999999</v>
      </c>
      <c r="E10" s="497">
        <v>139.749</v>
      </c>
      <c r="F10" s="497">
        <v>151.78399999999999</v>
      </c>
      <c r="G10" s="497">
        <v>157.501</v>
      </c>
      <c r="H10" s="497">
        <v>151.07499999999999</v>
      </c>
      <c r="I10" s="497">
        <v>153.45099999999999</v>
      </c>
      <c r="J10" s="497">
        <v>150.887</v>
      </c>
      <c r="K10" s="497">
        <v>146.495</v>
      </c>
      <c r="L10" s="497">
        <v>131.119</v>
      </c>
      <c r="M10" s="497">
        <v>119.158</v>
      </c>
      <c r="N10" s="497">
        <v>106.905</v>
      </c>
      <c r="O10" s="497">
        <v>111.85599999999999</v>
      </c>
      <c r="P10" s="497">
        <v>110.776</v>
      </c>
      <c r="Q10" s="497">
        <v>112.431</v>
      </c>
      <c r="R10" s="497">
        <v>103.703</v>
      </c>
      <c r="S10" s="497">
        <v>103.212</v>
      </c>
      <c r="T10" s="497">
        <v>100.18899999999999</v>
      </c>
      <c r="U10" s="497">
        <v>94.245000000000005</v>
      </c>
      <c r="V10" s="497">
        <v>87.989000000000004</v>
      </c>
      <c r="W10" s="497">
        <v>81.891000000000005</v>
      </c>
      <c r="X10" s="497">
        <v>81.040999999999997</v>
      </c>
    </row>
    <row r="11" spans="1:26" ht="15" customHeight="1">
      <c r="A11" s="345"/>
      <c r="B11" s="516" t="s">
        <v>292</v>
      </c>
      <c r="C11" s="510"/>
      <c r="D11" s="497">
        <v>648.94799999999998</v>
      </c>
      <c r="E11" s="497">
        <v>654.28899999999999</v>
      </c>
      <c r="F11" s="497">
        <v>655.85400000000004</v>
      </c>
      <c r="G11" s="497">
        <v>680.92</v>
      </c>
      <c r="H11" s="497">
        <v>630.13800000000003</v>
      </c>
      <c r="I11" s="497">
        <v>598.28899999999999</v>
      </c>
      <c r="J11" s="497">
        <v>624.91099999999994</v>
      </c>
      <c r="K11" s="497">
        <v>614.83100000000002</v>
      </c>
      <c r="L11" s="497">
        <v>545.55100000000004</v>
      </c>
      <c r="M11" s="497">
        <v>540.73599999999999</v>
      </c>
      <c r="N11" s="497">
        <v>462.01799999999997</v>
      </c>
      <c r="O11" s="497">
        <v>459.04</v>
      </c>
      <c r="P11" s="497">
        <v>403.923</v>
      </c>
      <c r="Q11" s="497">
        <v>388.81599999999997</v>
      </c>
      <c r="R11" s="497">
        <v>311.298</v>
      </c>
      <c r="S11" s="497">
        <v>290.06299999999999</v>
      </c>
      <c r="T11" s="497">
        <v>277.245</v>
      </c>
      <c r="U11" s="497">
        <v>254.21600000000001</v>
      </c>
      <c r="V11" s="497">
        <v>208.654</v>
      </c>
      <c r="W11" s="497">
        <v>201.84100000000001</v>
      </c>
      <c r="X11" s="497">
        <v>171.898</v>
      </c>
      <c r="Y11" s="331"/>
    </row>
    <row r="12" spans="1:26" ht="15" customHeight="1">
      <c r="A12" s="345"/>
      <c r="B12" s="516" t="s">
        <v>98</v>
      </c>
      <c r="C12" s="510"/>
      <c r="D12" s="497">
        <v>416.57400000000001</v>
      </c>
      <c r="E12" s="497">
        <v>432.214</v>
      </c>
      <c r="F12" s="497">
        <v>455.476</v>
      </c>
      <c r="G12" s="497">
        <v>560.83399999999995</v>
      </c>
      <c r="H12" s="497">
        <v>650.12699999999995</v>
      </c>
      <c r="I12" s="497">
        <v>769.37699999999995</v>
      </c>
      <c r="J12" s="497">
        <v>938.56299999999999</v>
      </c>
      <c r="K12" s="497">
        <v>1116.5340000000001</v>
      </c>
      <c r="L12" s="497">
        <v>1147.0250000000001</v>
      </c>
      <c r="M12" s="497">
        <v>1208.405</v>
      </c>
      <c r="N12" s="497">
        <v>1421.2660000000001</v>
      </c>
      <c r="O12" s="497">
        <v>1463.0930000000001</v>
      </c>
      <c r="P12" s="497">
        <v>1377.527</v>
      </c>
      <c r="Q12" s="497">
        <v>1510.4849999999999</v>
      </c>
      <c r="R12" s="497">
        <v>1544.1479999999999</v>
      </c>
      <c r="S12" s="497">
        <v>1666.0509999999999</v>
      </c>
      <c r="T12" s="497">
        <v>1699.9110000000001</v>
      </c>
      <c r="U12" s="497">
        <v>1820.3989999999999</v>
      </c>
      <c r="V12" s="497">
        <v>1797.0650000000001</v>
      </c>
      <c r="W12" s="497">
        <v>1919.7639999999999</v>
      </c>
      <c r="X12" s="497">
        <v>1948.7159999999999</v>
      </c>
    </row>
    <row r="13" spans="1:26" ht="15" customHeight="1">
      <c r="A13" s="345"/>
      <c r="B13" s="516" t="s">
        <v>408</v>
      </c>
      <c r="C13" s="510"/>
      <c r="D13" s="497">
        <v>56.462000000000003</v>
      </c>
      <c r="E13" s="497">
        <v>51.387999999999998</v>
      </c>
      <c r="F13" s="497">
        <v>43.414999999999999</v>
      </c>
      <c r="G13" s="497">
        <v>138.55799999999999</v>
      </c>
      <c r="H13" s="497">
        <v>164.828</v>
      </c>
      <c r="I13" s="497">
        <v>211.24600000000001</v>
      </c>
      <c r="J13" s="497">
        <v>156.88900000000001</v>
      </c>
      <c r="K13" s="497">
        <v>159.251</v>
      </c>
      <c r="L13" s="497">
        <v>201.89</v>
      </c>
      <c r="M13" s="497">
        <v>224.35900000000001</v>
      </c>
      <c r="N13" s="497">
        <v>243.56</v>
      </c>
      <c r="O13" s="497">
        <v>255.03899999999999</v>
      </c>
      <c r="P13" s="497">
        <v>231.15899999999999</v>
      </c>
      <c r="Q13" s="497">
        <v>207.983</v>
      </c>
      <c r="R13" s="497">
        <v>225.923</v>
      </c>
      <c r="S13" s="497">
        <v>224.05600000000001</v>
      </c>
      <c r="T13" s="497">
        <v>235.71600000000001</v>
      </c>
      <c r="U13" s="497">
        <v>234.637</v>
      </c>
      <c r="V13" s="497">
        <v>214.10499999999999</v>
      </c>
      <c r="W13" s="497">
        <v>218.423</v>
      </c>
      <c r="X13" s="497">
        <v>204.196</v>
      </c>
    </row>
    <row r="14" spans="1:26" s="372" customFormat="1" ht="15" customHeight="1">
      <c r="A14" s="519" t="s">
        <v>78</v>
      </c>
      <c r="B14" s="498" t="s">
        <v>542</v>
      </c>
      <c r="C14" s="510"/>
      <c r="D14" s="497"/>
      <c r="E14" s="497"/>
      <c r="F14" s="497"/>
      <c r="G14" s="497"/>
      <c r="H14" s="497"/>
      <c r="I14" s="497"/>
      <c r="J14" s="497"/>
      <c r="K14" s="497"/>
      <c r="L14" s="497"/>
      <c r="M14" s="497"/>
      <c r="N14" s="497"/>
      <c r="O14" s="497"/>
      <c r="P14" s="497"/>
      <c r="Q14" s="497"/>
      <c r="R14" s="497"/>
      <c r="S14" s="497"/>
      <c r="T14" s="497"/>
      <c r="U14" s="497"/>
      <c r="V14" s="497"/>
      <c r="W14" s="497"/>
      <c r="X14" s="497"/>
      <c r="Y14" s="373"/>
      <c r="Z14" s="373"/>
    </row>
    <row r="15" spans="1:26" ht="15" customHeight="1">
      <c r="A15" s="307"/>
      <c r="B15" s="517" t="s">
        <v>541</v>
      </c>
      <c r="C15" s="511"/>
      <c r="D15" s="495">
        <f t="shared" ref="D15:W15" si="1">SUM(D19,D22,D16,D17,D18)</f>
        <v>8294.3549999999996</v>
      </c>
      <c r="E15" s="495">
        <f t="shared" si="1"/>
        <v>8143.473</v>
      </c>
      <c r="F15" s="495">
        <f t="shared" si="1"/>
        <v>8129.1249999999991</v>
      </c>
      <c r="G15" s="495">
        <f t="shared" si="1"/>
        <v>8503.0015760000006</v>
      </c>
      <c r="H15" s="495">
        <f t="shared" si="1"/>
        <v>8730.4450488000002</v>
      </c>
      <c r="I15" s="495">
        <f t="shared" si="1"/>
        <v>8878.0093521999988</v>
      </c>
      <c r="J15" s="495">
        <f t="shared" si="1"/>
        <v>8839.0825628000002</v>
      </c>
      <c r="K15" s="495">
        <f t="shared" si="1"/>
        <v>8749.1296726000019</v>
      </c>
      <c r="L15" s="495">
        <f t="shared" si="1"/>
        <v>8601.2529969999996</v>
      </c>
      <c r="M15" s="495">
        <f t="shared" si="1"/>
        <v>7976.4605099999999</v>
      </c>
      <c r="N15" s="495">
        <f t="shared" si="1"/>
        <v>8040.0050000000001</v>
      </c>
      <c r="O15" s="495">
        <f t="shared" si="1"/>
        <v>7878.1349999999993</v>
      </c>
      <c r="P15" s="495">
        <f t="shared" si="1"/>
        <v>8000.1820000000016</v>
      </c>
      <c r="Q15" s="495">
        <f t="shared" si="1"/>
        <v>7885.1189999999988</v>
      </c>
      <c r="R15" s="495">
        <f t="shared" si="1"/>
        <v>7746.7670000000007</v>
      </c>
      <c r="S15" s="495">
        <f t="shared" si="1"/>
        <v>7891.7780000000012</v>
      </c>
      <c r="T15" s="495">
        <f t="shared" si="1"/>
        <v>8026.8279999999995</v>
      </c>
      <c r="U15" s="495">
        <f t="shared" si="1"/>
        <v>8045.9219999999987</v>
      </c>
      <c r="V15" s="495">
        <f t="shared" si="1"/>
        <v>7785.5049999999992</v>
      </c>
      <c r="W15" s="495">
        <f t="shared" si="1"/>
        <v>7680.1960000000008</v>
      </c>
      <c r="X15" s="495">
        <f t="shared" ref="X15" si="2">SUM(X19,X22,X16,X17,X18)</f>
        <v>7231.978255</v>
      </c>
      <c r="Y15" s="331"/>
    </row>
    <row r="16" spans="1:26" ht="15" customHeight="1">
      <c r="A16" s="345"/>
      <c r="B16" s="516" t="s">
        <v>255</v>
      </c>
      <c r="C16" s="510"/>
      <c r="D16" s="497">
        <v>410.59699999999998</v>
      </c>
      <c r="E16" s="497">
        <v>350.37200000000001</v>
      </c>
      <c r="F16" s="497">
        <v>340.22800000000001</v>
      </c>
      <c r="G16" s="497">
        <v>355.65100000000001</v>
      </c>
      <c r="H16" s="497">
        <v>386.71991299999996</v>
      </c>
      <c r="I16" s="497">
        <v>381.61556400000001</v>
      </c>
      <c r="J16" s="497">
        <v>382.00609800000001</v>
      </c>
      <c r="K16" s="497">
        <v>377.05487900000003</v>
      </c>
      <c r="L16" s="497">
        <v>379.50185499999998</v>
      </c>
      <c r="M16" s="497">
        <v>330.70640900000001</v>
      </c>
      <c r="N16" s="497">
        <v>384.38</v>
      </c>
      <c r="O16" s="497">
        <v>416.90100000000001</v>
      </c>
      <c r="P16" s="497">
        <v>424.44900000000001</v>
      </c>
      <c r="Q16" s="497">
        <v>387.363</v>
      </c>
      <c r="R16" s="497">
        <v>400.42700000000002</v>
      </c>
      <c r="S16" s="497">
        <v>395.69900000000001</v>
      </c>
      <c r="T16" s="497">
        <v>408.54500000000002</v>
      </c>
      <c r="U16" s="497">
        <v>412.43</v>
      </c>
      <c r="V16" s="497">
        <v>409.60300000000001</v>
      </c>
      <c r="W16" s="497">
        <v>379.80900000000003</v>
      </c>
      <c r="X16" s="497">
        <v>336.95665300000002</v>
      </c>
    </row>
    <row r="17" spans="1:35" ht="15" customHeight="1">
      <c r="A17" s="345"/>
      <c r="B17" s="516" t="s">
        <v>50</v>
      </c>
      <c r="C17" s="510"/>
      <c r="D17" s="497">
        <v>5241.0990000000002</v>
      </c>
      <c r="E17" s="497">
        <v>5143.076</v>
      </c>
      <c r="F17" s="497">
        <v>5144.5050000000001</v>
      </c>
      <c r="G17" s="497">
        <v>5256.424</v>
      </c>
      <c r="H17" s="497">
        <v>5384.5870000000004</v>
      </c>
      <c r="I17" s="497">
        <v>5516.8819999999996</v>
      </c>
      <c r="J17" s="497">
        <v>5412.83</v>
      </c>
      <c r="K17" s="497">
        <v>5327.8360000000002</v>
      </c>
      <c r="L17" s="497">
        <v>5178.8810000000003</v>
      </c>
      <c r="M17" s="497">
        <v>4837.116</v>
      </c>
      <c r="N17" s="497">
        <v>4607.9110000000001</v>
      </c>
      <c r="O17" s="497">
        <v>4540.5569999999998</v>
      </c>
      <c r="P17" s="497">
        <v>4564.6980000000003</v>
      </c>
      <c r="Q17" s="497">
        <v>4463.7489999999998</v>
      </c>
      <c r="R17" s="497">
        <v>4398.3050000000003</v>
      </c>
      <c r="S17" s="497">
        <v>4454.8280000000004</v>
      </c>
      <c r="T17" s="497">
        <v>4554.1099999999997</v>
      </c>
      <c r="U17" s="497">
        <v>4558.6329999999998</v>
      </c>
      <c r="V17" s="497">
        <v>4357.4269999999997</v>
      </c>
      <c r="W17" s="497">
        <v>4419.9660000000003</v>
      </c>
      <c r="X17" s="497">
        <v>4202.2081429999998</v>
      </c>
    </row>
    <row r="18" spans="1:35" ht="15" customHeight="1">
      <c r="A18" s="345"/>
      <c r="B18" s="516" t="s">
        <v>293</v>
      </c>
      <c r="C18" s="510"/>
      <c r="D18" s="497">
        <v>258.65199999999999</v>
      </c>
      <c r="E18" s="497">
        <v>231.959</v>
      </c>
      <c r="F18" s="497">
        <v>228.547</v>
      </c>
      <c r="G18" s="497">
        <v>222.81299999999999</v>
      </c>
      <c r="H18" s="497">
        <v>238.780935</v>
      </c>
      <c r="I18" s="497">
        <v>236.64814699999999</v>
      </c>
      <c r="J18" s="497">
        <v>242.78646600000002</v>
      </c>
      <c r="K18" s="497">
        <v>267.82648800000004</v>
      </c>
      <c r="L18" s="497">
        <v>254.46614199999999</v>
      </c>
      <c r="M18" s="497">
        <v>184.77710099999999</v>
      </c>
      <c r="N18" s="497">
        <v>251.94200000000001</v>
      </c>
      <c r="O18" s="497">
        <v>243.06700000000001</v>
      </c>
      <c r="P18" s="497">
        <v>241.37200000000001</v>
      </c>
      <c r="Q18" s="497">
        <v>246.25700000000001</v>
      </c>
      <c r="R18" s="497">
        <v>249.64699999999999</v>
      </c>
      <c r="S18" s="497">
        <v>254.863</v>
      </c>
      <c r="T18" s="497">
        <v>252.79400000000001</v>
      </c>
      <c r="U18" s="497">
        <v>251.59700000000001</v>
      </c>
      <c r="V18" s="497">
        <v>240.46299999999999</v>
      </c>
      <c r="W18" s="497">
        <v>229.166</v>
      </c>
      <c r="X18" s="497">
        <v>200.57005900000001</v>
      </c>
    </row>
    <row r="19" spans="1:35" ht="15" customHeight="1">
      <c r="A19" s="345"/>
      <c r="B19" s="516" t="s">
        <v>256</v>
      </c>
      <c r="C19" s="510"/>
      <c r="D19" s="500">
        <v>2070.5230000000001</v>
      </c>
      <c r="E19" s="500">
        <v>2102.7600000000002</v>
      </c>
      <c r="F19" s="500">
        <v>2102.3609999999999</v>
      </c>
      <c r="G19" s="500">
        <v>2186.5140000000001</v>
      </c>
      <c r="H19" s="500">
        <v>2215.0043999999998</v>
      </c>
      <c r="I19" s="500">
        <v>2234.0663999999997</v>
      </c>
      <c r="J19" s="500">
        <v>2292.9803999999999</v>
      </c>
      <c r="K19" s="500">
        <v>2294.0169999999998</v>
      </c>
      <c r="L19" s="500">
        <v>2294.1</v>
      </c>
      <c r="M19" s="500">
        <v>2135.4810000000002</v>
      </c>
      <c r="N19" s="500">
        <v>2261.1680000000001</v>
      </c>
      <c r="O19" s="500">
        <v>2191.9209999999998</v>
      </c>
      <c r="P19" s="500">
        <v>2267.3270000000002</v>
      </c>
      <c r="Q19" s="500">
        <v>2299.4209999999998</v>
      </c>
      <c r="R19" s="500">
        <v>2260.0479999999998</v>
      </c>
      <c r="S19" s="500">
        <v>2328.797</v>
      </c>
      <c r="T19" s="500">
        <v>2342.12</v>
      </c>
      <c r="U19" s="500">
        <v>2353.4569999999999</v>
      </c>
      <c r="V19" s="500">
        <v>2316.424</v>
      </c>
      <c r="W19" s="500">
        <v>2193.4690000000001</v>
      </c>
      <c r="X19" s="500">
        <v>2068.4123999999997</v>
      </c>
    </row>
    <row r="20" spans="1:35" ht="15" customHeight="1">
      <c r="A20" s="345"/>
      <c r="B20" s="496" t="s">
        <v>418</v>
      </c>
      <c r="C20" s="510"/>
      <c r="D20" s="497"/>
      <c r="E20" s="497"/>
      <c r="F20" s="497"/>
      <c r="G20" s="497"/>
      <c r="H20" s="497"/>
      <c r="I20" s="497"/>
      <c r="J20" s="497"/>
      <c r="K20" s="497"/>
      <c r="L20" s="497"/>
      <c r="M20" s="497"/>
      <c r="N20" s="497"/>
      <c r="O20" s="497"/>
      <c r="P20" s="497"/>
      <c r="Q20" s="497"/>
      <c r="R20" s="497"/>
      <c r="S20" s="497"/>
      <c r="T20" s="497"/>
      <c r="U20" s="497"/>
      <c r="V20" s="497"/>
      <c r="W20" s="307"/>
      <c r="X20" s="497"/>
    </row>
    <row r="21" spans="1:35" ht="15" customHeight="1">
      <c r="A21" s="345"/>
      <c r="B21" s="518" t="s">
        <v>544</v>
      </c>
      <c r="C21" s="512"/>
      <c r="D21" s="497">
        <v>130.31294964028777</v>
      </c>
      <c r="E21" s="497">
        <v>139.36690647482015</v>
      </c>
      <c r="F21" s="497">
        <v>163.45323741007195</v>
      </c>
      <c r="G21" s="497">
        <v>167.90287769784172</v>
      </c>
      <c r="H21" s="497">
        <v>208.5179856115108</v>
      </c>
      <c r="I21" s="497">
        <v>228.15107913669064</v>
      </c>
      <c r="J21" s="497">
        <v>260.98561151079139</v>
      </c>
      <c r="K21" s="497">
        <v>321.69064748201441</v>
      </c>
      <c r="L21" s="497">
        <v>339.45323741007195</v>
      </c>
      <c r="M21" s="497">
        <v>345.57913669064749</v>
      </c>
      <c r="N21" s="497">
        <v>379.19064748201441</v>
      </c>
      <c r="O21" s="497">
        <v>447.58633093525179</v>
      </c>
      <c r="P21" s="497">
        <v>515.85251798561148</v>
      </c>
      <c r="Q21" s="497">
        <v>546.57913669064749</v>
      </c>
      <c r="R21" s="497">
        <v>582.43525179856113</v>
      </c>
      <c r="S21" s="497">
        <v>676.74820143884892</v>
      </c>
      <c r="T21" s="497">
        <v>680.3201438848921</v>
      </c>
      <c r="U21" s="497">
        <v>775.84172661870502</v>
      </c>
      <c r="V21" s="497">
        <v>801.92805755395682</v>
      </c>
      <c r="W21" s="497">
        <v>867.51438848920861</v>
      </c>
      <c r="X21" s="497">
        <v>903.15107913669067</v>
      </c>
      <c r="Z21" s="373"/>
      <c r="AA21" s="372"/>
      <c r="AB21" s="372"/>
      <c r="AC21" s="372"/>
      <c r="AD21" s="372"/>
      <c r="AE21" s="372"/>
      <c r="AF21" s="372"/>
      <c r="AG21" s="372"/>
      <c r="AH21" s="372"/>
      <c r="AI21" s="372"/>
    </row>
    <row r="22" spans="1:35" ht="15" customHeight="1">
      <c r="A22" s="345"/>
      <c r="B22" s="516" t="s">
        <v>55</v>
      </c>
      <c r="C22" s="510"/>
      <c r="D22" s="497">
        <v>313.48399999999998</v>
      </c>
      <c r="E22" s="497">
        <v>315.30599999999998</v>
      </c>
      <c r="F22" s="497">
        <v>313.48399999999998</v>
      </c>
      <c r="G22" s="497">
        <v>481.59957600000001</v>
      </c>
      <c r="H22" s="497">
        <v>505.35280079999995</v>
      </c>
      <c r="I22" s="497">
        <v>508.79724119999997</v>
      </c>
      <c r="J22" s="497">
        <v>508.47959879999991</v>
      </c>
      <c r="K22" s="497">
        <v>482.39530560000003</v>
      </c>
      <c r="L22" s="497">
        <v>494.30399999999997</v>
      </c>
      <c r="M22" s="497">
        <v>488.38</v>
      </c>
      <c r="N22" s="497">
        <v>534.60400000000004</v>
      </c>
      <c r="O22" s="497">
        <v>485.68900000000002</v>
      </c>
      <c r="P22" s="497">
        <v>502.33600000000001</v>
      </c>
      <c r="Q22" s="497">
        <v>488.32900000000001</v>
      </c>
      <c r="R22" s="497">
        <v>438.34</v>
      </c>
      <c r="S22" s="497">
        <v>457.59100000000001</v>
      </c>
      <c r="T22" s="497">
        <v>469.25900000000001</v>
      </c>
      <c r="U22" s="497">
        <v>469.80500000000001</v>
      </c>
      <c r="V22" s="497">
        <v>461.58800000000002</v>
      </c>
      <c r="W22" s="497">
        <v>457.786</v>
      </c>
      <c r="X22" s="497">
        <v>423.83100000000002</v>
      </c>
      <c r="Z22" s="373"/>
      <c r="AA22" s="372"/>
      <c r="AB22" s="372"/>
      <c r="AC22" s="372"/>
      <c r="AD22" s="372"/>
      <c r="AE22" s="372"/>
      <c r="AF22" s="372"/>
      <c r="AG22" s="372"/>
      <c r="AH22" s="372"/>
      <c r="AI22" s="372"/>
    </row>
    <row r="23" spans="1:35" ht="15" customHeight="1">
      <c r="A23" s="519" t="s">
        <v>79</v>
      </c>
      <c r="B23" s="521" t="s">
        <v>248</v>
      </c>
      <c r="C23" s="511" t="s">
        <v>304</v>
      </c>
      <c r="D23" s="495">
        <v>12099.262757999999</v>
      </c>
      <c r="E23" s="495">
        <v>11874.407028000001</v>
      </c>
      <c r="F23" s="495">
        <v>11902.581</v>
      </c>
      <c r="G23" s="495">
        <v>12488.324828722525</v>
      </c>
      <c r="H23" s="495">
        <v>12811.171096083823</v>
      </c>
      <c r="I23" s="495">
        <v>13057.974248817398</v>
      </c>
      <c r="J23" s="495">
        <v>13089.315578103606</v>
      </c>
      <c r="K23" s="495">
        <v>13225.657629729099</v>
      </c>
      <c r="L23" s="495">
        <v>12856.038224227301</v>
      </c>
      <c r="M23" s="495">
        <v>12133.646396933924</v>
      </c>
      <c r="N23" s="495">
        <v>12322.675999999999</v>
      </c>
      <c r="O23" s="495">
        <v>12247.415000000001</v>
      </c>
      <c r="P23" s="495">
        <v>12123.71</v>
      </c>
      <c r="Q23" s="495">
        <v>11993.956</v>
      </c>
      <c r="R23" s="495">
        <v>11779.28</v>
      </c>
      <c r="S23" s="495">
        <v>11967.632</v>
      </c>
      <c r="T23" s="495">
        <v>11999.387000000001</v>
      </c>
      <c r="U23" s="495">
        <v>12097.184999999999</v>
      </c>
      <c r="V23" s="495">
        <v>11675.120999999999</v>
      </c>
      <c r="W23" s="495">
        <v>11292.013999999999</v>
      </c>
      <c r="X23" s="495">
        <v>10617.028654</v>
      </c>
      <c r="Z23" s="373"/>
      <c r="AA23" s="372"/>
      <c r="AB23" s="372"/>
      <c r="AC23" s="372"/>
      <c r="AD23" s="372"/>
      <c r="AE23" s="372"/>
      <c r="AF23" s="372"/>
      <c r="AG23" s="372"/>
      <c r="AH23" s="372"/>
      <c r="AI23" s="372"/>
    </row>
    <row r="24" spans="1:35" ht="15" customHeight="1">
      <c r="A24" s="519" t="s">
        <v>78</v>
      </c>
      <c r="B24" s="522" t="s">
        <v>0</v>
      </c>
      <c r="C24" s="511" t="s">
        <v>304</v>
      </c>
      <c r="D24" s="497">
        <f>'2.2'!C82/1000</f>
        <v>12262.577673141916</v>
      </c>
      <c r="E24" s="497">
        <f>'2.2'!D82/1000</f>
        <v>12567.076759930453</v>
      </c>
      <c r="F24" s="497">
        <f>'2.2'!E82/1000</f>
        <v>12278.522256350503</v>
      </c>
      <c r="G24" s="497">
        <f>'2.2'!F82/1000</f>
        <v>12616.10797682552</v>
      </c>
      <c r="H24" s="497">
        <f>'2.2'!G82/1000</f>
        <v>13001.056879399743</v>
      </c>
      <c r="I24" s="497">
        <f>'2.2'!H82/1000</f>
        <v>13476.60801358867</v>
      </c>
      <c r="J24" s="497">
        <f>'2.2'!I82/1000</f>
        <v>13724.80652154153</v>
      </c>
      <c r="K24" s="497">
        <f>'2.2'!J82/1000</f>
        <v>12805.804775543436</v>
      </c>
      <c r="L24" s="497">
        <f>'2.2'!K82/1000</f>
        <v>13217.604619860635</v>
      </c>
      <c r="M24" s="497">
        <f>'2.2'!L82/1000</f>
        <v>12231.510297175188</v>
      </c>
      <c r="N24" s="497">
        <f>'2.2'!M82/1000</f>
        <v>12711.891444158324</v>
      </c>
      <c r="O24" s="497">
        <f>'2.2'!N82/1000</f>
        <v>11989.55578775834</v>
      </c>
      <c r="P24" s="497">
        <f>'2.2'!O82/1000</f>
        <v>12068.297055883169</v>
      </c>
      <c r="Q24" s="497">
        <f>'2.2'!P82/1000</f>
        <v>12618.454764771661</v>
      </c>
      <c r="R24" s="497">
        <f>'2.2'!Q82/1000</f>
        <v>12060.313920063561</v>
      </c>
      <c r="S24" s="497">
        <f>'2.2'!R82/1000</f>
        <v>12648.79066070656</v>
      </c>
      <c r="T24" s="497">
        <f>'2.2'!S82/1000</f>
        <v>12602.139499906261</v>
      </c>
      <c r="U24" s="497">
        <f>'2.2'!T82/1000</f>
        <v>12863.988320525614</v>
      </c>
      <c r="V24" s="497">
        <f>'2.2'!U82/1000</f>
        <v>14365.74699305707</v>
      </c>
      <c r="W24" s="497">
        <f>'2.2'!V82/1000</f>
        <v>14088.883277346915</v>
      </c>
      <c r="X24" s="497">
        <f>'2.2'!W82/1000</f>
        <v>12948.930517806257</v>
      </c>
    </row>
    <row r="25" spans="1:35" ht="15" customHeight="1">
      <c r="A25" s="310"/>
      <c r="B25" s="503" t="s">
        <v>418</v>
      </c>
      <c r="C25" s="513"/>
      <c r="D25" s="497"/>
      <c r="E25" s="497"/>
      <c r="F25" s="497"/>
      <c r="G25" s="497"/>
      <c r="H25" s="497"/>
      <c r="I25" s="497"/>
      <c r="J25" s="497"/>
      <c r="K25" s="497"/>
      <c r="L25" s="497"/>
      <c r="M25" s="497"/>
      <c r="N25" s="497"/>
      <c r="O25" s="497"/>
      <c r="P25" s="497"/>
      <c r="Q25" s="497"/>
      <c r="R25" s="497"/>
      <c r="S25" s="497"/>
      <c r="T25" s="497"/>
      <c r="U25" s="497"/>
      <c r="V25" s="497"/>
      <c r="W25" s="307"/>
      <c r="X25" s="497"/>
    </row>
    <row r="26" spans="1:35" ht="15" customHeight="1">
      <c r="A26" s="310"/>
      <c r="B26" s="516" t="s">
        <v>128</v>
      </c>
      <c r="C26" s="511"/>
      <c r="D26" s="497">
        <v>740.31600000000003</v>
      </c>
      <c r="E26" s="497">
        <v>888.37699999999995</v>
      </c>
      <c r="F26" s="497">
        <v>896.53200000000004</v>
      </c>
      <c r="G26" s="497">
        <v>979.04899999999998</v>
      </c>
      <c r="H26" s="497">
        <v>1049.8784800000001</v>
      </c>
      <c r="I26" s="497">
        <v>993.52347999999995</v>
      </c>
      <c r="J26" s="497">
        <v>1186.8153749999999</v>
      </c>
      <c r="K26" s="497">
        <v>1230.9101910000002</v>
      </c>
      <c r="L26" s="497">
        <v>1200.499329</v>
      </c>
      <c r="M26" s="497">
        <v>1013.1621749999999</v>
      </c>
      <c r="N26" s="497">
        <v>1204.076</v>
      </c>
      <c r="O26" s="497">
        <v>1281.385</v>
      </c>
      <c r="P26" s="497">
        <v>1313.278</v>
      </c>
      <c r="Q26" s="497">
        <v>1508.55</v>
      </c>
      <c r="R26" s="497">
        <v>1450.98</v>
      </c>
      <c r="S26" s="497">
        <v>1455.9829999999999</v>
      </c>
      <c r="T26" s="497">
        <v>1561.058</v>
      </c>
      <c r="U26" s="497">
        <v>1341.345</v>
      </c>
      <c r="V26" s="497">
        <v>1222.2560000000001</v>
      </c>
      <c r="W26" s="497">
        <v>1122.184</v>
      </c>
      <c r="X26" s="497">
        <v>820.49112300000002</v>
      </c>
    </row>
    <row r="27" spans="1:35" ht="15" customHeight="1">
      <c r="A27" s="310"/>
      <c r="B27" s="516" t="s">
        <v>127</v>
      </c>
      <c r="C27" s="511"/>
      <c r="D27" s="497">
        <v>4429.9679999999998</v>
      </c>
      <c r="E27" s="497">
        <v>4481.4889999999996</v>
      </c>
      <c r="F27" s="497">
        <v>4476.4350000000004</v>
      </c>
      <c r="G27" s="497">
        <v>4549.2250000000004</v>
      </c>
      <c r="H27" s="497">
        <v>4727.6469999999999</v>
      </c>
      <c r="I27" s="497">
        <v>4823.7479999999996</v>
      </c>
      <c r="J27" s="497">
        <v>4707.4949999999999</v>
      </c>
      <c r="K27" s="497">
        <v>4582.3</v>
      </c>
      <c r="L27" s="497">
        <v>4515.2250000000004</v>
      </c>
      <c r="M27" s="497">
        <v>4172.1270000000004</v>
      </c>
      <c r="N27" s="497">
        <v>3963.011</v>
      </c>
      <c r="O27" s="497">
        <v>3854.1970000000001</v>
      </c>
      <c r="P27" s="497">
        <v>3976.98</v>
      </c>
      <c r="Q27" s="497">
        <v>3859.5030000000002</v>
      </c>
      <c r="R27" s="497">
        <v>3801.5059999999999</v>
      </c>
      <c r="S27" s="497">
        <v>3879.6529999999998</v>
      </c>
      <c r="T27" s="497">
        <v>3878.3270000000002</v>
      </c>
      <c r="U27" s="497">
        <v>3856.8040000000001</v>
      </c>
      <c r="V27" s="497">
        <v>3621.788</v>
      </c>
      <c r="W27" s="497">
        <v>3655.0320000000002</v>
      </c>
      <c r="X27" s="497">
        <v>3516.2027899999998</v>
      </c>
    </row>
    <row r="28" spans="1:35" ht="15" customHeight="1">
      <c r="A28" s="310"/>
      <c r="B28" s="516" t="s">
        <v>126</v>
      </c>
      <c r="C28" s="511"/>
      <c r="D28" s="497">
        <v>2675.6990000000001</v>
      </c>
      <c r="E28" s="497">
        <v>2663.3220000000001</v>
      </c>
      <c r="F28" s="497">
        <v>2764.65</v>
      </c>
      <c r="G28" s="497">
        <v>2946.7260000000001</v>
      </c>
      <c r="H28" s="497">
        <v>3165.9929999999999</v>
      </c>
      <c r="I28" s="497">
        <v>3310.9165625586311</v>
      </c>
      <c r="J28" s="497">
        <v>3272.2604314395603</v>
      </c>
      <c r="K28" s="497">
        <v>3045.6548642061593</v>
      </c>
      <c r="L28" s="497">
        <v>3191.8991286215341</v>
      </c>
      <c r="M28" s="497">
        <v>3082.8035627351769</v>
      </c>
      <c r="N28" s="497">
        <v>3306.808</v>
      </c>
      <c r="O28" s="497">
        <v>3153.962</v>
      </c>
      <c r="P28" s="497">
        <v>3110.201</v>
      </c>
      <c r="Q28" s="497">
        <v>3440.076</v>
      </c>
      <c r="R28" s="497">
        <v>3162.8040000000001</v>
      </c>
      <c r="S28" s="497">
        <v>3606.85</v>
      </c>
      <c r="T28" s="497">
        <v>3596.5880000000002</v>
      </c>
      <c r="U28" s="497">
        <v>4019.1819999999998</v>
      </c>
      <c r="V28" s="497">
        <v>5760.527</v>
      </c>
      <c r="W28" s="497">
        <v>5570.6509999999998</v>
      </c>
      <c r="X28" s="497">
        <v>5473.6783169999999</v>
      </c>
    </row>
    <row r="29" spans="1:35" s="372" customFormat="1" ht="15" customHeight="1">
      <c r="A29" s="310"/>
      <c r="B29" s="504" t="s">
        <v>546</v>
      </c>
      <c r="C29" s="511"/>
      <c r="D29" s="497"/>
      <c r="E29" s="497"/>
      <c r="F29" s="497"/>
      <c r="G29" s="497"/>
      <c r="H29" s="497"/>
      <c r="I29" s="497"/>
      <c r="J29" s="497"/>
      <c r="K29" s="497"/>
      <c r="L29" s="497"/>
      <c r="M29" s="497"/>
      <c r="N29" s="497"/>
      <c r="O29" s="497"/>
      <c r="P29" s="497"/>
      <c r="Q29" s="497"/>
      <c r="R29" s="497"/>
      <c r="S29" s="497"/>
      <c r="T29" s="497"/>
      <c r="U29" s="497"/>
      <c r="V29" s="497"/>
      <c r="W29" s="497"/>
      <c r="X29" s="497"/>
      <c r="Y29" s="373"/>
      <c r="Z29" s="373"/>
    </row>
    <row r="30" spans="1:35" ht="15" customHeight="1">
      <c r="A30" s="520"/>
      <c r="B30" s="523" t="s">
        <v>545</v>
      </c>
      <c r="C30" s="511"/>
      <c r="D30" s="497">
        <v>358.50367314191573</v>
      </c>
      <c r="E30" s="497">
        <v>388.52475993045221</v>
      </c>
      <c r="F30" s="497">
        <v>401.55325635050133</v>
      </c>
      <c r="G30" s="497">
        <v>442.11497682551982</v>
      </c>
      <c r="H30" s="497">
        <v>451.3714629887416</v>
      </c>
      <c r="I30" s="497">
        <v>728.24345903003768</v>
      </c>
      <c r="J30" s="497">
        <v>750.06954810197101</v>
      </c>
      <c r="K30" s="497">
        <v>859.31998033727666</v>
      </c>
      <c r="L30" s="497">
        <v>902.45373423910257</v>
      </c>
      <c r="M30" s="497">
        <v>823.97531644001072</v>
      </c>
      <c r="N30" s="497">
        <v>835.89444415832349</v>
      </c>
      <c r="O30" s="497">
        <v>784.78978775833912</v>
      </c>
      <c r="P30" s="497">
        <v>860.23487588316971</v>
      </c>
      <c r="Q30" s="497">
        <v>852.08776477166055</v>
      </c>
      <c r="R30" s="497">
        <v>714.29992006355974</v>
      </c>
      <c r="S30" s="497">
        <v>849.58466070655777</v>
      </c>
      <c r="T30" s="497">
        <v>783.57349990626005</v>
      </c>
      <c r="U30" s="497">
        <v>864.27832052561314</v>
      </c>
      <c r="V30" s="497">
        <v>929.44899305706872</v>
      </c>
      <c r="W30" s="497">
        <v>840.50727734691418</v>
      </c>
      <c r="X30" s="497">
        <v>929.44899305706872</v>
      </c>
      <c r="Y30" s="421"/>
    </row>
    <row r="31" spans="1:35" s="372" customFormat="1" ht="15" customHeight="1">
      <c r="A31" s="520"/>
      <c r="B31" s="502" t="s">
        <v>548</v>
      </c>
      <c r="C31" s="511"/>
      <c r="D31" s="497"/>
      <c r="E31" s="497"/>
      <c r="F31" s="497"/>
      <c r="G31" s="497"/>
      <c r="H31" s="497"/>
      <c r="I31" s="497"/>
      <c r="J31" s="497"/>
      <c r="K31" s="497"/>
      <c r="L31" s="497"/>
      <c r="M31" s="497"/>
      <c r="N31" s="497"/>
      <c r="O31" s="497"/>
      <c r="P31" s="497"/>
      <c r="Q31" s="497"/>
      <c r="R31" s="497"/>
      <c r="S31" s="497"/>
      <c r="T31" s="497"/>
      <c r="U31" s="497"/>
      <c r="V31" s="497"/>
      <c r="W31" s="497"/>
      <c r="X31" s="497"/>
      <c r="Y31" s="421"/>
      <c r="Z31" s="373"/>
    </row>
    <row r="32" spans="1:35" ht="15" customHeight="1" collapsed="1">
      <c r="A32" s="519" t="s">
        <v>547</v>
      </c>
      <c r="B32" s="516" t="s">
        <v>549</v>
      </c>
      <c r="C32" s="511" t="s">
        <v>81</v>
      </c>
      <c r="D32" s="497">
        <v>0</v>
      </c>
      <c r="E32" s="497">
        <v>0</v>
      </c>
      <c r="F32" s="497">
        <v>0</v>
      </c>
      <c r="G32" s="497">
        <v>0</v>
      </c>
      <c r="H32" s="497">
        <v>0</v>
      </c>
      <c r="I32" s="497">
        <v>155.60241516302926</v>
      </c>
      <c r="J32" s="497">
        <v>164.63375171106884</v>
      </c>
      <c r="K32" s="497">
        <v>177.68045020836487</v>
      </c>
      <c r="L32" s="497">
        <v>177.88441314145982</v>
      </c>
      <c r="M32" s="497">
        <v>175.3184516590045</v>
      </c>
      <c r="N32" s="497">
        <v>199.38027437314176</v>
      </c>
      <c r="O32" s="497">
        <v>193.28042746691085</v>
      </c>
      <c r="P32" s="497">
        <v>210.30911403547066</v>
      </c>
      <c r="Q32" s="497">
        <v>215.71903985796612</v>
      </c>
      <c r="R32" s="497">
        <v>-58.951462089479058</v>
      </c>
      <c r="S32" s="497">
        <v>-57.138352922578925</v>
      </c>
      <c r="T32" s="497">
        <v>-23.782663926994864</v>
      </c>
      <c r="U32" s="497">
        <v>24.344488179924635</v>
      </c>
      <c r="V32" s="497">
        <v>-45.007449482883878</v>
      </c>
      <c r="W32" s="497">
        <v>-44.868807936605648</v>
      </c>
      <c r="X32" s="497">
        <v>-104.33641299485028</v>
      </c>
    </row>
    <row r="33" spans="1:29" ht="15" customHeight="1">
      <c r="A33" s="519" t="s">
        <v>79</v>
      </c>
      <c r="B33" s="521" t="s">
        <v>543</v>
      </c>
      <c r="C33" s="511" t="s">
        <v>304</v>
      </c>
      <c r="D33" s="495">
        <v>24361.840431141914</v>
      </c>
      <c r="E33" s="495">
        <v>24441.48378793045</v>
      </c>
      <c r="F33" s="495">
        <v>24181.103256350503</v>
      </c>
      <c r="G33" s="495">
        <v>25104.432805548047</v>
      </c>
      <c r="H33" s="495">
        <v>25812.227975483565</v>
      </c>
      <c r="I33" s="495">
        <v>26534.582262406064</v>
      </c>
      <c r="J33" s="495">
        <v>26814.122099645134</v>
      </c>
      <c r="K33" s="495">
        <v>26031.462405272541</v>
      </c>
      <c r="L33" s="495">
        <v>26073.642844087935</v>
      </c>
      <c r="M33" s="495">
        <v>24365.156694109111</v>
      </c>
      <c r="N33" s="495">
        <v>25034.569522773847</v>
      </c>
      <c r="O33" s="495">
        <v>24236.970952716882</v>
      </c>
      <c r="P33" s="495">
        <v>24192.006090423172</v>
      </c>
      <c r="Q33" s="495">
        <v>24612.410345295593</v>
      </c>
      <c r="R33" s="495">
        <v>23839.594920063562</v>
      </c>
      <c r="S33" s="495">
        <v>24616.422660706558</v>
      </c>
      <c r="T33" s="495">
        <v>24601.528499906261</v>
      </c>
      <c r="U33" s="495">
        <v>24961.173320525617</v>
      </c>
      <c r="V33" s="495">
        <v>26040.865993057072</v>
      </c>
      <c r="W33" s="495">
        <v>25380.898277346918</v>
      </c>
      <c r="X33" s="495">
        <v>23565.959171806255</v>
      </c>
    </row>
    <row r="34" spans="1:29" ht="15" customHeight="1">
      <c r="A34" s="519" t="s">
        <v>547</v>
      </c>
      <c r="B34" s="524" t="s">
        <v>133</v>
      </c>
      <c r="C34" s="511" t="s">
        <v>304</v>
      </c>
      <c r="D34" s="497">
        <v>170.832064</v>
      </c>
      <c r="E34" s="497">
        <v>194.347094</v>
      </c>
      <c r="F34" s="497">
        <v>170.20400000000001</v>
      </c>
      <c r="G34" s="497">
        <v>158.13049130780428</v>
      </c>
      <c r="H34" s="497">
        <v>174.53139685212548</v>
      </c>
      <c r="I34" s="497">
        <v>175.77445158057307</v>
      </c>
      <c r="J34" s="497">
        <v>174.90577965060754</v>
      </c>
      <c r="K34" s="497">
        <v>178.59046671546238</v>
      </c>
      <c r="L34" s="497">
        <v>173.22223132452936</v>
      </c>
      <c r="M34" s="497">
        <v>145.11319010270336</v>
      </c>
      <c r="N34" s="497">
        <v>151.93100000000001</v>
      </c>
      <c r="O34" s="497">
        <v>148.03100000000001</v>
      </c>
      <c r="P34" s="497">
        <v>149.16499999999999</v>
      </c>
      <c r="Q34" s="497">
        <v>151.334</v>
      </c>
      <c r="R34" s="497">
        <v>155.303</v>
      </c>
      <c r="S34" s="497">
        <v>160.72200000000001</v>
      </c>
      <c r="T34" s="497">
        <v>164.31299999999999</v>
      </c>
      <c r="U34" s="497">
        <v>173.298</v>
      </c>
      <c r="V34" s="497">
        <v>163.80500000000001</v>
      </c>
      <c r="W34" s="497">
        <v>158.41399999999999</v>
      </c>
      <c r="X34" s="497">
        <v>143.676682</v>
      </c>
    </row>
    <row r="35" spans="1:29" ht="15" customHeight="1">
      <c r="A35" s="519" t="s">
        <v>547</v>
      </c>
      <c r="B35" s="524" t="s">
        <v>66</v>
      </c>
      <c r="C35" s="511" t="s">
        <v>304</v>
      </c>
      <c r="D35" s="497">
        <v>-239.08600000000001</v>
      </c>
      <c r="E35" s="497">
        <v>-131.77699999999999</v>
      </c>
      <c r="F35" s="497">
        <v>-175.94399999999999</v>
      </c>
      <c r="G35" s="497">
        <v>-110.083</v>
      </c>
      <c r="H35" s="497">
        <v>80.681340599999984</v>
      </c>
      <c r="I35" s="497">
        <v>36.66712953710249</v>
      </c>
      <c r="J35" s="497">
        <v>100.53821539627853</v>
      </c>
      <c r="K35" s="497">
        <v>-136.77272335328806</v>
      </c>
      <c r="L35" s="497">
        <v>9.3907122842342208</v>
      </c>
      <c r="M35" s="497">
        <v>110.80569094198299</v>
      </c>
      <c r="N35" s="497">
        <v>-138.16999999999999</v>
      </c>
      <c r="O35" s="497">
        <v>64.843000000000004</v>
      </c>
      <c r="P35" s="497">
        <v>0.55500000000000005</v>
      </c>
      <c r="Q35" s="497">
        <v>-27.991</v>
      </c>
      <c r="R35" s="497">
        <v>30.047000000000001</v>
      </c>
      <c r="S35" s="497">
        <v>3.0129999999999999</v>
      </c>
      <c r="T35" s="497">
        <v>16.271000000000001</v>
      </c>
      <c r="U35" s="497">
        <v>-81.853999999999999</v>
      </c>
      <c r="V35" s="497">
        <v>-63.66</v>
      </c>
      <c r="W35" s="497">
        <v>257.62299999999999</v>
      </c>
      <c r="X35" s="497">
        <v>-234.01494</v>
      </c>
    </row>
    <row r="36" spans="1:29" ht="15" customHeight="1">
      <c r="A36" s="519" t="s">
        <v>547</v>
      </c>
      <c r="B36" s="524" t="s">
        <v>231</v>
      </c>
      <c r="C36" s="511" t="s">
        <v>304</v>
      </c>
      <c r="D36" s="497">
        <f>'2.2'!C77/1000</f>
        <v>1780.7012001931962</v>
      </c>
      <c r="E36" s="497">
        <f>'2.2'!D77/1000</f>
        <v>1540.8987604154984</v>
      </c>
      <c r="F36" s="497">
        <f>'2.2'!E77/1000</f>
        <v>1574.3244397938322</v>
      </c>
      <c r="G36" s="497">
        <f>'2.2'!F77/1000</f>
        <v>1830.889343342189</v>
      </c>
      <c r="H36" s="497">
        <f>'2.2'!G77/1000</f>
        <v>2101.7990410432772</v>
      </c>
      <c r="I36" s="497">
        <f>'2.2'!H77/1000</f>
        <v>2369.0761423136569</v>
      </c>
      <c r="J36" s="497">
        <f>'2.2'!I77/1000</f>
        <v>2269.7527128740476</v>
      </c>
      <c r="K36" s="497">
        <f>'2.2'!J77/1000</f>
        <v>2317.0361811112507</v>
      </c>
      <c r="L36" s="497">
        <f>'2.2'!K77/1000</f>
        <v>2165.3452021886892</v>
      </c>
      <c r="M36" s="497">
        <f>'2.2'!L77/1000</f>
        <v>1916.7882393220593</v>
      </c>
      <c r="N36" s="497">
        <f>'2.2'!M77/1000</f>
        <v>2036.2250278322178</v>
      </c>
      <c r="O36" s="497">
        <f>'2.2'!N77/1000</f>
        <v>1866.3140760444394</v>
      </c>
      <c r="P36" s="497">
        <f>'2.2'!O77/1000</f>
        <v>1978.0972155315924</v>
      </c>
      <c r="Q36" s="497">
        <f>'2.2'!P77/1000</f>
        <v>2193.5395442543104</v>
      </c>
      <c r="R36" s="497">
        <f>'2.2'!Q77/1000</f>
        <v>2587.8055473483873</v>
      </c>
      <c r="S36" s="497">
        <f>'2.2'!R77/1000</f>
        <v>3020.132658768644</v>
      </c>
      <c r="T36" s="497">
        <f>'2.2'!S77/1000</f>
        <v>2697.9649387506629</v>
      </c>
      <c r="U36" s="497">
        <f>'2.2'!T77/1000</f>
        <v>3037.9639941765463</v>
      </c>
      <c r="V36" s="497">
        <f>'2.2'!U77/1000</f>
        <v>4716.2625136291335</v>
      </c>
      <c r="W36" s="497">
        <f>'2.2'!V77/1000</f>
        <v>4266.803242358651</v>
      </c>
      <c r="X36" s="497">
        <f>'2.2'!W77/1000</f>
        <v>4503.0339343546675</v>
      </c>
    </row>
    <row r="37" spans="1:29" customFormat="1" ht="15" customHeight="1">
      <c r="A37" s="534"/>
      <c r="B37" s="503" t="s">
        <v>418</v>
      </c>
      <c r="C37" s="514"/>
      <c r="D37" s="535"/>
      <c r="E37" s="535"/>
      <c r="F37" s="535"/>
      <c r="G37" s="535"/>
      <c r="H37" s="535"/>
      <c r="I37" s="535"/>
      <c r="J37" s="535"/>
      <c r="K37" s="535"/>
      <c r="L37" s="535"/>
      <c r="M37" s="535"/>
      <c r="N37" s="535"/>
      <c r="O37" s="535"/>
      <c r="P37" s="535"/>
      <c r="Q37" s="535"/>
      <c r="R37" s="535"/>
      <c r="S37" s="535"/>
      <c r="T37" s="535"/>
      <c r="U37" s="535"/>
      <c r="V37" s="535"/>
      <c r="W37" s="534"/>
      <c r="X37" s="535"/>
    </row>
    <row r="38" spans="1:29" s="366" customFormat="1" ht="15" customHeight="1">
      <c r="A38" s="534"/>
      <c r="B38" s="505" t="s">
        <v>546</v>
      </c>
      <c r="C38" s="514"/>
      <c r="D38" s="535"/>
      <c r="E38" s="535"/>
      <c r="F38" s="535"/>
      <c r="G38" s="535"/>
      <c r="H38" s="535"/>
      <c r="I38" s="535"/>
      <c r="J38" s="535"/>
      <c r="K38" s="535"/>
      <c r="L38" s="535"/>
      <c r="M38" s="535"/>
      <c r="N38" s="535"/>
      <c r="O38" s="535"/>
      <c r="P38" s="535"/>
      <c r="Q38" s="535"/>
      <c r="R38" s="535"/>
      <c r="S38" s="535"/>
      <c r="T38" s="535"/>
      <c r="U38" s="535"/>
      <c r="V38" s="535"/>
      <c r="W38" s="534"/>
      <c r="X38" s="535"/>
    </row>
    <row r="39" spans="1:29" ht="15" customHeight="1">
      <c r="A39" s="520"/>
      <c r="B39" s="523" t="s">
        <v>550</v>
      </c>
      <c r="C39" s="511"/>
      <c r="D39" s="497">
        <v>338.4545841931963</v>
      </c>
      <c r="E39" s="497">
        <v>288.27992841549849</v>
      </c>
      <c r="F39" s="497">
        <v>298.64543979383222</v>
      </c>
      <c r="G39" s="497">
        <v>300.56834334218911</v>
      </c>
      <c r="H39" s="497">
        <v>295.76305804327717</v>
      </c>
      <c r="I39" s="497">
        <v>221.35614091718384</v>
      </c>
      <c r="J39" s="497">
        <v>237.10962444346947</v>
      </c>
      <c r="K39" s="497">
        <v>243.88640150853217</v>
      </c>
      <c r="L39" s="497">
        <v>240.75518824912655</v>
      </c>
      <c r="M39" s="497">
        <v>229.03630877234241</v>
      </c>
      <c r="N39" s="497">
        <v>199.55802783221779</v>
      </c>
      <c r="O39" s="497">
        <v>194.07007604443925</v>
      </c>
      <c r="P39" s="497">
        <v>200.38301553159255</v>
      </c>
      <c r="Q39" s="497">
        <v>208.09354425431056</v>
      </c>
      <c r="R39" s="497">
        <v>513.58954734838744</v>
      </c>
      <c r="S39" s="497">
        <v>510.90165876864404</v>
      </c>
      <c r="T39" s="497">
        <v>531.20293875066272</v>
      </c>
      <c r="U39" s="497">
        <v>523.80899417654621</v>
      </c>
      <c r="V39" s="497">
        <v>526.70651362913361</v>
      </c>
      <c r="W39" s="497">
        <v>525.94424235865131</v>
      </c>
      <c r="X39" s="497">
        <v>526.70651362913361</v>
      </c>
      <c r="Y39" s="421"/>
    </row>
    <row r="40" spans="1:29" ht="15" customHeight="1">
      <c r="A40" s="519" t="s">
        <v>547</v>
      </c>
      <c r="B40" s="524" t="s">
        <v>67</v>
      </c>
      <c r="C40" s="511" t="s">
        <v>304</v>
      </c>
      <c r="D40" s="497">
        <f>'2.2'!C78/1000</f>
        <v>52.40644790828641</v>
      </c>
      <c r="E40" s="497">
        <f>'2.2'!D78/1000</f>
        <v>87.667903192371483</v>
      </c>
      <c r="F40" s="497">
        <f>'2.2'!E78/1000</f>
        <v>102.864</v>
      </c>
      <c r="G40" s="497">
        <f>'2.2'!F78/1000</f>
        <v>170.8007998645428</v>
      </c>
      <c r="H40" s="497">
        <f>'2.2'!G78/1000</f>
        <v>167.82221555121416</v>
      </c>
      <c r="I40" s="497">
        <f>'2.2'!H78/1000</f>
        <v>99.326733840819912</v>
      </c>
      <c r="J40" s="497">
        <f>'2.2'!I78/1000</f>
        <v>148.95607108663094</v>
      </c>
      <c r="K40" s="497">
        <f>'2.2'!J78/1000</f>
        <v>126.01701569804762</v>
      </c>
      <c r="L40" s="497">
        <f>'2.2'!K78/1000</f>
        <v>49.451434775080251</v>
      </c>
      <c r="M40" s="497">
        <f>'2.2'!L78/1000</f>
        <v>55.541185144786674</v>
      </c>
      <c r="N40" s="497">
        <f>'2.2'!M78/1000</f>
        <v>-115.31</v>
      </c>
      <c r="O40" s="497">
        <f>'2.2'!N78/1000</f>
        <v>-78.647999999999996</v>
      </c>
      <c r="P40" s="497">
        <f>'2.2'!O78/1000</f>
        <v>22.517952502856016</v>
      </c>
      <c r="Q40" s="497">
        <f>'2.2'!P78/1000</f>
        <v>75.772861546835827</v>
      </c>
      <c r="R40" s="497">
        <f>'2.2'!Q78/1000</f>
        <v>-26.520389800239812</v>
      </c>
      <c r="S40" s="497">
        <f>'2.2'!R78/1000</f>
        <v>-71.911000000000001</v>
      </c>
      <c r="T40" s="497">
        <f>'2.2'!S78/1000</f>
        <v>40.627000000000002</v>
      </c>
      <c r="U40" s="497">
        <f>'2.2'!T78/1000</f>
        <v>83.316000000000003</v>
      </c>
      <c r="V40" s="497">
        <f>'2.2'!U78/1000</f>
        <v>84.037999999999997</v>
      </c>
      <c r="W40" s="497">
        <f>'2.2'!V78/1000</f>
        <v>40.597000000000001</v>
      </c>
      <c r="X40" s="497">
        <f>'2.2'!W78/1000</f>
        <v>48.163654000000335</v>
      </c>
      <c r="AB40" s="317"/>
    </row>
    <row r="41" spans="1:29" s="372" customFormat="1" ht="15" customHeight="1">
      <c r="A41" s="519"/>
      <c r="B41" s="501" t="s">
        <v>389</v>
      </c>
      <c r="C41" s="511"/>
      <c r="D41" s="497"/>
      <c r="E41" s="497"/>
      <c r="F41" s="497"/>
      <c r="G41" s="497"/>
      <c r="H41" s="497"/>
      <c r="I41" s="497"/>
      <c r="J41" s="497"/>
      <c r="K41" s="497"/>
      <c r="L41" s="497"/>
      <c r="M41" s="497"/>
      <c r="N41" s="497"/>
      <c r="O41" s="497"/>
      <c r="P41" s="497"/>
      <c r="Q41" s="497"/>
      <c r="R41" s="497"/>
      <c r="S41" s="497"/>
      <c r="T41" s="497"/>
      <c r="U41" s="497"/>
      <c r="V41" s="497"/>
      <c r="W41" s="497"/>
      <c r="X41" s="497"/>
      <c r="Y41" s="373"/>
      <c r="Z41" s="373"/>
      <c r="AB41" s="317"/>
    </row>
    <row r="42" spans="1:29" s="372" customFormat="1" ht="15" customHeight="1">
      <c r="A42" s="519" t="s">
        <v>79</v>
      </c>
      <c r="B42" s="526" t="s">
        <v>551</v>
      </c>
      <c r="C42" s="511" t="s">
        <v>305</v>
      </c>
      <c r="D42" s="506">
        <f>'2.1'!B35/1000</f>
        <v>22596.987303569222</v>
      </c>
      <c r="E42" s="506">
        <f>'2.1'!C35/1000</f>
        <v>22750.349612879181</v>
      </c>
      <c r="F42" s="506">
        <f>'2.1'!D35/1000</f>
        <v>22509.655375794999</v>
      </c>
      <c r="G42" s="506">
        <f>'2.1'!E35/1000</f>
        <v>23054.695818334945</v>
      </c>
      <c r="H42" s="506">
        <f>'2.1'!F35/1000</f>
        <v>23287.394256423042</v>
      </c>
      <c r="I42" s="506">
        <f>'2.1'!G35/1000</f>
        <v>23698.134982429547</v>
      </c>
      <c r="J42" s="506">
        <f>'2.1'!H35/1000</f>
        <v>23955.335273615699</v>
      </c>
      <c r="K42" s="506">
        <f>'2.1'!I35/1000</f>
        <v>23368.910412182926</v>
      </c>
      <c r="L42" s="506">
        <f>'2.1'!J35/1000</f>
        <v>23484.639791379112</v>
      </c>
      <c r="M42" s="506">
        <f>'2.1'!K35/1000</f>
        <v>21947.722849673053</v>
      </c>
      <c r="N42" s="506">
        <f>'2.1'!L35/1000</f>
        <v>22885.080051038825</v>
      </c>
      <c r="O42" s="506">
        <f>'2.1'!M35/1000</f>
        <v>22028.213603036107</v>
      </c>
      <c r="P42" s="506">
        <f>'2.1'!N35/1000</f>
        <v>21831.362060707361</v>
      </c>
      <c r="Q42" s="506">
        <f>'2.1'!O35/1000</f>
        <v>22004.036223560593</v>
      </c>
      <c r="R42" s="506">
        <f>'2.1'!P35/1000</f>
        <v>21151.912834320996</v>
      </c>
      <c r="S42" s="506">
        <f>'2.1'!Q35/1000</f>
        <v>21561.603355577823</v>
      </c>
      <c r="T42" s="506">
        <f>'2.1'!R35/1000</f>
        <v>21706.137224719834</v>
      </c>
      <c r="U42" s="506">
        <f>'2.1'!S35/1000</f>
        <v>21724.106837129188</v>
      </c>
      <c r="V42" s="506">
        <f>'2.1'!T35/1000</f>
        <v>21185.430100447957</v>
      </c>
      <c r="W42" s="506">
        <f>'2.1'!U35/1000</f>
        <v>20702.329842459694</v>
      </c>
      <c r="X42" s="506">
        <f>'2.1'!V35/1000</f>
        <v>19209.436062347864</v>
      </c>
      <c r="Y42" s="373"/>
      <c r="Z42" s="373"/>
      <c r="AB42" s="317"/>
    </row>
    <row r="43" spans="1:29" ht="15" customHeight="1">
      <c r="A43" s="519" t="s">
        <v>547</v>
      </c>
      <c r="B43" s="524" t="s">
        <v>142</v>
      </c>
      <c r="C43" s="511" t="s">
        <v>305</v>
      </c>
      <c r="D43" s="497">
        <v>8306.6309999999994</v>
      </c>
      <c r="E43" s="497">
        <v>8160.2129999999997</v>
      </c>
      <c r="F43" s="497">
        <v>8152.3860000000004</v>
      </c>
      <c r="G43" s="497">
        <v>8532.9499759999999</v>
      </c>
      <c r="H43" s="497">
        <v>8771.4350488000018</v>
      </c>
      <c r="I43" s="497">
        <v>8959.3073522000013</v>
      </c>
      <c r="J43" s="497">
        <v>8986.1895628000002</v>
      </c>
      <c r="K43" s="497">
        <v>8910.3376726000006</v>
      </c>
      <c r="L43" s="497">
        <v>8733.0369969999992</v>
      </c>
      <c r="M43" s="497">
        <v>8097.6988162799998</v>
      </c>
      <c r="N43" s="497">
        <v>8167.2659999999996</v>
      </c>
      <c r="O43" s="497">
        <v>8001.8509999999997</v>
      </c>
      <c r="P43" s="497">
        <v>8000.1809999999996</v>
      </c>
      <c r="Q43" s="497">
        <v>7885.1189999999997</v>
      </c>
      <c r="R43" s="497">
        <v>7746.7659999999996</v>
      </c>
      <c r="S43" s="497">
        <v>7891.7759999999998</v>
      </c>
      <c r="T43" s="497">
        <v>8026.826</v>
      </c>
      <c r="U43" s="497">
        <v>8045.9219999999996</v>
      </c>
      <c r="V43" s="497">
        <v>7785.5039999999999</v>
      </c>
      <c r="W43" s="497">
        <v>7680.1949999999997</v>
      </c>
      <c r="X43" s="497">
        <v>7231.9782549999991</v>
      </c>
    </row>
    <row r="44" spans="1:29" s="372" customFormat="1" ht="15" customHeight="1">
      <c r="A44" s="519" t="s">
        <v>79</v>
      </c>
      <c r="B44" s="501" t="s">
        <v>554</v>
      </c>
      <c r="C44" s="511"/>
      <c r="D44" s="497"/>
      <c r="E44" s="497"/>
      <c r="F44" s="497"/>
      <c r="G44" s="497"/>
      <c r="H44" s="497"/>
      <c r="I44" s="497"/>
      <c r="J44" s="497"/>
      <c r="K44" s="497"/>
      <c r="L44" s="497"/>
      <c r="M44" s="497"/>
      <c r="N44" s="497"/>
      <c r="O44" s="497"/>
      <c r="P44" s="497"/>
      <c r="Q44" s="497"/>
      <c r="R44" s="497"/>
      <c r="S44" s="497"/>
      <c r="T44" s="497"/>
      <c r="U44" s="497"/>
      <c r="V44" s="497"/>
      <c r="W44" s="497"/>
      <c r="X44" s="497"/>
      <c r="Y44" s="373"/>
      <c r="Z44" s="373"/>
    </row>
    <row r="45" spans="1:29" s="372" customFormat="1" ht="15" customHeight="1">
      <c r="A45" s="520"/>
      <c r="B45" s="525" t="s">
        <v>553</v>
      </c>
      <c r="C45" s="511"/>
      <c r="D45" s="497"/>
      <c r="E45" s="497"/>
      <c r="F45" s="497"/>
      <c r="G45" s="497"/>
      <c r="H45" s="497"/>
      <c r="I45" s="497"/>
      <c r="J45" s="497"/>
      <c r="K45" s="497"/>
      <c r="L45" s="497"/>
      <c r="M45" s="497"/>
      <c r="N45" s="497"/>
      <c r="O45" s="497"/>
      <c r="P45" s="497"/>
      <c r="Q45" s="497"/>
      <c r="R45" s="497"/>
      <c r="S45" s="497"/>
      <c r="T45" s="497"/>
      <c r="U45" s="497"/>
      <c r="V45" s="497"/>
      <c r="W45" s="497"/>
      <c r="X45" s="497"/>
      <c r="Y45" s="373"/>
      <c r="Z45" s="373"/>
    </row>
    <row r="46" spans="1:29" ht="15" customHeight="1">
      <c r="A46" s="519"/>
      <c r="B46" s="526" t="s">
        <v>552</v>
      </c>
      <c r="C46" s="511" t="s">
        <v>89</v>
      </c>
      <c r="D46" s="506">
        <v>14290.35648367795</v>
      </c>
      <c r="E46" s="506">
        <v>14590.136619332188</v>
      </c>
      <c r="F46" s="506">
        <v>14357.269177204262</v>
      </c>
      <c r="G46" s="506">
        <v>14521.746151437777</v>
      </c>
      <c r="H46" s="506">
        <v>14515.959363533411</v>
      </c>
      <c r="I46" s="506">
        <v>14738.82763022954</v>
      </c>
      <c r="J46" s="506">
        <v>14969.145710815701</v>
      </c>
      <c r="K46" s="506">
        <v>14458.572739582927</v>
      </c>
      <c r="L46" s="506">
        <v>14751.602794379109</v>
      </c>
      <c r="M46" s="506">
        <v>13850.024033393047</v>
      </c>
      <c r="N46" s="506">
        <v>14717.813051038818</v>
      </c>
      <c r="O46" s="506">
        <v>14026.362603036108</v>
      </c>
      <c r="P46" s="506">
        <v>13831.181060707357</v>
      </c>
      <c r="Q46" s="506">
        <v>14118.917223560587</v>
      </c>
      <c r="R46" s="506">
        <v>13405.145834320994</v>
      </c>
      <c r="S46" s="506">
        <v>13669.827355577825</v>
      </c>
      <c r="T46" s="506">
        <v>13679.309224719833</v>
      </c>
      <c r="U46" s="506">
        <v>13678.184837129187</v>
      </c>
      <c r="V46" s="506">
        <v>13399.92810044796</v>
      </c>
      <c r="W46" s="506">
        <v>13022.133842459691</v>
      </c>
      <c r="X46" s="506">
        <v>11977.457807347866</v>
      </c>
      <c r="Y46" s="342"/>
      <c r="Z46" s="342"/>
    </row>
    <row r="47" spans="1:29" ht="15" customHeight="1">
      <c r="A47" s="520"/>
      <c r="B47" s="527" t="s">
        <v>236</v>
      </c>
      <c r="C47" s="511"/>
      <c r="D47" s="507"/>
      <c r="E47" s="507"/>
      <c r="F47" s="507"/>
      <c r="G47" s="507"/>
      <c r="H47" s="507"/>
      <c r="I47" s="507"/>
      <c r="J47" s="507"/>
      <c r="K47" s="507"/>
      <c r="L47" s="507"/>
      <c r="M47" s="507"/>
      <c r="N47" s="507"/>
      <c r="O47" s="507"/>
      <c r="P47" s="507"/>
      <c r="Q47" s="507"/>
      <c r="R47" s="507"/>
      <c r="S47" s="507"/>
      <c r="T47" s="507"/>
      <c r="U47" s="507"/>
      <c r="V47" s="507"/>
      <c r="W47" s="507"/>
      <c r="X47" s="507"/>
    </row>
    <row r="48" spans="1:29" s="307" customFormat="1" ht="15" customHeight="1">
      <c r="A48" s="396"/>
      <c r="B48" s="528" t="s">
        <v>200</v>
      </c>
      <c r="C48" s="511" t="s">
        <v>89</v>
      </c>
      <c r="D48" s="495">
        <v>10386.575422951437</v>
      </c>
      <c r="E48" s="495">
        <v>10430.343016722174</v>
      </c>
      <c r="F48" s="495">
        <v>10282.513328196834</v>
      </c>
      <c r="G48" s="495">
        <v>10404.007185365428</v>
      </c>
      <c r="H48" s="495">
        <v>10485.760642434485</v>
      </c>
      <c r="I48" s="495">
        <v>10790.682615149755</v>
      </c>
      <c r="J48" s="495">
        <v>11022.330953373094</v>
      </c>
      <c r="K48" s="495">
        <v>10872.531095563687</v>
      </c>
      <c r="L48" s="495">
        <v>10891.517535584018</v>
      </c>
      <c r="M48" s="495">
        <v>10034.423630598507</v>
      </c>
      <c r="N48" s="495">
        <v>10702.002130791016</v>
      </c>
      <c r="O48" s="495">
        <v>10326.762007435835</v>
      </c>
      <c r="P48" s="495">
        <v>10055.695909780003</v>
      </c>
      <c r="Q48" s="495">
        <v>10204.234319560819</v>
      </c>
      <c r="R48" s="495">
        <v>9779.080082956596</v>
      </c>
      <c r="S48" s="495">
        <v>9946.3062630117347</v>
      </c>
      <c r="T48" s="495">
        <v>9872.567953183845</v>
      </c>
      <c r="U48" s="495">
        <v>9899.5521365473851</v>
      </c>
      <c r="V48" s="495">
        <v>9650.8670491468638</v>
      </c>
      <c r="W48" s="495">
        <v>9166.0907501416459</v>
      </c>
      <c r="X48" s="495">
        <v>8342.3077897266976</v>
      </c>
      <c r="Y48" s="308"/>
      <c r="Z48" s="308"/>
      <c r="AC48" s="304"/>
    </row>
    <row r="49" spans="1:29" s="307" customFormat="1" ht="15" customHeight="1">
      <c r="A49" s="396"/>
      <c r="B49" s="502" t="s">
        <v>418</v>
      </c>
      <c r="C49" s="511"/>
      <c r="D49" s="495"/>
      <c r="E49" s="495"/>
      <c r="F49" s="495"/>
      <c r="G49" s="495"/>
      <c r="H49" s="495"/>
      <c r="I49" s="495"/>
      <c r="J49" s="495"/>
      <c r="K49" s="495"/>
      <c r="L49" s="495"/>
      <c r="M49" s="495"/>
      <c r="N49" s="495"/>
      <c r="O49" s="495"/>
      <c r="P49" s="495"/>
      <c r="Q49" s="495"/>
      <c r="R49" s="495"/>
      <c r="S49" s="495"/>
      <c r="T49" s="495"/>
      <c r="U49" s="495"/>
      <c r="V49" s="495"/>
      <c r="X49" s="495"/>
      <c r="Y49" s="308"/>
      <c r="Z49" s="308"/>
      <c r="AC49" s="304"/>
    </row>
    <row r="50" spans="1:29" s="307" customFormat="1" ht="15" customHeight="1">
      <c r="A50" s="396"/>
      <c r="B50" s="516" t="s">
        <v>257</v>
      </c>
      <c r="C50" s="511" t="s">
        <v>89</v>
      </c>
      <c r="D50" s="497">
        <v>161.90774986364985</v>
      </c>
      <c r="E50" s="497">
        <v>166.47308617704556</v>
      </c>
      <c r="F50" s="497">
        <v>168.60799692537805</v>
      </c>
      <c r="G50" s="497">
        <v>160.91226210959863</v>
      </c>
      <c r="H50" s="497">
        <v>158.01861133554794</v>
      </c>
      <c r="I50" s="497">
        <v>116.28887769109993</v>
      </c>
      <c r="J50" s="497">
        <v>118.96578896211338</v>
      </c>
      <c r="K50" s="497">
        <v>111.56265491246373</v>
      </c>
      <c r="L50" s="497">
        <v>121.65987173715334</v>
      </c>
      <c r="M50" s="497">
        <v>122.09628506051786</v>
      </c>
      <c r="N50" s="497">
        <v>134.1561028774594</v>
      </c>
      <c r="O50" s="497">
        <v>134.61598092316422</v>
      </c>
      <c r="P50" s="497">
        <v>171.46606087630582</v>
      </c>
      <c r="Q50" s="497">
        <v>163.6545719808303</v>
      </c>
      <c r="R50" s="497">
        <v>155.29630318229641</v>
      </c>
      <c r="S50" s="497">
        <v>172.0484701178051</v>
      </c>
      <c r="T50" s="497">
        <v>168.83697715171229</v>
      </c>
      <c r="U50" s="497">
        <v>173.41928039638685</v>
      </c>
      <c r="V50" s="497">
        <v>154.84378802193294</v>
      </c>
      <c r="W50" s="497">
        <v>155.26068403003748</v>
      </c>
      <c r="X50" s="497">
        <v>152.91696957778038</v>
      </c>
      <c r="Y50" s="308"/>
      <c r="Z50" s="308"/>
      <c r="AC50" s="304"/>
    </row>
    <row r="51" spans="1:29" s="307" customFormat="1" ht="15" customHeight="1">
      <c r="B51" s="516" t="s">
        <v>261</v>
      </c>
      <c r="C51" s="511" t="s">
        <v>89</v>
      </c>
      <c r="D51" s="497">
        <v>222.16070598578219</v>
      </c>
      <c r="E51" s="497">
        <v>226.68728713244121</v>
      </c>
      <c r="F51" s="497">
        <v>223.10483180209405</v>
      </c>
      <c r="G51" s="497">
        <v>227.52447373651174</v>
      </c>
      <c r="H51" s="497">
        <v>224.81168706559274</v>
      </c>
      <c r="I51" s="497">
        <v>224.37689033994781</v>
      </c>
      <c r="J51" s="497">
        <v>224.64213289200308</v>
      </c>
      <c r="K51" s="497">
        <v>223.98041956260545</v>
      </c>
      <c r="L51" s="497">
        <v>220.40928741870331</v>
      </c>
      <c r="M51" s="497">
        <v>218.11489751317893</v>
      </c>
      <c r="N51" s="497">
        <v>228.23550666530292</v>
      </c>
      <c r="O51" s="497">
        <v>223.37057883776131</v>
      </c>
      <c r="P51" s="497">
        <v>227.00493501964152</v>
      </c>
      <c r="Q51" s="497">
        <v>225.99686702089508</v>
      </c>
      <c r="R51" s="497">
        <v>228.92808647078138</v>
      </c>
      <c r="S51" s="497">
        <v>222.29183753024958</v>
      </c>
      <c r="T51" s="497">
        <v>228.82752869151739</v>
      </c>
      <c r="U51" s="497">
        <v>229.55153531014651</v>
      </c>
      <c r="V51" s="497">
        <v>228.6961649511241</v>
      </c>
      <c r="W51" s="497">
        <v>225.07029399686655</v>
      </c>
      <c r="X51" s="497">
        <v>226.43729795677419</v>
      </c>
      <c r="Y51" s="308"/>
      <c r="Z51" s="308"/>
      <c r="AC51" s="304"/>
    </row>
    <row r="52" spans="1:29" s="307" customFormat="1" ht="15" customHeight="1">
      <c r="B52" s="516" t="s">
        <v>264</v>
      </c>
      <c r="C52" s="511" t="s">
        <v>89</v>
      </c>
      <c r="D52" s="497">
        <v>375.24706204609208</v>
      </c>
      <c r="E52" s="497">
        <v>351.43304015530794</v>
      </c>
      <c r="F52" s="497">
        <v>365.58545079581148</v>
      </c>
      <c r="G52" s="497">
        <v>365.02946113560262</v>
      </c>
      <c r="H52" s="497">
        <v>422.31499999775065</v>
      </c>
      <c r="I52" s="497">
        <v>445.85311117377995</v>
      </c>
      <c r="J52" s="497">
        <v>433.79670538230636</v>
      </c>
      <c r="K52" s="497">
        <v>403.94972712992296</v>
      </c>
      <c r="L52" s="497">
        <v>398.98802196670346</v>
      </c>
      <c r="M52" s="497">
        <v>346.46703605780596</v>
      </c>
      <c r="N52" s="497">
        <v>357.75603683273999</v>
      </c>
      <c r="O52" s="497">
        <v>348.41304347752867</v>
      </c>
      <c r="P52" s="497">
        <v>336.72570382486515</v>
      </c>
      <c r="Q52" s="497">
        <v>377.16165046157619</v>
      </c>
      <c r="R52" s="497">
        <v>357.57537542173776</v>
      </c>
      <c r="S52" s="497">
        <v>428.84291780658833</v>
      </c>
      <c r="T52" s="497">
        <v>409.95423335011458</v>
      </c>
      <c r="U52" s="497">
        <v>427.96913847726876</v>
      </c>
      <c r="V52" s="497">
        <v>558.80230593385807</v>
      </c>
      <c r="W52" s="497">
        <v>556.05692249154595</v>
      </c>
      <c r="X52" s="497">
        <v>545.26617690662988</v>
      </c>
      <c r="Y52" s="308"/>
      <c r="Z52" s="308"/>
      <c r="AC52" s="304"/>
    </row>
    <row r="53" spans="1:29" s="307" customFormat="1" ht="15" customHeight="1">
      <c r="B53" s="516" t="s">
        <v>265</v>
      </c>
      <c r="C53" s="511" t="s">
        <v>89</v>
      </c>
      <c r="D53" s="497">
        <v>1313.1898490385483</v>
      </c>
      <c r="E53" s="497">
        <v>1279.7061972430411</v>
      </c>
      <c r="F53" s="497">
        <v>1321.2332578723085</v>
      </c>
      <c r="G53" s="497">
        <v>1279.41486614464</v>
      </c>
      <c r="H53" s="497">
        <v>1330.9558665102586</v>
      </c>
      <c r="I53" s="497">
        <v>1360.4049208400061</v>
      </c>
      <c r="J53" s="497">
        <v>1317.1480150494526</v>
      </c>
      <c r="K53" s="497">
        <v>1356.2807008524517</v>
      </c>
      <c r="L53" s="497">
        <v>1335.9196384866443</v>
      </c>
      <c r="M53" s="497">
        <v>1246.2725121673991</v>
      </c>
      <c r="N53" s="497">
        <v>1392.2974943186664</v>
      </c>
      <c r="O53" s="497">
        <v>1403.1579525193226</v>
      </c>
      <c r="P53" s="497">
        <v>1372.0378435282946</v>
      </c>
      <c r="Q53" s="497">
        <v>1352.7405954363967</v>
      </c>
      <c r="R53" s="497">
        <v>1376.0283295569182</v>
      </c>
      <c r="S53" s="497">
        <v>1350.3628425861132</v>
      </c>
      <c r="T53" s="497">
        <v>1314.765184008123</v>
      </c>
      <c r="U53" s="497">
        <v>1468.6459949952341</v>
      </c>
      <c r="V53" s="508">
        <v>1282.7838640082934</v>
      </c>
      <c r="W53" s="497">
        <v>1241.489253412032</v>
      </c>
      <c r="X53" s="497">
        <v>1268.7836134348399</v>
      </c>
      <c r="Y53" s="308"/>
      <c r="Z53" s="308"/>
      <c r="AC53" s="304"/>
    </row>
    <row r="54" spans="1:29" s="307" customFormat="1" ht="15" customHeight="1">
      <c r="B54" s="516" t="s">
        <v>267</v>
      </c>
      <c r="C54" s="511" t="s">
        <v>89</v>
      </c>
      <c r="D54" s="497">
        <v>311.25735533954571</v>
      </c>
      <c r="E54" s="497">
        <v>281.83539128386099</v>
      </c>
      <c r="F54" s="497">
        <v>265.47019606394309</v>
      </c>
      <c r="G54" s="497">
        <v>290.12311761911519</v>
      </c>
      <c r="H54" s="497">
        <v>293.89296641557166</v>
      </c>
      <c r="I54" s="497">
        <v>254.60087028409606</v>
      </c>
      <c r="J54" s="497">
        <v>273.4604468762335</v>
      </c>
      <c r="K54" s="497">
        <v>310.6517940547252</v>
      </c>
      <c r="L54" s="497">
        <v>296.37882538256122</v>
      </c>
      <c r="M54" s="497">
        <v>272.27477507097854</v>
      </c>
      <c r="N54" s="497">
        <v>279.84506431196314</v>
      </c>
      <c r="O54" s="497">
        <v>292.25456357637472</v>
      </c>
      <c r="P54" s="497">
        <v>280.07898340208919</v>
      </c>
      <c r="Q54" s="497">
        <v>277.73262441136978</v>
      </c>
      <c r="R54" s="497">
        <v>280.18646815538312</v>
      </c>
      <c r="S54" s="497">
        <v>278.79338677389433</v>
      </c>
      <c r="T54" s="497">
        <v>277.38931722540497</v>
      </c>
      <c r="U54" s="497">
        <v>288.33125663596826</v>
      </c>
      <c r="V54" s="497">
        <v>291.7878606912351</v>
      </c>
      <c r="W54" s="497">
        <v>285.18454044739821</v>
      </c>
      <c r="X54" s="497">
        <v>305.04572387508415</v>
      </c>
      <c r="Y54" s="308"/>
      <c r="Z54" s="308"/>
      <c r="AC54" s="304"/>
    </row>
    <row r="55" spans="1:29" s="307" customFormat="1" ht="15" customHeight="1">
      <c r="B55" s="516" t="s">
        <v>213</v>
      </c>
      <c r="C55" s="511" t="s">
        <v>89</v>
      </c>
      <c r="D55" s="497">
        <v>749.18973002252153</v>
      </c>
      <c r="E55" s="497">
        <v>719.22285827181008</v>
      </c>
      <c r="F55" s="497">
        <v>711.72848981530183</v>
      </c>
      <c r="G55" s="497">
        <v>770.67317123357441</v>
      </c>
      <c r="H55" s="497">
        <v>762.43198925350407</v>
      </c>
      <c r="I55" s="497">
        <v>682.58652586445703</v>
      </c>
      <c r="J55" s="497">
        <v>733.48856153503414</v>
      </c>
      <c r="K55" s="497">
        <v>709.19247068394009</v>
      </c>
      <c r="L55" s="497">
        <v>695.8811911519872</v>
      </c>
      <c r="M55" s="497">
        <v>537.36150828352834</v>
      </c>
      <c r="N55" s="497">
        <v>655.05575639715244</v>
      </c>
      <c r="O55" s="497">
        <v>691.04293908047373</v>
      </c>
      <c r="P55" s="497">
        <v>691.27366759101972</v>
      </c>
      <c r="Q55" s="497">
        <v>661.51505200952977</v>
      </c>
      <c r="R55" s="497">
        <v>649.54392891422435</v>
      </c>
      <c r="S55" s="497">
        <v>682.5860568389777</v>
      </c>
      <c r="T55" s="497">
        <v>688.1061220220173</v>
      </c>
      <c r="U55" s="497">
        <v>680.95631448380914</v>
      </c>
      <c r="V55" s="497">
        <v>691.20438671627051</v>
      </c>
      <c r="W55" s="497">
        <v>655.3970654080108</v>
      </c>
      <c r="X55" s="497">
        <v>534.92844431340666</v>
      </c>
      <c r="Y55" s="308"/>
      <c r="Z55" s="308"/>
      <c r="AC55" s="304"/>
    </row>
    <row r="56" spans="1:29" s="307" customFormat="1" ht="15" customHeight="1">
      <c r="B56" s="504" t="s">
        <v>556</v>
      </c>
      <c r="C56" s="511"/>
      <c r="D56" s="497"/>
      <c r="E56" s="497"/>
      <c r="F56" s="497"/>
      <c r="G56" s="497"/>
      <c r="H56" s="497"/>
      <c r="I56" s="497"/>
      <c r="J56" s="497"/>
      <c r="K56" s="497"/>
      <c r="L56" s="497"/>
      <c r="M56" s="497"/>
      <c r="N56" s="497"/>
      <c r="O56" s="497"/>
      <c r="P56" s="497"/>
      <c r="Q56" s="497"/>
      <c r="R56" s="497"/>
      <c r="S56" s="497"/>
      <c r="T56" s="497"/>
      <c r="U56" s="497"/>
      <c r="V56" s="497"/>
      <c r="W56" s="497"/>
      <c r="X56" s="497"/>
      <c r="Y56" s="308"/>
      <c r="Z56" s="308"/>
      <c r="AC56" s="372"/>
    </row>
    <row r="57" spans="1:29" s="307" customFormat="1" ht="15" customHeight="1">
      <c r="B57" s="518" t="s">
        <v>555</v>
      </c>
      <c r="C57" s="511" t="s">
        <v>89</v>
      </c>
      <c r="D57" s="497">
        <f>SUM('3.4'!C35:C37)/1000</f>
        <v>213.62362537743664</v>
      </c>
      <c r="E57" s="497">
        <f>SUM('3.4'!D35:D37)/1000</f>
        <v>219.9812582378033</v>
      </c>
      <c r="F57" s="497">
        <f>SUM('3.4'!E35:E37)/1000</f>
        <v>214.94152692607574</v>
      </c>
      <c r="G57" s="497">
        <f>SUM('3.4'!F35:F37)/1000</f>
        <v>240.08488409165292</v>
      </c>
      <c r="H57" s="497">
        <f>SUM('3.4'!G35:G37)/1000</f>
        <v>242.55638439508166</v>
      </c>
      <c r="I57" s="497">
        <f>SUM('3.4'!H35:H37)/1000</f>
        <v>241.14860564918106</v>
      </c>
      <c r="J57" s="497">
        <f>SUM('3.4'!I35:I37)/1000</f>
        <v>238.36841625940662</v>
      </c>
      <c r="K57" s="497">
        <f>SUM('3.4'!J35:J37)/1000</f>
        <v>239.26734401435053</v>
      </c>
      <c r="L57" s="497">
        <f>SUM('3.4'!K35:K37)/1000</f>
        <v>234.3010908458042</v>
      </c>
      <c r="M57" s="497">
        <f>SUM('3.4'!L35:L37)/1000</f>
        <v>205.10306213247958</v>
      </c>
      <c r="N57" s="497">
        <f>SUM('3.4'!M35:M37)/1000</f>
        <v>230.75313195453228</v>
      </c>
      <c r="O57" s="497">
        <f>SUM('3.4'!N35:N37)/1000</f>
        <v>225.68997894457036</v>
      </c>
      <c r="P57" s="497">
        <f>SUM('3.4'!O35:O37)/1000</f>
        <v>233.9698037048839</v>
      </c>
      <c r="Q57" s="497">
        <f>SUM('3.4'!P35:P37)/1000</f>
        <v>235.94771254543392</v>
      </c>
      <c r="R57" s="497">
        <f>SUM('3.4'!Q35:Q37)/1000</f>
        <v>212.86559025793437</v>
      </c>
      <c r="S57" s="497">
        <f>SUM('3.4'!R35:R37)/1000</f>
        <v>210.3069305630213</v>
      </c>
      <c r="T57" s="497">
        <f>SUM('3.4'!S35:S37)/1000</f>
        <v>215.69082234968238</v>
      </c>
      <c r="U57" s="497">
        <f>SUM('3.4'!T35:T37)/1000</f>
        <v>219.516616863271</v>
      </c>
      <c r="V57" s="497">
        <f>SUM('3.4'!U35:U37)/1000</f>
        <v>214.89245932916594</v>
      </c>
      <c r="W57" s="497">
        <f>SUM('3.4'!V35:V37)/1000</f>
        <v>212.76967290151666</v>
      </c>
      <c r="X57" s="497">
        <f>SUM('3.4'!W35:W37)/1000</f>
        <v>194.30247913691341</v>
      </c>
      <c r="Y57" s="308"/>
      <c r="Z57" s="308"/>
      <c r="AC57" s="304"/>
    </row>
    <row r="58" spans="1:29" s="307" customFormat="1" ht="15" customHeight="1">
      <c r="B58" s="516" t="s">
        <v>319</v>
      </c>
      <c r="C58" s="511" t="s">
        <v>89</v>
      </c>
      <c r="D58" s="497">
        <f>'3.4'!C41/1000</f>
        <v>3443.7583046553887</v>
      </c>
      <c r="E58" s="497">
        <f>'3.4'!D41/1000</f>
        <v>3504.2791402652983</v>
      </c>
      <c r="F58" s="497">
        <f>'3.4'!E41/1000</f>
        <v>3461.4553986395908</v>
      </c>
      <c r="G58" s="497">
        <f>'3.4'!F41/1000</f>
        <v>3479.3368904855006</v>
      </c>
      <c r="H58" s="497">
        <f>'3.4'!G41/1000</f>
        <v>3471.5792438484427</v>
      </c>
      <c r="I58" s="497">
        <f>'3.4'!H41/1000</f>
        <v>3490.4980894442383</v>
      </c>
      <c r="J58" s="497">
        <f>'3.4'!I41/1000</f>
        <v>3623.4502660776652</v>
      </c>
      <c r="K58" s="497">
        <f>'3.4'!J41/1000</f>
        <v>3597.72843686641</v>
      </c>
      <c r="L58" s="497">
        <f>'3.4'!K41/1000</f>
        <v>3519.0635391975566</v>
      </c>
      <c r="M58" s="497">
        <f>'3.4'!L41/1000</f>
        <v>3286.7575120926181</v>
      </c>
      <c r="N58" s="497">
        <f>'3.4'!M41/1000</f>
        <v>3438.367268236967</v>
      </c>
      <c r="O58" s="497">
        <f>'3.4'!N41/1000</f>
        <v>3205.7581998311257</v>
      </c>
      <c r="P58" s="497">
        <f>'3.4'!O41/1000</f>
        <v>2991.9556495691795</v>
      </c>
      <c r="Q58" s="497">
        <f>'3.4'!P41/1000</f>
        <v>3016.1896902920357</v>
      </c>
      <c r="R58" s="497">
        <f>'3.4'!Q41/1000</f>
        <v>2949.5038666253008</v>
      </c>
      <c r="S58" s="497">
        <f>'3.4'!R41/1000</f>
        <v>2831.6200866399909</v>
      </c>
      <c r="T58" s="497">
        <f>'3.4'!S41/1000</f>
        <v>2786.6667929936234</v>
      </c>
      <c r="U58" s="497">
        <f>'3.4'!T41/1000</f>
        <v>2605.9753149350854</v>
      </c>
      <c r="V58" s="497">
        <f>'3.4'!U41/1000</f>
        <v>2495.9733288256461</v>
      </c>
      <c r="W58" s="497">
        <f>'3.4'!V41/1000</f>
        <v>2199.8248507650765</v>
      </c>
      <c r="X58" s="497">
        <f>'3.4'!W41/1000</f>
        <v>1922.6300854411434</v>
      </c>
      <c r="Y58" s="308"/>
      <c r="Z58" s="308"/>
      <c r="AC58" s="304"/>
    </row>
    <row r="59" spans="1:29" s="307" customFormat="1" ht="15" customHeight="1">
      <c r="B59" s="516" t="s">
        <v>222</v>
      </c>
      <c r="C59" s="511" t="s">
        <v>89</v>
      </c>
      <c r="D59" s="497">
        <v>878.35743451155315</v>
      </c>
      <c r="E59" s="497">
        <v>876.52008784498719</v>
      </c>
      <c r="F59" s="497">
        <v>873.51778775453693</v>
      </c>
      <c r="G59" s="497">
        <v>887.20882702485471</v>
      </c>
      <c r="H59" s="497">
        <v>896.40692674432171</v>
      </c>
      <c r="I59" s="497">
        <v>1124.7652099163172</v>
      </c>
      <c r="J59" s="497">
        <v>1164.8797575864853</v>
      </c>
      <c r="K59" s="497">
        <v>1267.2682337013377</v>
      </c>
      <c r="L59" s="497">
        <v>1292.5249799290864</v>
      </c>
      <c r="M59" s="497">
        <v>1174.1603525047763</v>
      </c>
      <c r="N59" s="497">
        <v>1212.0268695464715</v>
      </c>
      <c r="O59" s="497">
        <v>1144.0321009249722</v>
      </c>
      <c r="P59" s="497">
        <v>1206.3670817255895</v>
      </c>
      <c r="Q59" s="497">
        <v>1215.0181209805555</v>
      </c>
      <c r="R59" s="497">
        <v>1157.1643449894477</v>
      </c>
      <c r="S59" s="497">
        <v>1316.067642171836</v>
      </c>
      <c r="T59" s="497">
        <v>1263.5950439054384</v>
      </c>
      <c r="U59" s="497">
        <v>1342.964647679916</v>
      </c>
      <c r="V59" s="497">
        <v>1429.3257971036328</v>
      </c>
      <c r="W59" s="497">
        <v>1343.9013424824889</v>
      </c>
      <c r="X59" s="497">
        <v>960.85551428352881</v>
      </c>
      <c r="Y59" s="308"/>
      <c r="Z59" s="308"/>
      <c r="AC59" s="304"/>
    </row>
    <row r="60" spans="1:29" s="307" customFormat="1" ht="15" customHeight="1">
      <c r="A60" s="396"/>
      <c r="B60" s="528" t="s">
        <v>56</v>
      </c>
      <c r="C60" s="511" t="s">
        <v>89</v>
      </c>
      <c r="D60" s="495">
        <v>3903.7810607265114</v>
      </c>
      <c r="E60" s="495">
        <v>4159.7936026100142</v>
      </c>
      <c r="F60" s="495">
        <v>4074.7558490074302</v>
      </c>
      <c r="G60" s="495">
        <v>4117.7389660723502</v>
      </c>
      <c r="H60" s="495">
        <v>4030.198721098925</v>
      </c>
      <c r="I60" s="495">
        <v>3948.145015079785</v>
      </c>
      <c r="J60" s="495">
        <v>3946.8147574426075</v>
      </c>
      <c r="K60" s="495">
        <v>3586.0416440192412</v>
      </c>
      <c r="L60" s="495">
        <v>3860.0852587950917</v>
      </c>
      <c r="M60" s="495">
        <v>3815.6004027945423</v>
      </c>
      <c r="N60" s="495">
        <v>4015.8109202478022</v>
      </c>
      <c r="O60" s="495">
        <v>3699.6005956002737</v>
      </c>
      <c r="P60" s="495">
        <v>3775.4851509273535</v>
      </c>
      <c r="Q60" s="495">
        <v>3914.6829039997674</v>
      </c>
      <c r="R60" s="495">
        <v>3626.0657513643991</v>
      </c>
      <c r="S60" s="495">
        <v>3723.5210925660899</v>
      </c>
      <c r="T60" s="495">
        <v>3806.7412715359878</v>
      </c>
      <c r="U60" s="495">
        <v>3778.6327005818016</v>
      </c>
      <c r="V60" s="495">
        <v>3749.0610513010961</v>
      </c>
      <c r="W60" s="495">
        <v>3856.0430923180425</v>
      </c>
      <c r="X60" s="495">
        <v>3635.1500176211684</v>
      </c>
      <c r="AC60" s="304"/>
    </row>
    <row r="61" spans="1:29" s="307" customFormat="1" ht="15" customHeight="1">
      <c r="A61" s="396" t="s">
        <v>557</v>
      </c>
      <c r="B61" s="322"/>
      <c r="C61" s="348"/>
      <c r="D61" s="328"/>
      <c r="E61" s="328"/>
      <c r="F61" s="328"/>
      <c r="G61" s="328"/>
      <c r="H61" s="328"/>
      <c r="I61" s="328"/>
      <c r="J61" s="328"/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AC61" s="372"/>
    </row>
    <row r="62" spans="1:29" s="307" customFormat="1" ht="15" customHeight="1">
      <c r="A62" s="376" t="s">
        <v>558</v>
      </c>
      <c r="B62" s="322"/>
      <c r="C62" s="348"/>
      <c r="D62" s="328"/>
      <c r="E62" s="328"/>
      <c r="F62" s="328"/>
      <c r="G62" s="328"/>
      <c r="H62" s="328"/>
      <c r="I62" s="328"/>
      <c r="J62" s="328"/>
      <c r="K62" s="328"/>
      <c r="L62" s="328"/>
      <c r="M62" s="328"/>
      <c r="N62" s="328"/>
      <c r="O62" s="328"/>
      <c r="P62" s="328"/>
      <c r="Q62" s="328"/>
      <c r="R62" s="328"/>
      <c r="S62" s="328"/>
      <c r="T62" s="328"/>
      <c r="U62" s="328"/>
      <c r="V62" s="328"/>
      <c r="W62" s="328"/>
      <c r="X62" s="328"/>
      <c r="AC62" s="372"/>
    </row>
    <row r="63" spans="1:29" s="307" customFormat="1" ht="15" customHeight="1">
      <c r="A63" s="19" t="s">
        <v>560</v>
      </c>
      <c r="B63" s="322"/>
      <c r="C63" s="348"/>
      <c r="D63" s="328"/>
      <c r="E63" s="328"/>
      <c r="F63" s="328"/>
      <c r="G63" s="328"/>
      <c r="H63" s="328"/>
      <c r="I63" s="328"/>
      <c r="J63" s="328"/>
      <c r="K63" s="328"/>
      <c r="L63" s="328"/>
      <c r="M63" s="328"/>
      <c r="N63" s="328"/>
      <c r="O63" s="328"/>
      <c r="P63" s="328"/>
      <c r="Q63" s="328"/>
      <c r="R63" s="328"/>
      <c r="S63" s="328"/>
      <c r="T63" s="328"/>
      <c r="U63" s="328"/>
      <c r="V63" s="328"/>
      <c r="W63" s="328"/>
      <c r="X63" s="328"/>
      <c r="AC63" s="372"/>
    </row>
    <row r="64" spans="1:29" s="307" customFormat="1" ht="15" customHeight="1">
      <c r="A64" s="529" t="s">
        <v>561</v>
      </c>
      <c r="B64" s="322"/>
      <c r="C64" s="348"/>
      <c r="D64" s="328"/>
      <c r="E64" s="328"/>
      <c r="F64" s="328"/>
      <c r="G64" s="328"/>
      <c r="H64" s="328"/>
      <c r="I64" s="328"/>
      <c r="J64" s="328"/>
      <c r="K64" s="328"/>
      <c r="L64" s="328"/>
      <c r="M64" s="328"/>
      <c r="N64" s="328"/>
      <c r="O64" s="328"/>
      <c r="P64" s="328"/>
      <c r="Q64" s="328"/>
      <c r="R64" s="328"/>
      <c r="S64" s="328"/>
      <c r="T64" s="328"/>
      <c r="U64" s="328"/>
      <c r="V64" s="328"/>
      <c r="W64" s="328"/>
      <c r="X64" s="328"/>
      <c r="AC64" s="372"/>
    </row>
    <row r="65" spans="1:29" ht="14.25">
      <c r="A65" s="314"/>
      <c r="B65" s="306"/>
      <c r="C65" s="386"/>
      <c r="D65" s="320"/>
      <c r="E65" s="320"/>
      <c r="F65" s="320"/>
      <c r="G65" s="320"/>
      <c r="H65" s="320"/>
      <c r="I65" s="320"/>
      <c r="J65" s="320"/>
      <c r="K65" s="320"/>
      <c r="L65" s="320"/>
      <c r="M65" s="320"/>
      <c r="N65" s="320"/>
      <c r="O65" s="320"/>
      <c r="P65" s="320"/>
      <c r="Q65" s="320"/>
      <c r="R65" s="320"/>
      <c r="S65" s="320"/>
      <c r="T65" s="320"/>
      <c r="U65" s="320"/>
      <c r="V65" s="320"/>
      <c r="X65" s="320"/>
    </row>
    <row r="66" spans="1:29" s="372" customFormat="1" ht="14.25">
      <c r="A66" s="314"/>
      <c r="B66" s="306"/>
      <c r="C66" s="386"/>
      <c r="D66" s="320"/>
      <c r="E66" s="320"/>
      <c r="F66" s="320"/>
      <c r="G66" s="320"/>
      <c r="H66" s="320"/>
      <c r="I66" s="320"/>
      <c r="J66" s="320"/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X66" s="320"/>
      <c r="Y66" s="373"/>
      <c r="Z66" s="373"/>
    </row>
    <row r="67" spans="1:29" ht="20.100000000000001" customHeight="1">
      <c r="A67" s="491" t="s">
        <v>396</v>
      </c>
      <c r="C67" s="344"/>
      <c r="D67" s="320"/>
      <c r="E67" s="320"/>
      <c r="F67" s="320"/>
      <c r="G67" s="320"/>
      <c r="H67" s="320"/>
      <c r="I67" s="320"/>
      <c r="J67" s="320"/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6"/>
      <c r="X67" s="320"/>
    </row>
    <row r="68" spans="1:29" s="372" customFormat="1" ht="20.100000000000001" customHeight="1">
      <c r="A68" s="343"/>
      <c r="B68" s="305"/>
      <c r="C68" s="344"/>
      <c r="D68" s="320"/>
      <c r="E68" s="320"/>
      <c r="F68" s="320"/>
      <c r="G68" s="320"/>
      <c r="H68" s="320"/>
      <c r="I68" s="320"/>
      <c r="J68" s="320"/>
      <c r="K68" s="320"/>
      <c r="L68" s="320"/>
      <c r="M68" s="320"/>
      <c r="N68" s="320"/>
      <c r="O68" s="320"/>
      <c r="P68" s="320"/>
      <c r="Q68" s="320"/>
      <c r="R68" s="320"/>
      <c r="S68" s="320"/>
      <c r="T68" s="320"/>
      <c r="U68" s="320"/>
      <c r="V68" s="320"/>
      <c r="W68" s="326"/>
      <c r="X68" s="320"/>
      <c r="Y68" s="373"/>
      <c r="Z68" s="373"/>
    </row>
    <row r="69" spans="1:29" ht="25.5" customHeight="1">
      <c r="A69" s="637"/>
      <c r="B69" s="638"/>
      <c r="C69" s="492" t="s">
        <v>540</v>
      </c>
      <c r="D69" s="493">
        <v>2000</v>
      </c>
      <c r="E69" s="493">
        <v>2001</v>
      </c>
      <c r="F69" s="494" t="s">
        <v>54</v>
      </c>
      <c r="G69" s="494">
        <v>2003</v>
      </c>
      <c r="H69" s="494">
        <v>2004</v>
      </c>
      <c r="I69" s="494">
        <v>2005</v>
      </c>
      <c r="J69" s="493">
        <v>2006</v>
      </c>
      <c r="K69" s="494">
        <v>2007</v>
      </c>
      <c r="L69" s="494">
        <v>2008</v>
      </c>
      <c r="M69" s="494">
        <v>2009</v>
      </c>
      <c r="N69" s="494">
        <v>2010</v>
      </c>
      <c r="O69" s="493">
        <v>2011</v>
      </c>
      <c r="P69" s="494">
        <v>2012</v>
      </c>
      <c r="Q69" s="392">
        <v>2013</v>
      </c>
      <c r="R69" s="494">
        <v>2014</v>
      </c>
      <c r="S69" s="494">
        <v>2015</v>
      </c>
      <c r="T69" s="493">
        <v>2016</v>
      </c>
      <c r="U69" s="392">
        <v>2017</v>
      </c>
      <c r="V69" s="494">
        <v>2018</v>
      </c>
      <c r="W69" s="494">
        <v>2019</v>
      </c>
      <c r="X69" s="392">
        <v>2020</v>
      </c>
      <c r="Y69" s="320"/>
    </row>
    <row r="70" spans="1:29" s="307" customFormat="1" ht="20.100000000000001" customHeight="1">
      <c r="A70" s="345"/>
      <c r="B70" s="515" t="s">
        <v>139</v>
      </c>
      <c r="C70" s="509"/>
      <c r="D70" s="495">
        <f t="shared" ref="D70" si="3">SUM(D71:D75)</f>
        <v>3792.6320000000001</v>
      </c>
      <c r="E70" s="495">
        <f t="shared" ref="E70" si="4">SUM(E71:E75)</f>
        <v>3714.1939999999995</v>
      </c>
      <c r="F70" s="495">
        <f t="shared" ref="F70" si="5">SUM(F71:F75)</f>
        <v>3750.1950000000002</v>
      </c>
      <c r="G70" s="495">
        <f t="shared" ref="G70" si="6">SUM(G71:G75)</f>
        <v>3955.375</v>
      </c>
      <c r="H70" s="495">
        <f t="shared" ref="H70" si="7">SUM(H71:H75)</f>
        <v>4039.7369999999996</v>
      </c>
      <c r="I70" s="495">
        <f t="shared" ref="I70" si="8">SUM(I71:I75)</f>
        <v>4098.6649999999991</v>
      </c>
      <c r="J70" s="495">
        <f t="shared" ref="J70" si="9">SUM(J71:J75)</f>
        <v>4103.1260000000002</v>
      </c>
      <c r="K70" s="495">
        <f t="shared" ref="K70" si="10">SUM(K71:K75)</f>
        <v>4315.32</v>
      </c>
      <c r="L70" s="495">
        <f t="shared" ref="L70" si="11">SUM(L71:L75)</f>
        <v>4123.0010000000002</v>
      </c>
      <c r="M70" s="495">
        <f t="shared" ref="M70" si="12">SUM(M71:M75)</f>
        <v>4035.9479999999999</v>
      </c>
      <c r="N70" s="495">
        <f t="shared" ref="N70" si="13">SUM(N71:N75)</f>
        <v>4155.4110000000001</v>
      </c>
      <c r="O70" s="495">
        <f t="shared" ref="O70" si="14">SUM(O71:O75)</f>
        <v>4245.5649999999996</v>
      </c>
      <c r="P70" s="495">
        <f t="shared" ref="P70" si="15">SUM(P71:P75)</f>
        <v>4123.5279999999993</v>
      </c>
      <c r="Q70" s="495">
        <f t="shared" ref="Q70" si="16">SUM(Q71:Q75)</f>
        <v>4108.8370000000004</v>
      </c>
      <c r="R70" s="495">
        <f t="shared" ref="R70" si="17">SUM(R71:R75)</f>
        <v>4032.5140000000001</v>
      </c>
      <c r="S70" s="495">
        <f t="shared" ref="S70" si="18">SUM(S71:S75)</f>
        <v>4075.8559999999998</v>
      </c>
      <c r="T70" s="495">
        <f t="shared" ref="T70" si="19">SUM(T71:T75)</f>
        <v>3972.5610000000001</v>
      </c>
      <c r="U70" s="495">
        <f t="shared" ref="U70" si="20">SUM(U71:U75)</f>
        <v>4051.2629999999999</v>
      </c>
      <c r="V70" s="495">
        <f>SUM(V71:V75)</f>
        <v>3889.6170000000002</v>
      </c>
      <c r="W70" s="495">
        <f>SUM(W71:W75)</f>
        <v>3611.8189999999995</v>
      </c>
      <c r="X70" s="495">
        <f>SUM(X71:X75)</f>
        <v>3385.0509999999995</v>
      </c>
      <c r="Y70" s="308"/>
      <c r="Z70" s="308"/>
      <c r="AC70" s="304"/>
    </row>
    <row r="71" spans="1:29" s="307" customFormat="1" ht="15" customHeight="1">
      <c r="A71" s="345"/>
      <c r="B71" s="516" t="s">
        <v>249</v>
      </c>
      <c r="C71" s="510"/>
      <c r="D71" s="497">
        <v>2539.377</v>
      </c>
      <c r="E71" s="497">
        <v>2436.5540000000001</v>
      </c>
      <c r="F71" s="497">
        <v>2443.6660000000002</v>
      </c>
      <c r="G71" s="497">
        <v>2417.5619999999999</v>
      </c>
      <c r="H71" s="497">
        <v>2443.569</v>
      </c>
      <c r="I71" s="497">
        <v>2366.3019999999997</v>
      </c>
      <c r="J71" s="497">
        <v>2231.8760000000002</v>
      </c>
      <c r="K71" s="497">
        <v>2278.2089999999998</v>
      </c>
      <c r="L71" s="497">
        <v>2097.4160000000002</v>
      </c>
      <c r="M71" s="497">
        <v>1943.29</v>
      </c>
      <c r="N71" s="497">
        <v>1921.6619999999998</v>
      </c>
      <c r="O71" s="497">
        <v>1956.5369999999998</v>
      </c>
      <c r="P71" s="497">
        <v>2000.143</v>
      </c>
      <c r="Q71" s="497">
        <v>1889.1220000000001</v>
      </c>
      <c r="R71" s="497">
        <v>1847.442</v>
      </c>
      <c r="S71" s="497">
        <v>1792.4739999999999</v>
      </c>
      <c r="T71" s="497">
        <v>1659.5</v>
      </c>
      <c r="U71" s="497">
        <v>1647.7659999999998</v>
      </c>
      <c r="V71" s="497">
        <v>1581.8040000000001</v>
      </c>
      <c r="W71" s="497">
        <v>1189.9000000000001</v>
      </c>
      <c r="X71" s="497">
        <v>979.2</v>
      </c>
      <c r="Y71" s="308"/>
      <c r="Z71" s="308"/>
      <c r="AC71" s="304"/>
    </row>
    <row r="72" spans="1:29" s="307" customFormat="1" ht="15" customHeight="1">
      <c r="A72" s="345"/>
      <c r="B72" s="516" t="s">
        <v>99</v>
      </c>
      <c r="C72" s="510"/>
      <c r="D72" s="497">
        <v>131.27099999999999</v>
      </c>
      <c r="E72" s="497">
        <v>139.749</v>
      </c>
      <c r="F72" s="497">
        <v>151.78399999999999</v>
      </c>
      <c r="G72" s="497">
        <v>157.501</v>
      </c>
      <c r="H72" s="497">
        <v>151.07499999999999</v>
      </c>
      <c r="I72" s="497">
        <v>153.45099999999999</v>
      </c>
      <c r="J72" s="497">
        <v>150.887</v>
      </c>
      <c r="K72" s="497">
        <v>146.495</v>
      </c>
      <c r="L72" s="497">
        <v>131.119</v>
      </c>
      <c r="M72" s="497">
        <v>119.158</v>
      </c>
      <c r="N72" s="497">
        <v>106.905</v>
      </c>
      <c r="O72" s="497">
        <v>111.85599999999999</v>
      </c>
      <c r="P72" s="497">
        <v>110.776</v>
      </c>
      <c r="Q72" s="497">
        <v>112.431</v>
      </c>
      <c r="R72" s="497">
        <v>103.703</v>
      </c>
      <c r="S72" s="497">
        <v>103.212</v>
      </c>
      <c r="T72" s="497">
        <v>100.18899999999999</v>
      </c>
      <c r="U72" s="497">
        <v>94.245000000000005</v>
      </c>
      <c r="V72" s="497">
        <v>87.989000000000004</v>
      </c>
      <c r="W72" s="497">
        <v>81.891000000000005</v>
      </c>
      <c r="X72" s="497">
        <v>81.040999999999997</v>
      </c>
      <c r="Y72" s="308"/>
      <c r="Z72" s="308"/>
      <c r="AC72" s="304"/>
    </row>
    <row r="73" spans="1:29" s="307" customFormat="1" ht="15" customHeight="1">
      <c r="A73" s="345"/>
      <c r="B73" s="516" t="s">
        <v>292</v>
      </c>
      <c r="C73" s="510"/>
      <c r="D73" s="497">
        <v>648.94799999999998</v>
      </c>
      <c r="E73" s="497">
        <v>654.28899999999999</v>
      </c>
      <c r="F73" s="497">
        <v>655.85400000000004</v>
      </c>
      <c r="G73" s="497">
        <v>680.92</v>
      </c>
      <c r="H73" s="497">
        <v>630.13800000000003</v>
      </c>
      <c r="I73" s="497">
        <v>598.28899999999999</v>
      </c>
      <c r="J73" s="497">
        <v>624.91099999999994</v>
      </c>
      <c r="K73" s="497">
        <v>614.83100000000002</v>
      </c>
      <c r="L73" s="497">
        <v>545.55100000000004</v>
      </c>
      <c r="M73" s="497">
        <v>540.73599999999999</v>
      </c>
      <c r="N73" s="497">
        <v>462.01799999999997</v>
      </c>
      <c r="O73" s="497">
        <v>459.04</v>
      </c>
      <c r="P73" s="497">
        <v>403.923</v>
      </c>
      <c r="Q73" s="497">
        <v>388.81599999999997</v>
      </c>
      <c r="R73" s="497">
        <v>311.298</v>
      </c>
      <c r="S73" s="497">
        <v>290.06299999999999</v>
      </c>
      <c r="T73" s="497">
        <v>277.245</v>
      </c>
      <c r="U73" s="497">
        <v>254.21600000000001</v>
      </c>
      <c r="V73" s="497">
        <v>208.654</v>
      </c>
      <c r="W73" s="497">
        <v>201.84100000000001</v>
      </c>
      <c r="X73" s="497">
        <v>171.898</v>
      </c>
      <c r="Y73" s="308"/>
      <c r="Z73" s="308"/>
      <c r="AC73" s="304"/>
    </row>
    <row r="74" spans="1:29" s="307" customFormat="1" ht="15" customHeight="1">
      <c r="A74" s="345"/>
      <c r="B74" s="516" t="s">
        <v>98</v>
      </c>
      <c r="C74" s="510"/>
      <c r="D74" s="497">
        <v>416.57400000000001</v>
      </c>
      <c r="E74" s="497">
        <v>432.214</v>
      </c>
      <c r="F74" s="497">
        <v>455.476</v>
      </c>
      <c r="G74" s="497">
        <v>560.83399999999995</v>
      </c>
      <c r="H74" s="497">
        <v>650.12699999999995</v>
      </c>
      <c r="I74" s="497">
        <v>769.37699999999995</v>
      </c>
      <c r="J74" s="497">
        <v>938.56299999999999</v>
      </c>
      <c r="K74" s="497">
        <v>1116.5340000000001</v>
      </c>
      <c r="L74" s="497">
        <v>1147.0250000000001</v>
      </c>
      <c r="M74" s="497">
        <v>1208.405</v>
      </c>
      <c r="N74" s="497">
        <v>1421.2660000000001</v>
      </c>
      <c r="O74" s="497">
        <v>1463.0930000000001</v>
      </c>
      <c r="P74" s="497">
        <v>1377.527</v>
      </c>
      <c r="Q74" s="497">
        <v>1510.4849999999999</v>
      </c>
      <c r="R74" s="497">
        <v>1544.1479999999999</v>
      </c>
      <c r="S74" s="497">
        <v>1666.0509999999999</v>
      </c>
      <c r="T74" s="497">
        <v>1699.9110000000001</v>
      </c>
      <c r="U74" s="497">
        <v>1820.3989999999999</v>
      </c>
      <c r="V74" s="497">
        <v>1797.0650000000001</v>
      </c>
      <c r="W74" s="497">
        <v>1919.7639999999999</v>
      </c>
      <c r="X74" s="497">
        <v>1948.7159999999999</v>
      </c>
      <c r="Y74" s="308"/>
      <c r="Z74" s="308"/>
      <c r="AC74" s="304"/>
    </row>
    <row r="75" spans="1:29" s="307" customFormat="1" ht="15" customHeight="1">
      <c r="A75" s="345"/>
      <c r="B75" s="516" t="s">
        <v>408</v>
      </c>
      <c r="C75" s="510"/>
      <c r="D75" s="497">
        <v>56.462000000000003</v>
      </c>
      <c r="E75" s="497">
        <v>51.387999999999998</v>
      </c>
      <c r="F75" s="497">
        <v>43.414999999999999</v>
      </c>
      <c r="G75" s="497">
        <v>138.55799999999999</v>
      </c>
      <c r="H75" s="497">
        <v>164.828</v>
      </c>
      <c r="I75" s="497">
        <v>211.24600000000001</v>
      </c>
      <c r="J75" s="497">
        <v>156.88900000000001</v>
      </c>
      <c r="K75" s="497">
        <v>159.251</v>
      </c>
      <c r="L75" s="497">
        <v>201.89</v>
      </c>
      <c r="M75" s="497">
        <v>224.35900000000001</v>
      </c>
      <c r="N75" s="497">
        <v>243.56</v>
      </c>
      <c r="O75" s="497">
        <v>255.03899999999999</v>
      </c>
      <c r="P75" s="497">
        <v>231.15899999999999</v>
      </c>
      <c r="Q75" s="497">
        <v>207.983</v>
      </c>
      <c r="R75" s="497">
        <v>225.923</v>
      </c>
      <c r="S75" s="497">
        <v>224.05600000000001</v>
      </c>
      <c r="T75" s="497">
        <v>235.71600000000001</v>
      </c>
      <c r="U75" s="497">
        <v>234.637</v>
      </c>
      <c r="V75" s="497">
        <v>214.10499999999999</v>
      </c>
      <c r="W75" s="497">
        <v>218.423</v>
      </c>
      <c r="X75" s="497">
        <v>204.196</v>
      </c>
      <c r="Y75" s="308"/>
      <c r="Z75" s="308"/>
      <c r="AC75" s="304"/>
    </row>
    <row r="76" spans="1:29" s="307" customFormat="1" ht="15" customHeight="1">
      <c r="A76" s="345"/>
      <c r="B76" s="498" t="s">
        <v>542</v>
      </c>
      <c r="C76" s="510"/>
      <c r="D76" s="497"/>
      <c r="E76" s="497"/>
      <c r="F76" s="497"/>
      <c r="G76" s="497"/>
      <c r="H76" s="497"/>
      <c r="I76" s="497"/>
      <c r="J76" s="497"/>
      <c r="K76" s="497"/>
      <c r="L76" s="497"/>
      <c r="M76" s="497"/>
      <c r="N76" s="497"/>
      <c r="O76" s="497"/>
      <c r="P76" s="497"/>
      <c r="Q76" s="497"/>
      <c r="R76" s="497"/>
      <c r="S76" s="497"/>
      <c r="T76" s="497"/>
      <c r="U76" s="497"/>
      <c r="V76" s="497"/>
      <c r="W76" s="497"/>
      <c r="X76" s="497"/>
      <c r="Y76" s="308"/>
      <c r="Z76" s="308"/>
      <c r="AC76" s="372"/>
    </row>
    <row r="77" spans="1:29" s="307" customFormat="1" ht="15" customHeight="1">
      <c r="A77" s="519" t="s">
        <v>78</v>
      </c>
      <c r="B77" s="517" t="s">
        <v>562</v>
      </c>
      <c r="C77" s="536"/>
      <c r="D77" s="495">
        <f>SUM(D81,D84,D78,D79,D80)</f>
        <v>8294.3549999999996</v>
      </c>
      <c r="E77" s="495">
        <f t="shared" ref="E77:W77" si="21">SUM(E81,E84,E78,E79,E80)</f>
        <v>8143.473</v>
      </c>
      <c r="F77" s="495">
        <f t="shared" si="21"/>
        <v>8129.1249999999991</v>
      </c>
      <c r="G77" s="495">
        <f t="shared" si="21"/>
        <v>8503.0015760000006</v>
      </c>
      <c r="H77" s="495">
        <f t="shared" si="21"/>
        <v>8730.4450488000002</v>
      </c>
      <c r="I77" s="495">
        <f t="shared" si="21"/>
        <v>8878.0093521999988</v>
      </c>
      <c r="J77" s="495">
        <f t="shared" si="21"/>
        <v>8839.0825628000002</v>
      </c>
      <c r="K77" s="495">
        <f t="shared" si="21"/>
        <v>8749.1296726000019</v>
      </c>
      <c r="L77" s="495">
        <f t="shared" si="21"/>
        <v>8601.2529969999996</v>
      </c>
      <c r="M77" s="495">
        <f t="shared" si="21"/>
        <v>7976.4605099999999</v>
      </c>
      <c r="N77" s="495">
        <f t="shared" si="21"/>
        <v>8040.0050000000001</v>
      </c>
      <c r="O77" s="495">
        <f t="shared" si="21"/>
        <v>7878.1349999999993</v>
      </c>
      <c r="P77" s="495">
        <f t="shared" si="21"/>
        <v>8000.1820000000016</v>
      </c>
      <c r="Q77" s="495">
        <f t="shared" si="21"/>
        <v>7885.1189999999988</v>
      </c>
      <c r="R77" s="495">
        <f t="shared" si="21"/>
        <v>7746.7670000000007</v>
      </c>
      <c r="S77" s="495">
        <f t="shared" si="21"/>
        <v>7891.7780000000012</v>
      </c>
      <c r="T77" s="495">
        <f t="shared" si="21"/>
        <v>8026.8279999999995</v>
      </c>
      <c r="U77" s="495">
        <f t="shared" si="21"/>
        <v>8045.9219999999987</v>
      </c>
      <c r="V77" s="495">
        <f t="shared" si="21"/>
        <v>7785.5049999999992</v>
      </c>
      <c r="W77" s="495">
        <f t="shared" si="21"/>
        <v>7680.1960000000008</v>
      </c>
      <c r="X77" s="495">
        <f t="shared" ref="X77" si="22">SUM(X81,X84,X78,X79,X80)</f>
        <v>7231.978255</v>
      </c>
      <c r="Y77" s="308"/>
      <c r="Z77" s="308"/>
      <c r="AC77" s="304"/>
    </row>
    <row r="78" spans="1:29" s="307" customFormat="1" ht="15" customHeight="1">
      <c r="A78" s="345"/>
      <c r="B78" s="516" t="s">
        <v>255</v>
      </c>
      <c r="C78" s="510"/>
      <c r="D78" s="497">
        <v>410.59699999999998</v>
      </c>
      <c r="E78" s="497">
        <v>350.37200000000001</v>
      </c>
      <c r="F78" s="497">
        <v>340.22800000000001</v>
      </c>
      <c r="G78" s="497">
        <v>355.65100000000001</v>
      </c>
      <c r="H78" s="497">
        <v>386.71991299999996</v>
      </c>
      <c r="I78" s="497">
        <v>381.61556400000001</v>
      </c>
      <c r="J78" s="497">
        <v>382.00609800000001</v>
      </c>
      <c r="K78" s="497">
        <v>377.05487900000003</v>
      </c>
      <c r="L78" s="497">
        <v>379.50185499999998</v>
      </c>
      <c r="M78" s="497">
        <v>330.70640900000001</v>
      </c>
      <c r="N78" s="497">
        <v>384.38</v>
      </c>
      <c r="O78" s="497">
        <v>416.90100000000001</v>
      </c>
      <c r="P78" s="497">
        <v>424.44900000000001</v>
      </c>
      <c r="Q78" s="497">
        <v>387.363</v>
      </c>
      <c r="R78" s="497">
        <v>400.42700000000002</v>
      </c>
      <c r="S78" s="497">
        <v>395.69900000000001</v>
      </c>
      <c r="T78" s="497">
        <v>408.54500000000002</v>
      </c>
      <c r="U78" s="497">
        <v>412.43</v>
      </c>
      <c r="V78" s="497">
        <v>409.60300000000001</v>
      </c>
      <c r="W78" s="497">
        <v>379.80900000000003</v>
      </c>
      <c r="X78" s="497">
        <v>336.95665300000002</v>
      </c>
      <c r="Y78" s="330"/>
      <c r="Z78" s="308"/>
      <c r="AC78" s="304"/>
    </row>
    <row r="79" spans="1:29" s="307" customFormat="1" ht="15" customHeight="1">
      <c r="A79" s="345"/>
      <c r="B79" s="516" t="s">
        <v>50</v>
      </c>
      <c r="C79" s="510"/>
      <c r="D79" s="497">
        <v>5241.0990000000002</v>
      </c>
      <c r="E79" s="497">
        <v>5143.076</v>
      </c>
      <c r="F79" s="497">
        <v>5144.5050000000001</v>
      </c>
      <c r="G79" s="497">
        <v>5256.424</v>
      </c>
      <c r="H79" s="497">
        <v>5384.5870000000004</v>
      </c>
      <c r="I79" s="497">
        <v>5516.8819999999996</v>
      </c>
      <c r="J79" s="497">
        <v>5412.83</v>
      </c>
      <c r="K79" s="497">
        <v>5327.8360000000002</v>
      </c>
      <c r="L79" s="497">
        <v>5178.8810000000003</v>
      </c>
      <c r="M79" s="497">
        <v>4837.116</v>
      </c>
      <c r="N79" s="497">
        <v>4607.9110000000001</v>
      </c>
      <c r="O79" s="497">
        <v>4540.5569999999998</v>
      </c>
      <c r="P79" s="497">
        <v>4564.6980000000003</v>
      </c>
      <c r="Q79" s="497">
        <v>4463.7489999999998</v>
      </c>
      <c r="R79" s="497">
        <v>4398.3050000000003</v>
      </c>
      <c r="S79" s="497">
        <v>4454.8280000000004</v>
      </c>
      <c r="T79" s="497">
        <v>4554.1099999999997</v>
      </c>
      <c r="U79" s="497">
        <v>4558.6329999999998</v>
      </c>
      <c r="V79" s="497">
        <v>4357.4269999999997</v>
      </c>
      <c r="W79" s="497">
        <v>4419.9660000000003</v>
      </c>
      <c r="X79" s="497">
        <v>4202.2081429999998</v>
      </c>
      <c r="Y79" s="330"/>
      <c r="Z79" s="308"/>
      <c r="AC79" s="304"/>
    </row>
    <row r="80" spans="1:29" s="307" customFormat="1" ht="15" customHeight="1">
      <c r="A80" s="345"/>
      <c r="B80" s="516" t="s">
        <v>293</v>
      </c>
      <c r="C80" s="510"/>
      <c r="D80" s="497">
        <v>258.65199999999999</v>
      </c>
      <c r="E80" s="497">
        <v>231.959</v>
      </c>
      <c r="F80" s="497">
        <v>228.547</v>
      </c>
      <c r="G80" s="497">
        <v>222.81299999999999</v>
      </c>
      <c r="H80" s="497">
        <v>238.780935</v>
      </c>
      <c r="I80" s="497">
        <v>236.64814699999999</v>
      </c>
      <c r="J80" s="497">
        <v>242.78646600000002</v>
      </c>
      <c r="K80" s="497">
        <v>267.82648800000004</v>
      </c>
      <c r="L80" s="497">
        <v>254.46614199999999</v>
      </c>
      <c r="M80" s="497">
        <v>184.77710099999999</v>
      </c>
      <c r="N80" s="497">
        <v>251.94200000000001</v>
      </c>
      <c r="O80" s="497">
        <v>243.06700000000001</v>
      </c>
      <c r="P80" s="497">
        <v>241.37200000000001</v>
      </c>
      <c r="Q80" s="497">
        <v>246.25700000000001</v>
      </c>
      <c r="R80" s="497">
        <v>249.64699999999999</v>
      </c>
      <c r="S80" s="497">
        <v>254.863</v>
      </c>
      <c r="T80" s="497">
        <v>252.79400000000001</v>
      </c>
      <c r="U80" s="497">
        <v>251.59700000000001</v>
      </c>
      <c r="V80" s="497">
        <v>240.46299999999999</v>
      </c>
      <c r="W80" s="497">
        <v>229.166</v>
      </c>
      <c r="X80" s="497">
        <v>200.57005900000001</v>
      </c>
      <c r="Y80" s="330"/>
      <c r="Z80" s="308"/>
      <c r="AC80" s="304"/>
    </row>
    <row r="81" spans="1:29" s="307" customFormat="1" ht="15" customHeight="1">
      <c r="A81" s="345"/>
      <c r="B81" s="516" t="s">
        <v>256</v>
      </c>
      <c r="C81" s="510"/>
      <c r="D81" s="500">
        <v>2070.5230000000001</v>
      </c>
      <c r="E81" s="500">
        <v>2102.7600000000002</v>
      </c>
      <c r="F81" s="500">
        <v>2102.3609999999999</v>
      </c>
      <c r="G81" s="500">
        <v>2186.5140000000001</v>
      </c>
      <c r="H81" s="500">
        <v>2215.0043999999998</v>
      </c>
      <c r="I81" s="500">
        <v>2234.0663999999997</v>
      </c>
      <c r="J81" s="500">
        <v>2292.9803999999999</v>
      </c>
      <c r="K81" s="500">
        <v>2294.0169999999998</v>
      </c>
      <c r="L81" s="500">
        <v>2294.1</v>
      </c>
      <c r="M81" s="500">
        <v>2135.4810000000002</v>
      </c>
      <c r="N81" s="500">
        <v>2261.1680000000001</v>
      </c>
      <c r="O81" s="500">
        <v>2191.9209999999998</v>
      </c>
      <c r="P81" s="500">
        <v>2267.3270000000002</v>
      </c>
      <c r="Q81" s="500">
        <v>2299.4209999999998</v>
      </c>
      <c r="R81" s="500">
        <v>2260.0479999999998</v>
      </c>
      <c r="S81" s="500">
        <v>2328.797</v>
      </c>
      <c r="T81" s="500">
        <v>2342.12</v>
      </c>
      <c r="U81" s="500">
        <v>2353.4569999999999</v>
      </c>
      <c r="V81" s="500">
        <v>2316.424</v>
      </c>
      <c r="W81" s="500">
        <v>2193.4690000000001</v>
      </c>
      <c r="X81" s="500">
        <v>2068.4123999999997</v>
      </c>
      <c r="Y81" s="393"/>
      <c r="Z81" s="308"/>
      <c r="AC81" s="304"/>
    </row>
    <row r="82" spans="1:29" s="307" customFormat="1" ht="15" customHeight="1">
      <c r="A82" s="345"/>
      <c r="B82" s="496" t="s">
        <v>418</v>
      </c>
      <c r="C82" s="510"/>
      <c r="D82" s="497"/>
      <c r="E82" s="497"/>
      <c r="F82" s="497"/>
      <c r="G82" s="497"/>
      <c r="H82" s="497"/>
      <c r="I82" s="497"/>
      <c r="J82" s="497"/>
      <c r="K82" s="497"/>
      <c r="L82" s="497"/>
      <c r="M82" s="497"/>
      <c r="N82" s="497"/>
      <c r="O82" s="497"/>
      <c r="P82" s="497"/>
      <c r="Q82" s="497"/>
      <c r="R82" s="497"/>
      <c r="S82" s="497"/>
      <c r="T82" s="497"/>
      <c r="U82" s="497"/>
      <c r="V82" s="497"/>
      <c r="X82" s="497"/>
      <c r="Y82" s="308"/>
      <c r="Z82" s="308"/>
      <c r="AC82" s="304"/>
    </row>
    <row r="83" spans="1:29" s="307" customFormat="1" ht="15" customHeight="1">
      <c r="A83" s="345"/>
      <c r="B83" s="518" t="s">
        <v>544</v>
      </c>
      <c r="C83" s="512"/>
      <c r="D83" s="500">
        <v>0</v>
      </c>
      <c r="E83" s="500">
        <v>138.60431654676259</v>
      </c>
      <c r="F83" s="500">
        <v>162.30215827338131</v>
      </c>
      <c r="G83" s="500">
        <v>163.98920863309351</v>
      </c>
      <c r="H83" s="500">
        <v>203.71223021582733</v>
      </c>
      <c r="I83" s="500">
        <v>224.83093525179856</v>
      </c>
      <c r="J83" s="500">
        <v>257.69064748201441</v>
      </c>
      <c r="K83" s="500">
        <v>317.70143884892087</v>
      </c>
      <c r="L83" s="500">
        <v>335.42086330935251</v>
      </c>
      <c r="M83" s="500">
        <v>341.21942446043164</v>
      </c>
      <c r="N83" s="500">
        <v>377.01438848920861</v>
      </c>
      <c r="O83" s="500">
        <v>445.23381294964031</v>
      </c>
      <c r="P83" s="500">
        <v>517.26258992805754</v>
      </c>
      <c r="Q83" s="500">
        <v>548.1798561151079</v>
      </c>
      <c r="R83" s="500">
        <v>1292.4028776978416</v>
      </c>
      <c r="S83" s="500">
        <v>1402.888489208633</v>
      </c>
      <c r="T83" s="500">
        <v>1402.6474820143885</v>
      </c>
      <c r="U83" s="500">
        <v>1516.0287769784172</v>
      </c>
      <c r="V83" s="500">
        <v>1566.0971223021584</v>
      </c>
      <c r="W83" s="500">
        <v>1642.5611510791366</v>
      </c>
      <c r="X83" s="500">
        <v>1705.0287769784172</v>
      </c>
      <c r="Y83" s="308"/>
      <c r="Z83" s="308"/>
      <c r="AC83" s="304"/>
    </row>
    <row r="84" spans="1:29" s="307" customFormat="1" ht="15" customHeight="1">
      <c r="A84" s="345"/>
      <c r="B84" s="516" t="s">
        <v>55</v>
      </c>
      <c r="C84" s="510"/>
      <c r="D84" s="497">
        <v>313.48399999999998</v>
      </c>
      <c r="E84" s="497">
        <v>315.30599999999998</v>
      </c>
      <c r="F84" s="497">
        <v>313.48399999999998</v>
      </c>
      <c r="G84" s="497">
        <v>481.59957600000001</v>
      </c>
      <c r="H84" s="497">
        <v>505.35280079999995</v>
      </c>
      <c r="I84" s="497">
        <v>508.79724119999997</v>
      </c>
      <c r="J84" s="497">
        <v>508.47959879999991</v>
      </c>
      <c r="K84" s="497">
        <v>482.39530560000003</v>
      </c>
      <c r="L84" s="497">
        <v>494.30399999999997</v>
      </c>
      <c r="M84" s="497">
        <v>488.38</v>
      </c>
      <c r="N84" s="497">
        <v>534.60400000000004</v>
      </c>
      <c r="O84" s="497">
        <v>485.68900000000002</v>
      </c>
      <c r="P84" s="497">
        <v>502.33600000000001</v>
      </c>
      <c r="Q84" s="497">
        <v>488.32900000000001</v>
      </c>
      <c r="R84" s="497">
        <v>438.34</v>
      </c>
      <c r="S84" s="497">
        <v>457.59100000000001</v>
      </c>
      <c r="T84" s="497">
        <v>469.25900000000001</v>
      </c>
      <c r="U84" s="497">
        <v>469.80500000000001</v>
      </c>
      <c r="V84" s="497">
        <v>461.58800000000002</v>
      </c>
      <c r="W84" s="497">
        <v>457.786</v>
      </c>
      <c r="X84" s="497">
        <v>423.83100000000002</v>
      </c>
      <c r="Y84" s="308"/>
      <c r="Z84" s="308"/>
      <c r="AC84" s="304"/>
    </row>
    <row r="85" spans="1:29" s="307" customFormat="1" ht="15" customHeight="1">
      <c r="A85" s="519" t="s">
        <v>79</v>
      </c>
      <c r="B85" s="521" t="s">
        <v>248</v>
      </c>
      <c r="C85" s="511" t="s">
        <v>304</v>
      </c>
      <c r="D85" s="495">
        <v>12099.262757999999</v>
      </c>
      <c r="E85" s="495">
        <v>11874.407028000001</v>
      </c>
      <c r="F85" s="495">
        <v>11902.581</v>
      </c>
      <c r="G85" s="495">
        <v>12488.324828722525</v>
      </c>
      <c r="H85" s="495">
        <v>12811.171096083823</v>
      </c>
      <c r="I85" s="495">
        <v>13057.974248817398</v>
      </c>
      <c r="J85" s="495">
        <v>13089.315578103606</v>
      </c>
      <c r="K85" s="495">
        <v>13225.657629729099</v>
      </c>
      <c r="L85" s="495">
        <v>12856.038224227301</v>
      </c>
      <c r="M85" s="495">
        <v>12133.646396933924</v>
      </c>
      <c r="N85" s="495">
        <v>12322.675999999999</v>
      </c>
      <c r="O85" s="495">
        <v>12247.415000000001</v>
      </c>
      <c r="P85" s="495">
        <v>12123.71</v>
      </c>
      <c r="Q85" s="495">
        <v>11993.956</v>
      </c>
      <c r="R85" s="495">
        <v>11779.28</v>
      </c>
      <c r="S85" s="495">
        <v>11967.632</v>
      </c>
      <c r="T85" s="495">
        <v>11999.387000000001</v>
      </c>
      <c r="U85" s="495">
        <v>12097.184999999999</v>
      </c>
      <c r="V85" s="495">
        <v>11675.120999999999</v>
      </c>
      <c r="W85" s="495">
        <v>11292.013999999999</v>
      </c>
      <c r="X85" s="495">
        <v>10617.028654</v>
      </c>
      <c r="Y85" s="308"/>
      <c r="Z85" s="308"/>
      <c r="AC85" s="304"/>
    </row>
    <row r="86" spans="1:29" s="311" customFormat="1" ht="15" customHeight="1">
      <c r="A86" s="519" t="s">
        <v>78</v>
      </c>
      <c r="B86" s="522" t="s">
        <v>0</v>
      </c>
      <c r="C86" s="537"/>
      <c r="D86" s="497">
        <v>11904.074000000001</v>
      </c>
      <c r="E86" s="497">
        <v>12178.552</v>
      </c>
      <c r="F86" s="497">
        <v>11876.968999999999</v>
      </c>
      <c r="G86" s="497">
        <v>12173.993</v>
      </c>
      <c r="H86" s="497">
        <v>12549.685416411001</v>
      </c>
      <c r="I86" s="497">
        <v>12748.364554558631</v>
      </c>
      <c r="J86" s="497">
        <v>12974.736973439562</v>
      </c>
      <c r="K86" s="497">
        <v>11946.484795206159</v>
      </c>
      <c r="L86" s="497">
        <v>12315.150885621535</v>
      </c>
      <c r="M86" s="497">
        <v>11407.534980735178</v>
      </c>
      <c r="N86" s="497">
        <v>11875.996999999999</v>
      </c>
      <c r="O86" s="497">
        <v>11204.764999999999</v>
      </c>
      <c r="P86" s="497">
        <v>11208.062</v>
      </c>
      <c r="Q86" s="497">
        <v>11766.367</v>
      </c>
      <c r="R86" s="497">
        <v>11346.016</v>
      </c>
      <c r="S86" s="497">
        <v>11799.205</v>
      </c>
      <c r="T86" s="497">
        <v>11818.566000000001</v>
      </c>
      <c r="U86" s="497">
        <v>11999.709000000001</v>
      </c>
      <c r="V86" s="497">
        <v>13436.299000000001</v>
      </c>
      <c r="W86" s="497">
        <v>13248.377</v>
      </c>
      <c r="X86" s="497">
        <v>12356.638051999998</v>
      </c>
      <c r="Y86" s="309"/>
      <c r="Z86" s="309"/>
      <c r="AC86" s="304"/>
    </row>
    <row r="87" spans="1:29" s="311" customFormat="1" ht="15" customHeight="1">
      <c r="A87" s="310"/>
      <c r="B87" s="503" t="s">
        <v>140</v>
      </c>
      <c r="C87" s="538"/>
      <c r="D87" s="497"/>
      <c r="E87" s="497"/>
      <c r="F87" s="497"/>
      <c r="G87" s="497"/>
      <c r="H87" s="497"/>
      <c r="I87" s="497"/>
      <c r="J87" s="497"/>
      <c r="K87" s="497"/>
      <c r="L87" s="497"/>
      <c r="M87" s="497"/>
      <c r="N87" s="497"/>
      <c r="O87" s="497"/>
      <c r="P87" s="497"/>
      <c r="Q87" s="497"/>
      <c r="R87" s="497"/>
      <c r="S87" s="497"/>
      <c r="T87" s="497"/>
      <c r="U87" s="497"/>
      <c r="V87" s="497"/>
      <c r="W87" s="312"/>
      <c r="X87" s="497"/>
      <c r="Y87" s="309"/>
      <c r="Z87" s="309"/>
      <c r="AC87" s="304"/>
    </row>
    <row r="88" spans="1:29" s="311" customFormat="1" ht="15" customHeight="1">
      <c r="A88" s="310"/>
      <c r="B88" s="516" t="s">
        <v>128</v>
      </c>
      <c r="C88" s="511"/>
      <c r="D88" s="497">
        <v>740.31600000000003</v>
      </c>
      <c r="E88" s="497">
        <v>888.37699999999995</v>
      </c>
      <c r="F88" s="497">
        <v>896.53200000000004</v>
      </c>
      <c r="G88" s="497">
        <v>979.04899999999998</v>
      </c>
      <c r="H88" s="497">
        <v>1049.8784800000001</v>
      </c>
      <c r="I88" s="497">
        <v>993.52347999999995</v>
      </c>
      <c r="J88" s="497">
        <v>1186.8153749999999</v>
      </c>
      <c r="K88" s="497">
        <v>1230.9101910000002</v>
      </c>
      <c r="L88" s="497">
        <v>1200.499329</v>
      </c>
      <c r="M88" s="497">
        <v>1013.1621749999999</v>
      </c>
      <c r="N88" s="497">
        <v>1204.076</v>
      </c>
      <c r="O88" s="497">
        <v>1281.385</v>
      </c>
      <c r="P88" s="497">
        <v>1313.278</v>
      </c>
      <c r="Q88" s="497">
        <v>1508.55</v>
      </c>
      <c r="R88" s="497">
        <v>1450.98</v>
      </c>
      <c r="S88" s="497">
        <v>1455.9829999999999</v>
      </c>
      <c r="T88" s="497">
        <v>1561.058</v>
      </c>
      <c r="U88" s="497">
        <v>1341.345</v>
      </c>
      <c r="V88" s="497">
        <v>1222.2560000000001</v>
      </c>
      <c r="W88" s="497">
        <v>1122.184</v>
      </c>
      <c r="X88" s="497">
        <v>820.49112300000002</v>
      </c>
      <c r="Y88" s="309"/>
      <c r="Z88" s="309"/>
      <c r="AC88" s="304"/>
    </row>
    <row r="89" spans="1:29" s="311" customFormat="1" ht="15" customHeight="1">
      <c r="A89" s="310"/>
      <c r="B89" s="516" t="s">
        <v>127</v>
      </c>
      <c r="C89" s="511"/>
      <c r="D89" s="497">
        <v>4429.9679999999998</v>
      </c>
      <c r="E89" s="497">
        <v>4481.4889999999996</v>
      </c>
      <c r="F89" s="497">
        <v>4476.4350000000004</v>
      </c>
      <c r="G89" s="497">
        <v>4549.2250000000004</v>
      </c>
      <c r="H89" s="497">
        <v>4727.6469999999999</v>
      </c>
      <c r="I89" s="497">
        <v>4823.7479999999996</v>
      </c>
      <c r="J89" s="497">
        <v>4707.4949999999999</v>
      </c>
      <c r="K89" s="497">
        <v>4582.3</v>
      </c>
      <c r="L89" s="497">
        <v>4515.2250000000004</v>
      </c>
      <c r="M89" s="497">
        <v>4172.1270000000004</v>
      </c>
      <c r="N89" s="497">
        <v>3963.011</v>
      </c>
      <c r="O89" s="497">
        <v>3854.1970000000001</v>
      </c>
      <c r="P89" s="497">
        <v>3976.98</v>
      </c>
      <c r="Q89" s="497">
        <v>3859.5030000000002</v>
      </c>
      <c r="R89" s="497">
        <v>3801.5059999999999</v>
      </c>
      <c r="S89" s="497">
        <v>3879.6529999999998</v>
      </c>
      <c r="T89" s="497">
        <v>3878.3270000000002</v>
      </c>
      <c r="U89" s="497">
        <v>3856.8040000000001</v>
      </c>
      <c r="V89" s="497">
        <v>3621.788</v>
      </c>
      <c r="W89" s="497">
        <v>3655.0320000000002</v>
      </c>
      <c r="X89" s="497">
        <v>3516.2027899999998</v>
      </c>
      <c r="Y89" s="309"/>
      <c r="Z89" s="309"/>
      <c r="AC89" s="304"/>
    </row>
    <row r="90" spans="1:29" s="311" customFormat="1" ht="15" customHeight="1">
      <c r="A90" s="310"/>
      <c r="B90" s="516" t="s">
        <v>126</v>
      </c>
      <c r="C90" s="511"/>
      <c r="D90" s="497">
        <v>2675.6990000000001</v>
      </c>
      <c r="E90" s="497">
        <v>2663.3220000000001</v>
      </c>
      <c r="F90" s="497">
        <v>2764.65</v>
      </c>
      <c r="G90" s="497">
        <v>2946.7260000000001</v>
      </c>
      <c r="H90" s="497">
        <v>3165.9929999999999</v>
      </c>
      <c r="I90" s="497">
        <v>3310.9165625586311</v>
      </c>
      <c r="J90" s="497">
        <v>3272.2604314395603</v>
      </c>
      <c r="K90" s="497">
        <v>3045.6548642061593</v>
      </c>
      <c r="L90" s="497">
        <v>3191.8991286215341</v>
      </c>
      <c r="M90" s="497">
        <v>3082.8035627351769</v>
      </c>
      <c r="N90" s="497">
        <v>3306.808</v>
      </c>
      <c r="O90" s="497">
        <v>3153.962</v>
      </c>
      <c r="P90" s="497">
        <v>3110.201</v>
      </c>
      <c r="Q90" s="497">
        <v>3440.076</v>
      </c>
      <c r="R90" s="497">
        <v>3162.8040000000001</v>
      </c>
      <c r="S90" s="497">
        <v>3606.85</v>
      </c>
      <c r="T90" s="497">
        <v>3596.5880000000002</v>
      </c>
      <c r="U90" s="497">
        <v>4019.1819999999998</v>
      </c>
      <c r="V90" s="497">
        <v>5760.527</v>
      </c>
      <c r="W90" s="497">
        <v>5570.6509999999998</v>
      </c>
      <c r="X90" s="497">
        <v>5473.6783169999999</v>
      </c>
      <c r="Y90" s="319"/>
      <c r="Z90" s="309"/>
      <c r="AC90" s="304"/>
    </row>
    <row r="91" spans="1:29" s="311" customFormat="1" ht="15" customHeight="1">
      <c r="A91" s="519" t="s">
        <v>79</v>
      </c>
      <c r="B91" s="521" t="s">
        <v>391</v>
      </c>
      <c r="C91" s="551"/>
      <c r="D91" s="495">
        <f t="shared" ref="D91:V91" si="23">D85+D86</f>
        <v>24003.336757999998</v>
      </c>
      <c r="E91" s="495">
        <f t="shared" si="23"/>
        <v>24052.959028000001</v>
      </c>
      <c r="F91" s="495">
        <f t="shared" si="23"/>
        <v>23779.55</v>
      </c>
      <c r="G91" s="495">
        <f t="shared" si="23"/>
        <v>24662.317828722524</v>
      </c>
      <c r="H91" s="495">
        <f t="shared" si="23"/>
        <v>25360.856512494822</v>
      </c>
      <c r="I91" s="495">
        <f t="shared" si="23"/>
        <v>25806.338803376027</v>
      </c>
      <c r="J91" s="495">
        <f t="shared" si="23"/>
        <v>26064.052551543165</v>
      </c>
      <c r="K91" s="495">
        <f t="shared" si="23"/>
        <v>25172.142424935257</v>
      </c>
      <c r="L91" s="495">
        <f t="shared" si="23"/>
        <v>25171.189109848834</v>
      </c>
      <c r="M91" s="495">
        <f t="shared" si="23"/>
        <v>23541.181377669101</v>
      </c>
      <c r="N91" s="495">
        <f t="shared" si="23"/>
        <v>24198.672999999999</v>
      </c>
      <c r="O91" s="495">
        <f t="shared" si="23"/>
        <v>23452.18</v>
      </c>
      <c r="P91" s="495">
        <f t="shared" si="23"/>
        <v>23331.771999999997</v>
      </c>
      <c r="Q91" s="495">
        <f t="shared" si="23"/>
        <v>23760.323</v>
      </c>
      <c r="R91" s="495">
        <f t="shared" si="23"/>
        <v>23125.296000000002</v>
      </c>
      <c r="S91" s="495">
        <f t="shared" si="23"/>
        <v>23766.837</v>
      </c>
      <c r="T91" s="495">
        <f t="shared" si="23"/>
        <v>23817.953000000001</v>
      </c>
      <c r="U91" s="495">
        <f t="shared" si="23"/>
        <v>24096.894</v>
      </c>
      <c r="V91" s="495">
        <f t="shared" si="23"/>
        <v>25111.42</v>
      </c>
      <c r="W91" s="495">
        <f t="shared" ref="W91:X91" si="24">W85+W86</f>
        <v>24540.391</v>
      </c>
      <c r="X91" s="495">
        <f t="shared" si="24"/>
        <v>22973.666705999996</v>
      </c>
      <c r="AC91" s="304"/>
    </row>
    <row r="92" spans="1:29" s="311" customFormat="1" ht="20.100000000000001" customHeight="1">
      <c r="A92" s="552" t="s">
        <v>79</v>
      </c>
      <c r="B92" s="553" t="s">
        <v>392</v>
      </c>
      <c r="C92" s="554"/>
      <c r="D92" s="555">
        <f>D91</f>
        <v>24003.336757999998</v>
      </c>
      <c r="E92" s="555">
        <f t="shared" ref="E92:V92" si="25">E91</f>
        <v>24052.959028000001</v>
      </c>
      <c r="F92" s="555">
        <f t="shared" si="25"/>
        <v>23779.55</v>
      </c>
      <c r="G92" s="555">
        <f t="shared" si="25"/>
        <v>24662.317828722524</v>
      </c>
      <c r="H92" s="555">
        <f t="shared" si="25"/>
        <v>25360.856512494822</v>
      </c>
      <c r="I92" s="555">
        <f t="shared" si="25"/>
        <v>25806.338803376027</v>
      </c>
      <c r="J92" s="555">
        <f t="shared" si="25"/>
        <v>26064.052551543165</v>
      </c>
      <c r="K92" s="555">
        <f t="shared" si="25"/>
        <v>25172.142424935257</v>
      </c>
      <c r="L92" s="555">
        <f t="shared" si="25"/>
        <v>25171.189109848834</v>
      </c>
      <c r="M92" s="555">
        <f t="shared" si="25"/>
        <v>23541.181377669101</v>
      </c>
      <c r="N92" s="555">
        <f t="shared" si="25"/>
        <v>24198.672999999999</v>
      </c>
      <c r="O92" s="555">
        <f t="shared" si="25"/>
        <v>23452.18</v>
      </c>
      <c r="P92" s="555">
        <f t="shared" si="25"/>
        <v>23331.771999999997</v>
      </c>
      <c r="Q92" s="555">
        <f t="shared" si="25"/>
        <v>23760.323</v>
      </c>
      <c r="R92" s="555">
        <f t="shared" si="25"/>
        <v>23125.296000000002</v>
      </c>
      <c r="S92" s="555">
        <f t="shared" si="25"/>
        <v>23766.837</v>
      </c>
      <c r="T92" s="555">
        <f t="shared" si="25"/>
        <v>23817.953000000001</v>
      </c>
      <c r="U92" s="555">
        <f t="shared" si="25"/>
        <v>24096.894</v>
      </c>
      <c r="V92" s="555">
        <f t="shared" si="25"/>
        <v>25111.42</v>
      </c>
      <c r="W92" s="555">
        <f t="shared" ref="W92:X92" si="26">W91</f>
        <v>24540.391</v>
      </c>
      <c r="X92" s="555">
        <f t="shared" si="26"/>
        <v>22973.666705999996</v>
      </c>
      <c r="AC92" s="304"/>
    </row>
    <row r="93" spans="1:29" s="311" customFormat="1" ht="15" customHeight="1">
      <c r="A93" s="519" t="s">
        <v>547</v>
      </c>
      <c r="B93" s="524" t="s">
        <v>66</v>
      </c>
      <c r="C93" s="511" t="s">
        <v>304</v>
      </c>
      <c r="D93" s="497">
        <v>-239.08600000000001</v>
      </c>
      <c r="E93" s="497">
        <v>-131.77699999999999</v>
      </c>
      <c r="F93" s="497">
        <v>-175.94399999999999</v>
      </c>
      <c r="G93" s="497">
        <v>-110.083</v>
      </c>
      <c r="H93" s="497">
        <v>80.681340599999984</v>
      </c>
      <c r="I93" s="497">
        <v>36.66712953710249</v>
      </c>
      <c r="J93" s="497">
        <v>100.53821539627853</v>
      </c>
      <c r="K93" s="497">
        <v>-136.77272335328806</v>
      </c>
      <c r="L93" s="497">
        <v>9.3907122842342208</v>
      </c>
      <c r="M93" s="497">
        <v>110.80569094198299</v>
      </c>
      <c r="N93" s="497">
        <v>-138.16999999999999</v>
      </c>
      <c r="O93" s="497">
        <v>64.843000000000004</v>
      </c>
      <c r="P93" s="497">
        <v>0.55500000000000005</v>
      </c>
      <c r="Q93" s="497">
        <v>-27.991</v>
      </c>
      <c r="R93" s="497">
        <v>30.047000000000001</v>
      </c>
      <c r="S93" s="497">
        <v>3.0129999999999999</v>
      </c>
      <c r="T93" s="497">
        <v>16.271000000000001</v>
      </c>
      <c r="U93" s="497">
        <v>-81.853999999999999</v>
      </c>
      <c r="V93" s="497">
        <v>-63.66</v>
      </c>
      <c r="W93" s="497">
        <v>257.62299999999999</v>
      </c>
      <c r="X93" s="497">
        <v>-234.01494</v>
      </c>
      <c r="AC93" s="304"/>
    </row>
    <row r="94" spans="1:29" s="311" customFormat="1" ht="15" customHeight="1">
      <c r="A94" s="519" t="s">
        <v>547</v>
      </c>
      <c r="B94" s="524" t="s">
        <v>231</v>
      </c>
      <c r="C94" s="540"/>
      <c r="D94" s="497">
        <v>1442.2466159999999</v>
      </c>
      <c r="E94" s="497">
        <v>1252.6188319999999</v>
      </c>
      <c r="F94" s="497">
        <v>1275.6790000000001</v>
      </c>
      <c r="G94" s="497">
        <v>1530.3209999999999</v>
      </c>
      <c r="H94" s="497">
        <v>1806.0359829999998</v>
      </c>
      <c r="I94" s="497">
        <v>2147.7200013964725</v>
      </c>
      <c r="J94" s="497">
        <v>2032.643088430578</v>
      </c>
      <c r="K94" s="497">
        <v>2073.1497796027188</v>
      </c>
      <c r="L94" s="497">
        <v>1924.5900139395633</v>
      </c>
      <c r="M94" s="497">
        <v>1687.7519305497171</v>
      </c>
      <c r="N94" s="497">
        <v>1836.6659999999999</v>
      </c>
      <c r="O94" s="497">
        <v>1672.2439999999999</v>
      </c>
      <c r="P94" s="497">
        <v>1777.713</v>
      </c>
      <c r="Q94" s="497">
        <v>1985.4459999999999</v>
      </c>
      <c r="R94" s="497">
        <v>2074.2159999999999</v>
      </c>
      <c r="S94" s="497">
        <v>2509.2310000000002</v>
      </c>
      <c r="T94" s="497">
        <v>2166.7629999999999</v>
      </c>
      <c r="U94" s="497">
        <v>2514.1559999999999</v>
      </c>
      <c r="V94" s="497">
        <v>4189.558</v>
      </c>
      <c r="W94" s="497">
        <v>3740.857</v>
      </c>
      <c r="X94" s="497">
        <v>4025.3819960000001</v>
      </c>
      <c r="AC94" s="304"/>
    </row>
    <row r="95" spans="1:29" s="311" customFormat="1" ht="15" customHeight="1">
      <c r="A95" s="519" t="s">
        <v>547</v>
      </c>
      <c r="B95" s="524" t="s">
        <v>291</v>
      </c>
      <c r="C95" s="540"/>
      <c r="D95" s="497">
        <v>92.742999999999995</v>
      </c>
      <c r="E95" s="497">
        <v>93.278000000000006</v>
      </c>
      <c r="F95" s="497">
        <v>100.069</v>
      </c>
      <c r="G95" s="497">
        <v>109.054</v>
      </c>
      <c r="H95" s="497">
        <v>111.363</v>
      </c>
      <c r="I95" s="497">
        <v>104.286</v>
      </c>
      <c r="J95" s="497">
        <v>107.88800000000001</v>
      </c>
      <c r="K95" s="497">
        <v>128.554</v>
      </c>
      <c r="L95" s="497">
        <v>124.485</v>
      </c>
      <c r="M95" s="497">
        <v>114.059</v>
      </c>
      <c r="N95" s="497">
        <v>116.15600000000001</v>
      </c>
      <c r="O95" s="497">
        <v>113.908</v>
      </c>
      <c r="P95" s="497">
        <v>106.264</v>
      </c>
      <c r="Q95" s="497">
        <v>96.14</v>
      </c>
      <c r="R95" s="497">
        <v>94.680999999999997</v>
      </c>
      <c r="S95" s="497">
        <v>101.307</v>
      </c>
      <c r="T95" s="497">
        <v>117.477</v>
      </c>
      <c r="U95" s="497">
        <v>95.680999999999997</v>
      </c>
      <c r="V95" s="497">
        <v>70.975999999999999</v>
      </c>
      <c r="W95" s="497">
        <v>57.173000000000002</v>
      </c>
      <c r="X95" s="497">
        <v>55.410801000000006</v>
      </c>
      <c r="AC95" s="304"/>
    </row>
    <row r="96" spans="1:29" s="311" customFormat="1" ht="15" customHeight="1">
      <c r="A96" s="556" t="s">
        <v>79</v>
      </c>
      <c r="B96" s="542" t="s">
        <v>393</v>
      </c>
      <c r="C96" s="539"/>
      <c r="D96" s="530">
        <f t="shared" ref="D96:U96" si="27">D92-(D93+D94+D95)</f>
        <v>22707.433141999998</v>
      </c>
      <c r="E96" s="530">
        <f t="shared" si="27"/>
        <v>22838.839196000001</v>
      </c>
      <c r="F96" s="530">
        <f t="shared" si="27"/>
        <v>22579.745999999999</v>
      </c>
      <c r="G96" s="530">
        <f t="shared" si="27"/>
        <v>23133.025828722522</v>
      </c>
      <c r="H96" s="530">
        <f t="shared" si="27"/>
        <v>23362.776188894823</v>
      </c>
      <c r="I96" s="530">
        <f t="shared" si="27"/>
        <v>23517.665672442454</v>
      </c>
      <c r="J96" s="530">
        <f t="shared" si="27"/>
        <v>23822.983247716307</v>
      </c>
      <c r="K96" s="530">
        <f t="shared" si="27"/>
        <v>23107.211368685825</v>
      </c>
      <c r="L96" s="530">
        <f t="shared" si="27"/>
        <v>23112.723383625038</v>
      </c>
      <c r="M96" s="530">
        <f t="shared" si="27"/>
        <v>21628.564756177402</v>
      </c>
      <c r="N96" s="530">
        <f t="shared" si="27"/>
        <v>22384.021000000001</v>
      </c>
      <c r="O96" s="530">
        <f t="shared" si="27"/>
        <v>21601.185000000001</v>
      </c>
      <c r="P96" s="530">
        <f t="shared" si="27"/>
        <v>21447.239999999998</v>
      </c>
      <c r="Q96" s="530">
        <f t="shared" si="27"/>
        <v>21706.727999999999</v>
      </c>
      <c r="R96" s="530">
        <f t="shared" si="27"/>
        <v>20926.352000000003</v>
      </c>
      <c r="S96" s="530">
        <f t="shared" si="27"/>
        <v>21153.286</v>
      </c>
      <c r="T96" s="530">
        <f t="shared" si="27"/>
        <v>21517.442000000003</v>
      </c>
      <c r="U96" s="530">
        <f t="shared" si="27"/>
        <v>21568.911</v>
      </c>
      <c r="V96" s="530">
        <f>V92-(V93+V94+V95)</f>
        <v>20914.545999999998</v>
      </c>
      <c r="W96" s="530">
        <f>W92-(W93+W94+W95)</f>
        <v>20484.737999999998</v>
      </c>
      <c r="X96" s="530">
        <f>X92-(X93+X94+X95)</f>
        <v>19126.888848999995</v>
      </c>
      <c r="AC96" s="304"/>
    </row>
    <row r="97" spans="1:29" s="311" customFormat="1" ht="18" customHeight="1">
      <c r="A97" s="519" t="s">
        <v>547</v>
      </c>
      <c r="B97" s="524" t="s">
        <v>142</v>
      </c>
      <c r="C97" s="511" t="s">
        <v>305</v>
      </c>
      <c r="D97" s="497">
        <v>8306.6309999999994</v>
      </c>
      <c r="E97" s="497">
        <v>8160.2129999999997</v>
      </c>
      <c r="F97" s="497">
        <v>8152.3860000000004</v>
      </c>
      <c r="G97" s="497">
        <v>8532.9499759999999</v>
      </c>
      <c r="H97" s="497">
        <v>8771.4350488000018</v>
      </c>
      <c r="I97" s="497">
        <v>8959.3073522000013</v>
      </c>
      <c r="J97" s="497">
        <v>8986.1895628000002</v>
      </c>
      <c r="K97" s="497">
        <v>8910.3376726000006</v>
      </c>
      <c r="L97" s="497">
        <v>8733.0369969999992</v>
      </c>
      <c r="M97" s="497">
        <v>8097.6988162799998</v>
      </c>
      <c r="N97" s="497">
        <v>8167.2659999999996</v>
      </c>
      <c r="O97" s="497">
        <v>8001.8509999999997</v>
      </c>
      <c r="P97" s="497">
        <v>8000.1809999999996</v>
      </c>
      <c r="Q97" s="497">
        <v>7885.1189999999997</v>
      </c>
      <c r="R97" s="497">
        <v>7746.7659999999996</v>
      </c>
      <c r="S97" s="497">
        <v>7891.7759999999998</v>
      </c>
      <c r="T97" s="497">
        <v>8026.826</v>
      </c>
      <c r="U97" s="497">
        <v>8045.9219999999996</v>
      </c>
      <c r="V97" s="497">
        <v>7785.5039999999999</v>
      </c>
      <c r="W97" s="497">
        <v>7680.1949999999997</v>
      </c>
      <c r="X97" s="497">
        <v>7231.9782549999991</v>
      </c>
      <c r="AC97" s="304"/>
    </row>
    <row r="98" spans="1:29" s="311" customFormat="1" ht="15" customHeight="1">
      <c r="A98" s="519" t="s">
        <v>79</v>
      </c>
      <c r="B98" s="543" t="s">
        <v>303</v>
      </c>
      <c r="C98" s="511" t="s">
        <v>81</v>
      </c>
      <c r="D98" s="495">
        <v>14400.802141999999</v>
      </c>
      <c r="E98" s="495">
        <v>14678.626196000001</v>
      </c>
      <c r="F98" s="495">
        <v>14427.36</v>
      </c>
      <c r="G98" s="495">
        <v>14600.075852722526</v>
      </c>
      <c r="H98" s="495">
        <v>14591.341140094824</v>
      </c>
      <c r="I98" s="495">
        <v>14558.358320242451</v>
      </c>
      <c r="J98" s="495">
        <v>14836.793684916312</v>
      </c>
      <c r="K98" s="495">
        <v>14196.87369608583</v>
      </c>
      <c r="L98" s="495">
        <v>14379.686386625039</v>
      </c>
      <c r="M98" s="495">
        <v>13530.865939897401</v>
      </c>
      <c r="N98" s="495">
        <v>14216.755999999999</v>
      </c>
      <c r="O98" s="495">
        <v>13599.334000000001</v>
      </c>
      <c r="P98" s="495">
        <v>13447.058999999999</v>
      </c>
      <c r="Q98" s="495">
        <v>13821.609</v>
      </c>
      <c r="R98" s="495">
        <v>13179.587</v>
      </c>
      <c r="S98" s="495">
        <v>13261.51</v>
      </c>
      <c r="T98" s="495">
        <v>13490.618</v>
      </c>
      <c r="U98" s="495">
        <v>13522.99</v>
      </c>
      <c r="V98" s="495">
        <v>13129.043</v>
      </c>
      <c r="W98" s="495">
        <v>12804.543</v>
      </c>
      <c r="X98" s="495">
        <v>11894.910594000001</v>
      </c>
      <c r="AC98" s="304"/>
    </row>
    <row r="99" spans="1:29" s="311" customFormat="1" ht="15" customHeight="1">
      <c r="A99" s="519" t="s">
        <v>547</v>
      </c>
      <c r="B99" s="524" t="s">
        <v>143</v>
      </c>
      <c r="C99" s="511"/>
      <c r="D99" s="497">
        <f>'2.4'!B14-'2.4'!B25</f>
        <v>3309.9581980000003</v>
      </c>
      <c r="E99" s="497">
        <f>'2.4'!C14-'2.4'!C25</f>
        <v>3369.7992340000001</v>
      </c>
      <c r="F99" s="497">
        <f>'2.4'!D14-'2.4'!D25</f>
        <v>3326.0860000000011</v>
      </c>
      <c r="G99" s="497">
        <f>'2.4'!E14-'2.4'!E25</f>
        <v>3341.9121479405439</v>
      </c>
      <c r="H99" s="497">
        <f>'2.4'!F14-'2.4'!F25</f>
        <v>3368.8588850940032</v>
      </c>
      <c r="I99" s="497">
        <f>'2.4'!G14-'2.4'!G25</f>
        <v>3398.1025492478784</v>
      </c>
      <c r="J99" s="497">
        <f>'2.4'!H14-'2.4'!H25</f>
        <v>3525.4048273628323</v>
      </c>
      <c r="K99" s="497">
        <f>'2.4'!I14-'2.4'!I25</f>
        <v>3471.4006843764109</v>
      </c>
      <c r="L99" s="497">
        <f>'2.4'!J14-'2.4'!J25</f>
        <v>3400.8130459138629</v>
      </c>
      <c r="M99" s="497">
        <f>'2.4'!K14-'2.4'!K25</f>
        <v>3143.3604931093651</v>
      </c>
      <c r="N99" s="497">
        <f>'2.4'!L14-'2.4'!L25</f>
        <v>3290.8430000000008</v>
      </c>
      <c r="O99" s="497">
        <f>'2.4'!M14-'2.4'!M25</f>
        <v>3064.3309999999992</v>
      </c>
      <c r="P99" s="497">
        <f>'2.4'!N14-'2.4'!N25</f>
        <v>2857.9459999999981</v>
      </c>
      <c r="Q99" s="497">
        <f>'2.4'!O14-'2.4'!O25</f>
        <v>2910.7079999999978</v>
      </c>
      <c r="R99" s="497">
        <f>'2.4'!P14-'2.4'!P25</f>
        <v>2853.5089999999991</v>
      </c>
      <c r="S99" s="497">
        <f>'2.4'!Q14-'2.4'!Q25</f>
        <v>2774.1369999999988</v>
      </c>
      <c r="T99" s="497">
        <f>'2.4'!R14-'2.4'!R25</f>
        <v>2674.6119999999983</v>
      </c>
      <c r="U99" s="497">
        <f>'2.4'!S14-'2.4'!S25</f>
        <v>2551.5599999999986</v>
      </c>
      <c r="V99" s="497">
        <f>'2.4'!T14-'2.4'!T25</f>
        <v>2416.6589999999997</v>
      </c>
      <c r="W99" s="497">
        <f>'2.4'!U14-'2.4'!U25</f>
        <v>2134.1880000000028</v>
      </c>
      <c r="X99" s="497">
        <f>'2.4'!V14-'2.4'!V25</f>
        <v>1855.6836859999985</v>
      </c>
      <c r="AC99" s="304"/>
    </row>
    <row r="100" spans="1:29" s="311" customFormat="1" ht="15" customHeight="1">
      <c r="A100" s="519" t="s">
        <v>547</v>
      </c>
      <c r="B100" s="524" t="s">
        <v>251</v>
      </c>
      <c r="C100" s="511" t="s">
        <v>304</v>
      </c>
      <c r="D100" s="497">
        <v>170.832064</v>
      </c>
      <c r="E100" s="497">
        <v>194.347094</v>
      </c>
      <c r="F100" s="497">
        <v>170.20400000000001</v>
      </c>
      <c r="G100" s="497">
        <v>158.13049130780428</v>
      </c>
      <c r="H100" s="497">
        <v>174.53139685212548</v>
      </c>
      <c r="I100" s="497">
        <v>175.77445158057307</v>
      </c>
      <c r="J100" s="497">
        <v>174.90577965060754</v>
      </c>
      <c r="K100" s="497">
        <v>178.59046671546238</v>
      </c>
      <c r="L100" s="497">
        <v>173.22223132452936</v>
      </c>
      <c r="M100" s="497">
        <v>145.11319010270336</v>
      </c>
      <c r="N100" s="497">
        <v>151.93100000000001</v>
      </c>
      <c r="O100" s="497">
        <v>148.03100000000001</v>
      </c>
      <c r="P100" s="497">
        <v>149.16499999999999</v>
      </c>
      <c r="Q100" s="497">
        <v>151.334</v>
      </c>
      <c r="R100" s="497">
        <v>155.303</v>
      </c>
      <c r="S100" s="497">
        <v>160.72200000000001</v>
      </c>
      <c r="T100" s="497">
        <v>164.31299999999999</v>
      </c>
      <c r="U100" s="497">
        <v>173.298</v>
      </c>
      <c r="V100" s="497">
        <v>163.80500000000001</v>
      </c>
      <c r="W100" s="497">
        <v>158.41399999999999</v>
      </c>
      <c r="X100" s="497">
        <v>143.676682</v>
      </c>
      <c r="AC100" s="304"/>
    </row>
    <row r="101" spans="1:29" s="311" customFormat="1" ht="15" customHeight="1" collapsed="1">
      <c r="A101" s="519" t="s">
        <v>547</v>
      </c>
      <c r="B101" s="524" t="s">
        <v>67</v>
      </c>
      <c r="C101" s="511" t="s">
        <v>304</v>
      </c>
      <c r="D101" s="497">
        <f>'2.2'!C78/1000</f>
        <v>52.40644790828641</v>
      </c>
      <c r="E101" s="497">
        <f>'2.2'!D78/1000</f>
        <v>87.667903192371483</v>
      </c>
      <c r="F101" s="497">
        <f>'2.2'!E78/1000</f>
        <v>102.864</v>
      </c>
      <c r="G101" s="497">
        <f>'2.2'!F78/1000</f>
        <v>170.8007998645428</v>
      </c>
      <c r="H101" s="497">
        <f>'2.2'!G78/1000</f>
        <v>167.82221555121416</v>
      </c>
      <c r="I101" s="497">
        <f>'2.2'!H78/1000</f>
        <v>99.326733840819912</v>
      </c>
      <c r="J101" s="497">
        <f>'2.2'!I78/1000</f>
        <v>148.95607108663094</v>
      </c>
      <c r="K101" s="497">
        <f>'2.2'!J78/1000</f>
        <v>126.01701569804762</v>
      </c>
      <c r="L101" s="497">
        <f>'2.2'!K78/1000</f>
        <v>49.451434775080251</v>
      </c>
      <c r="M101" s="497">
        <f>'2.2'!L78/1000</f>
        <v>55.541185144786674</v>
      </c>
      <c r="N101" s="497">
        <f>'2.2'!M78/1000</f>
        <v>-115.31</v>
      </c>
      <c r="O101" s="497">
        <f>'2.2'!N78/1000</f>
        <v>-78.647999999999996</v>
      </c>
      <c r="P101" s="497">
        <f>'2.2'!O78/1000</f>
        <v>22.517952502856016</v>
      </c>
      <c r="Q101" s="497">
        <f>'2.2'!P78/1000</f>
        <v>75.772861546835827</v>
      </c>
      <c r="R101" s="497">
        <f>'2.2'!Q78/1000</f>
        <v>-26.520389800239812</v>
      </c>
      <c r="S101" s="497">
        <f>'2.2'!R78/1000</f>
        <v>-71.911000000000001</v>
      </c>
      <c r="T101" s="497">
        <f>'2.2'!S78/1000</f>
        <v>40.627000000000002</v>
      </c>
      <c r="U101" s="497">
        <f>'2.2'!T78/1000</f>
        <v>83.316000000000003</v>
      </c>
      <c r="V101" s="497">
        <f>'2.2'!U78/1000</f>
        <v>84.037999999999997</v>
      </c>
      <c r="W101" s="497">
        <f>'2.2'!V78/1000</f>
        <v>40.597000000000001</v>
      </c>
      <c r="X101" s="497">
        <f>'2.2'!W78/1000</f>
        <v>48.163654000000335</v>
      </c>
      <c r="AC101" s="304"/>
    </row>
    <row r="102" spans="1:29" s="311" customFormat="1" ht="15" customHeight="1">
      <c r="A102" s="519" t="s">
        <v>547</v>
      </c>
      <c r="B102" s="524" t="s">
        <v>563</v>
      </c>
      <c r="C102" s="511"/>
      <c r="D102" s="497">
        <v>565.24188599999991</v>
      </c>
      <c r="E102" s="497">
        <v>540.29487400000005</v>
      </c>
      <c r="F102" s="497">
        <v>556.178</v>
      </c>
      <c r="G102" s="497">
        <v>544.59537878743288</v>
      </c>
      <c r="H102" s="497">
        <v>563.94067823000012</v>
      </c>
      <c r="I102" s="497">
        <v>611.12317666811305</v>
      </c>
      <c r="J102" s="261">
        <v>599.82529979842832</v>
      </c>
      <c r="K102" s="497">
        <v>592.41548553918187</v>
      </c>
      <c r="L102" s="497">
        <v>586.5344060000001</v>
      </c>
      <c r="M102" s="497">
        <v>569.65373099999988</v>
      </c>
      <c r="N102" s="497">
        <v>545.55799999999999</v>
      </c>
      <c r="O102" s="497">
        <v>556.96500000000003</v>
      </c>
      <c r="P102" s="497">
        <v>522.70299999999997</v>
      </c>
      <c r="Q102" s="497">
        <v>533.32799999999997</v>
      </c>
      <c r="R102" s="497">
        <v>508.81200000000001</v>
      </c>
      <c r="S102" s="497">
        <v>539.14700000000005</v>
      </c>
      <c r="T102" s="497">
        <v>576.07100000000003</v>
      </c>
      <c r="U102" s="497">
        <v>535.13199999999995</v>
      </c>
      <c r="V102" s="497">
        <v>591.51099999999997</v>
      </c>
      <c r="W102" s="497">
        <v>572.99900000000002</v>
      </c>
      <c r="X102" s="497">
        <v>515.98167000000001</v>
      </c>
      <c r="AC102" s="304"/>
    </row>
    <row r="103" spans="1:29" s="311" customFormat="1" ht="15" customHeight="1">
      <c r="A103" s="519" t="s">
        <v>547</v>
      </c>
      <c r="B103" s="524" t="s">
        <v>252</v>
      </c>
      <c r="C103" s="540"/>
      <c r="D103" s="497">
        <v>1067.788</v>
      </c>
      <c r="E103" s="497">
        <v>1031.1420000000001</v>
      </c>
      <c r="F103" s="497">
        <v>1045.6279999999999</v>
      </c>
      <c r="G103" s="497">
        <v>1025.0360000000001</v>
      </c>
      <c r="H103" s="497">
        <v>1032.7502109749678</v>
      </c>
      <c r="I103" s="497">
        <v>1114.3546450000001</v>
      </c>
      <c r="J103" s="497">
        <v>1067.771714488</v>
      </c>
      <c r="K103" s="497">
        <v>1032.4471263369999</v>
      </c>
      <c r="L103" s="497">
        <v>1010.8534520000001</v>
      </c>
      <c r="M103" s="497">
        <v>952.10756199999992</v>
      </c>
      <c r="N103" s="497">
        <v>1034.021</v>
      </c>
      <c r="O103" s="497">
        <v>1027.2809999999999</v>
      </c>
      <c r="P103" s="497">
        <v>976.17899999999997</v>
      </c>
      <c r="Q103" s="497">
        <v>971.94</v>
      </c>
      <c r="R103" s="497">
        <v>989.678</v>
      </c>
      <c r="S103" s="497">
        <v>961.32100000000003</v>
      </c>
      <c r="T103" s="497">
        <v>963.81100000000004</v>
      </c>
      <c r="U103" s="497">
        <v>989.20399999999995</v>
      </c>
      <c r="V103" s="497">
        <v>948.97299999999996</v>
      </c>
      <c r="W103" s="497">
        <v>924.98099999999999</v>
      </c>
      <c r="X103" s="497">
        <v>931.54749499999991</v>
      </c>
      <c r="AC103" s="304"/>
    </row>
    <row r="104" spans="1:29" s="311" customFormat="1" ht="15" customHeight="1">
      <c r="A104" s="519" t="s">
        <v>79</v>
      </c>
      <c r="B104" s="543" t="s">
        <v>141</v>
      </c>
      <c r="C104" s="511"/>
      <c r="D104" s="495">
        <v>9234.5759939999989</v>
      </c>
      <c r="E104" s="495">
        <v>9455.3749939999998</v>
      </c>
      <c r="F104" s="495">
        <v>9226.4</v>
      </c>
      <c r="G104" s="495">
        <v>9360.2315449122598</v>
      </c>
      <c r="H104" s="495">
        <v>9283.5808593925121</v>
      </c>
      <c r="I104" s="495">
        <v>9159.6764041925726</v>
      </c>
      <c r="J104" s="495">
        <v>9319.9305387087497</v>
      </c>
      <c r="K104" s="495">
        <v>8796.059896329667</v>
      </c>
      <c r="L104" s="495">
        <v>9158.8120001401021</v>
      </c>
      <c r="M104" s="495">
        <v>8665.0897407401935</v>
      </c>
      <c r="N104" s="495">
        <v>9309.7070000000003</v>
      </c>
      <c r="O104" s="495">
        <v>8881.3729999999996</v>
      </c>
      <c r="P104" s="495">
        <v>8918.5460000000003</v>
      </c>
      <c r="Q104" s="495">
        <v>9178.527</v>
      </c>
      <c r="R104" s="495">
        <v>8698.8009999999995</v>
      </c>
      <c r="S104" s="495">
        <v>8898.0930000000008</v>
      </c>
      <c r="T104" s="495">
        <v>9071.1910000000007</v>
      </c>
      <c r="U104" s="495">
        <v>9190.4940000000006</v>
      </c>
      <c r="V104" s="495">
        <v>8924.06</v>
      </c>
      <c r="W104" s="495">
        <v>8973.3559999999998</v>
      </c>
      <c r="X104" s="495">
        <v>8399.8574070000013</v>
      </c>
      <c r="AC104" s="304"/>
    </row>
    <row r="105" spans="1:29" ht="15" customHeight="1">
      <c r="A105" s="315"/>
      <c r="B105" s="531" t="s">
        <v>564</v>
      </c>
      <c r="C105" s="541"/>
      <c r="D105" s="497"/>
      <c r="E105" s="532"/>
      <c r="F105" s="532"/>
      <c r="G105" s="532"/>
      <c r="H105" s="532"/>
      <c r="I105" s="532"/>
      <c r="J105" s="532"/>
      <c r="K105" s="532"/>
      <c r="L105" s="532"/>
      <c r="M105" s="532"/>
      <c r="N105" s="532"/>
      <c r="O105" s="532"/>
      <c r="P105" s="532"/>
      <c r="Q105" s="532"/>
      <c r="R105" s="532"/>
      <c r="S105" s="532"/>
      <c r="T105" s="532"/>
      <c r="U105" s="532"/>
      <c r="V105" s="532"/>
      <c r="W105" s="307"/>
      <c r="X105" s="532"/>
      <c r="Y105" s="304"/>
      <c r="Z105" s="304"/>
    </row>
    <row r="106" spans="1:29" s="307" customFormat="1" ht="15" customHeight="1">
      <c r="A106" s="316"/>
      <c r="B106" s="545" t="s">
        <v>102</v>
      </c>
      <c r="C106" s="511"/>
      <c r="D106" s="495">
        <v>2421.3859939999998</v>
      </c>
      <c r="E106" s="495">
        <v>2365.3969939999997</v>
      </c>
      <c r="F106" s="495">
        <v>2421.3859939999998</v>
      </c>
      <c r="G106" s="495">
        <v>2544.6551180799997</v>
      </c>
      <c r="H106" s="495">
        <v>2581.1989056560001</v>
      </c>
      <c r="I106" s="495">
        <v>2513.5858204700003</v>
      </c>
      <c r="J106" s="495">
        <v>2525.3491941469997</v>
      </c>
      <c r="K106" s="495">
        <v>2628.4531538890005</v>
      </c>
      <c r="L106" s="495">
        <v>2586.7688760364454</v>
      </c>
      <c r="M106" s="495">
        <v>2290.9795969999996</v>
      </c>
      <c r="N106" s="495">
        <v>2592.2370000000001</v>
      </c>
      <c r="O106" s="495">
        <v>2633.9760000000001</v>
      </c>
      <c r="P106" s="495">
        <v>2587.1030000000001</v>
      </c>
      <c r="Q106" s="495">
        <v>2550.6709999999998</v>
      </c>
      <c r="R106" s="495">
        <v>2545.39</v>
      </c>
      <c r="S106" s="495">
        <v>2547.8939999999998</v>
      </c>
      <c r="T106" s="495">
        <v>2609.261</v>
      </c>
      <c r="U106" s="495">
        <v>2665.9690000000001</v>
      </c>
      <c r="V106" s="495">
        <v>2600.7860000000001</v>
      </c>
      <c r="W106" s="495">
        <v>2511.7510000000002</v>
      </c>
      <c r="X106" s="495">
        <v>2395.044641</v>
      </c>
      <c r="AC106" s="304"/>
    </row>
    <row r="107" spans="1:29" s="307" customFormat="1" ht="15" customHeight="1">
      <c r="A107" s="316"/>
      <c r="B107" s="503" t="s">
        <v>418</v>
      </c>
      <c r="C107" s="538"/>
      <c r="D107" s="497"/>
      <c r="E107" s="497"/>
      <c r="F107" s="497"/>
      <c r="G107" s="497"/>
      <c r="H107" s="497"/>
      <c r="I107" s="497"/>
      <c r="J107" s="497"/>
      <c r="K107" s="497"/>
      <c r="L107" s="497"/>
      <c r="M107" s="497"/>
      <c r="N107" s="497"/>
      <c r="O107" s="497"/>
      <c r="P107" s="497"/>
      <c r="Q107" s="497"/>
      <c r="R107" s="497"/>
      <c r="S107" s="497"/>
      <c r="T107" s="497"/>
      <c r="U107" s="497"/>
      <c r="V107" s="497"/>
      <c r="X107" s="497"/>
      <c r="AC107" s="304"/>
    </row>
    <row r="108" spans="1:29" s="307" customFormat="1" ht="15" customHeight="1">
      <c r="A108" s="316"/>
      <c r="B108" s="516" t="s">
        <v>294</v>
      </c>
      <c r="C108" s="510"/>
      <c r="D108" s="500">
        <v>184.02500000000001</v>
      </c>
      <c r="E108" s="500">
        <v>185.64099999999999</v>
      </c>
      <c r="F108" s="500">
        <v>190.113</v>
      </c>
      <c r="G108" s="500">
        <v>204.63543200000001</v>
      </c>
      <c r="H108" s="500">
        <v>202.706445</v>
      </c>
      <c r="I108" s="500">
        <v>203.86135546999998</v>
      </c>
      <c r="J108" s="500">
        <v>202.14074400000001</v>
      </c>
      <c r="K108" s="500">
        <v>203.99577400000001</v>
      </c>
      <c r="L108" s="500">
        <v>200.69090100000003</v>
      </c>
      <c r="M108" s="500">
        <v>199.33775</v>
      </c>
      <c r="N108" s="500">
        <v>209.07900000000001</v>
      </c>
      <c r="O108" s="500">
        <v>205.82400000000001</v>
      </c>
      <c r="P108" s="500">
        <v>208.40600000000001</v>
      </c>
      <c r="Q108" s="500">
        <v>206.876</v>
      </c>
      <c r="R108" s="500">
        <v>209.477</v>
      </c>
      <c r="S108" s="500">
        <v>205.31200000000001</v>
      </c>
      <c r="T108" s="500">
        <v>212.15899999999999</v>
      </c>
      <c r="U108" s="500">
        <v>213.33199999999999</v>
      </c>
      <c r="V108" s="500">
        <v>212.96100000000001</v>
      </c>
      <c r="W108" s="500">
        <v>210.31899999999999</v>
      </c>
      <c r="X108" s="500">
        <v>212.79101199999999</v>
      </c>
      <c r="AC108" s="304"/>
    </row>
    <row r="109" spans="1:29" s="307" customFormat="1" ht="15" customHeight="1">
      <c r="A109" s="316"/>
      <c r="B109" s="516" t="s">
        <v>295</v>
      </c>
      <c r="C109" s="510"/>
      <c r="D109" s="500">
        <v>178.34399999999999</v>
      </c>
      <c r="E109" s="500">
        <v>174.59800000000001</v>
      </c>
      <c r="F109" s="500">
        <v>168.53299999999999</v>
      </c>
      <c r="G109" s="500">
        <v>196.41775099999998</v>
      </c>
      <c r="H109" s="500">
        <v>197.50363000000002</v>
      </c>
      <c r="I109" s="500">
        <v>302.06118800000002</v>
      </c>
      <c r="J109" s="500">
        <v>223.470979</v>
      </c>
      <c r="K109" s="500">
        <v>242.39890700000001</v>
      </c>
      <c r="L109" s="500">
        <v>233.57601300000002</v>
      </c>
      <c r="M109" s="500">
        <v>224.87086700000003</v>
      </c>
      <c r="N109" s="500">
        <v>243.67400000000001</v>
      </c>
      <c r="O109" s="500">
        <v>234.24</v>
      </c>
      <c r="P109" s="500">
        <v>224.55099999999999</v>
      </c>
      <c r="Q109" s="500">
        <v>227.31299999999999</v>
      </c>
      <c r="R109" s="500">
        <v>225.999</v>
      </c>
      <c r="S109" s="500">
        <v>220.072</v>
      </c>
      <c r="T109" s="500">
        <v>216.46</v>
      </c>
      <c r="U109" s="500">
        <v>222.64099999999999</v>
      </c>
      <c r="V109" s="500">
        <v>210.40100000000001</v>
      </c>
      <c r="W109" s="500">
        <v>205.50399999999999</v>
      </c>
      <c r="X109" s="500">
        <v>204.848288</v>
      </c>
      <c r="AC109" s="304"/>
    </row>
    <row r="110" spans="1:29" s="307" customFormat="1" ht="15" customHeight="1">
      <c r="A110" s="316"/>
      <c r="B110" s="516" t="s">
        <v>565</v>
      </c>
      <c r="C110" s="510"/>
      <c r="D110" s="500">
        <v>368.01799399999999</v>
      </c>
      <c r="E110" s="500">
        <v>357.41699399999999</v>
      </c>
      <c r="F110" s="500">
        <v>388.89400000000001</v>
      </c>
      <c r="G110" s="500">
        <v>392.57608808000003</v>
      </c>
      <c r="H110" s="500">
        <v>393.11431400000004</v>
      </c>
      <c r="I110" s="500">
        <v>378.57014879024007</v>
      </c>
      <c r="J110" s="500">
        <v>379.49291497465003</v>
      </c>
      <c r="K110" s="500">
        <v>448.22423950499996</v>
      </c>
      <c r="L110" s="500">
        <v>449.30495999999994</v>
      </c>
      <c r="M110" s="500">
        <v>412.59705099999996</v>
      </c>
      <c r="N110" s="500">
        <v>479.65199999999999</v>
      </c>
      <c r="O110" s="500">
        <v>508.81200000000001</v>
      </c>
      <c r="P110" s="500">
        <v>500.976</v>
      </c>
      <c r="Q110" s="500">
        <v>477.65800000000002</v>
      </c>
      <c r="R110" s="500">
        <v>490.74099999999999</v>
      </c>
      <c r="S110" s="500">
        <v>503.40100000000001</v>
      </c>
      <c r="T110" s="500">
        <v>494.916</v>
      </c>
      <c r="U110" s="500">
        <v>574.92100000000005</v>
      </c>
      <c r="V110" s="500">
        <v>529.20500000000004</v>
      </c>
      <c r="W110" s="500">
        <v>514.75800000000004</v>
      </c>
      <c r="X110" s="500">
        <v>532.81476399999997</v>
      </c>
      <c r="AC110" s="304"/>
    </row>
    <row r="111" spans="1:29" s="307" customFormat="1" ht="15" customHeight="1">
      <c r="A111" s="316"/>
      <c r="B111" s="516" t="s">
        <v>296</v>
      </c>
      <c r="C111" s="510"/>
      <c r="D111" s="500">
        <v>208.03</v>
      </c>
      <c r="E111" s="500">
        <v>181.286</v>
      </c>
      <c r="F111" s="500">
        <v>166.05199999999999</v>
      </c>
      <c r="G111" s="500">
        <v>189.87103100000002</v>
      </c>
      <c r="H111" s="500">
        <v>196.72845799999999</v>
      </c>
      <c r="I111" s="500">
        <v>163.94470899999999</v>
      </c>
      <c r="J111" s="500">
        <v>187.50848300000001</v>
      </c>
      <c r="K111" s="500">
        <v>221.808295684</v>
      </c>
      <c r="L111" s="500">
        <v>202.95567601131054</v>
      </c>
      <c r="M111" s="500">
        <v>186.513713</v>
      </c>
      <c r="N111" s="500">
        <v>189.35900000000001</v>
      </c>
      <c r="O111" s="500">
        <v>199.661</v>
      </c>
      <c r="P111" s="500">
        <v>194.15799999999999</v>
      </c>
      <c r="Q111" s="500">
        <v>191.006</v>
      </c>
      <c r="R111" s="500">
        <v>190.80099999999999</v>
      </c>
      <c r="S111" s="500">
        <v>189.69499999999999</v>
      </c>
      <c r="T111" s="500">
        <v>187.727</v>
      </c>
      <c r="U111" s="500">
        <v>199.16200000000001</v>
      </c>
      <c r="V111" s="500">
        <v>202.75299999999999</v>
      </c>
      <c r="W111" s="500">
        <v>198.59100000000001</v>
      </c>
      <c r="X111" s="500">
        <v>222.86887099999998</v>
      </c>
      <c r="AC111" s="304"/>
    </row>
    <row r="112" spans="1:29" s="307" customFormat="1" ht="15" customHeight="1">
      <c r="A112" s="316"/>
      <c r="B112" s="516" t="s">
        <v>297</v>
      </c>
      <c r="C112" s="510"/>
      <c r="D112" s="500">
        <v>593.92100000000005</v>
      </c>
      <c r="E112" s="500">
        <v>561.98500000000001</v>
      </c>
      <c r="F112" s="500">
        <v>552.78800000000001</v>
      </c>
      <c r="G112" s="500">
        <v>621.72122300000001</v>
      </c>
      <c r="H112" s="500">
        <v>617.67495359999998</v>
      </c>
      <c r="I112" s="500">
        <v>534.49641499999996</v>
      </c>
      <c r="J112" s="500">
        <v>588.99913000000004</v>
      </c>
      <c r="K112" s="500">
        <v>561.83623499999999</v>
      </c>
      <c r="L112" s="500">
        <v>544.81226700816876</v>
      </c>
      <c r="M112" s="500">
        <v>423.50801800000005</v>
      </c>
      <c r="N112" s="500">
        <v>543.24800000000005</v>
      </c>
      <c r="O112" s="500">
        <v>553.83699999999999</v>
      </c>
      <c r="P112" s="500">
        <v>558.83600000000001</v>
      </c>
      <c r="Q112" s="500">
        <v>535.68100000000004</v>
      </c>
      <c r="R112" s="500">
        <v>529.09500000000003</v>
      </c>
      <c r="S112" s="500">
        <v>544.26599999999996</v>
      </c>
      <c r="T112" s="500">
        <v>555.15300000000002</v>
      </c>
      <c r="U112" s="500">
        <v>545.03499999999997</v>
      </c>
      <c r="V112" s="500">
        <v>558.26300000000003</v>
      </c>
      <c r="W112" s="500">
        <v>526.58399999999995</v>
      </c>
      <c r="X112" s="500">
        <v>412.32976399999995</v>
      </c>
      <c r="AC112" s="304"/>
    </row>
    <row r="113" spans="1:29" s="307" customFormat="1" ht="15" customHeight="1">
      <c r="A113" s="316"/>
      <c r="B113" s="516" t="s">
        <v>566</v>
      </c>
      <c r="C113" s="510"/>
      <c r="D113" s="500">
        <v>133.762</v>
      </c>
      <c r="E113" s="500">
        <v>136.09800000000001</v>
      </c>
      <c r="F113" s="500">
        <v>135.31</v>
      </c>
      <c r="G113" s="500">
        <v>132.90773899999999</v>
      </c>
      <c r="H113" s="500">
        <v>136.72425799999999</v>
      </c>
      <c r="I113" s="500">
        <v>135.55310640475997</v>
      </c>
      <c r="J113" s="500">
        <v>132.09650130100002</v>
      </c>
      <c r="K113" s="500">
        <v>132.52406699999997</v>
      </c>
      <c r="L113" s="500">
        <v>136.812648</v>
      </c>
      <c r="M113" s="500">
        <v>101.02393299999999</v>
      </c>
      <c r="N113" s="500">
        <v>120.98</v>
      </c>
      <c r="O113" s="500">
        <v>120.045</v>
      </c>
      <c r="P113" s="500">
        <v>115.252</v>
      </c>
      <c r="Q113" s="500">
        <v>110.062</v>
      </c>
      <c r="R113" s="500">
        <v>111.986</v>
      </c>
      <c r="S113" s="500">
        <v>125.738</v>
      </c>
      <c r="T113" s="500">
        <v>127.307</v>
      </c>
      <c r="U113" s="500">
        <v>128.54400000000001</v>
      </c>
      <c r="V113" s="500">
        <v>127.27800000000001</v>
      </c>
      <c r="W113" s="500">
        <v>121.82299999999999</v>
      </c>
      <c r="X113" s="500">
        <v>112.83444800000001</v>
      </c>
      <c r="AC113" s="304"/>
    </row>
    <row r="114" spans="1:29" s="307" customFormat="1" ht="15" customHeight="1">
      <c r="A114" s="316"/>
      <c r="B114" s="516" t="s">
        <v>298</v>
      </c>
      <c r="C114" s="510"/>
      <c r="D114" s="500">
        <v>113.396</v>
      </c>
      <c r="E114" s="500">
        <v>117.096</v>
      </c>
      <c r="F114" s="500">
        <v>118.30800000000001</v>
      </c>
      <c r="G114" s="500">
        <v>135.85142800000003</v>
      </c>
      <c r="H114" s="500">
        <v>140.03914550000002</v>
      </c>
      <c r="I114" s="500">
        <v>138.57728499999996</v>
      </c>
      <c r="J114" s="500">
        <v>132.13049100000001</v>
      </c>
      <c r="K114" s="500">
        <v>130.61365631500001</v>
      </c>
      <c r="L114" s="500">
        <v>123.882549</v>
      </c>
      <c r="M114" s="500">
        <v>107.09286099999998</v>
      </c>
      <c r="N114" s="500">
        <v>123.295</v>
      </c>
      <c r="O114" s="500">
        <v>120.84699999999999</v>
      </c>
      <c r="P114" s="500">
        <v>125.313</v>
      </c>
      <c r="Q114" s="500">
        <v>129.80600000000001</v>
      </c>
      <c r="R114" s="500">
        <v>120.289</v>
      </c>
      <c r="S114" s="500">
        <v>120.477</v>
      </c>
      <c r="T114" s="500">
        <v>125.857</v>
      </c>
      <c r="U114" s="500">
        <v>125.58199999999999</v>
      </c>
      <c r="V114" s="500">
        <v>123.89</v>
      </c>
      <c r="W114" s="500">
        <v>120.735</v>
      </c>
      <c r="X114" s="500">
        <v>109.725774</v>
      </c>
      <c r="AC114" s="304"/>
    </row>
    <row r="115" spans="1:29" s="307" customFormat="1" ht="15" customHeight="1">
      <c r="A115" s="316"/>
      <c r="B115" s="533" t="s">
        <v>567</v>
      </c>
      <c r="C115" s="510"/>
      <c r="D115" s="500"/>
      <c r="E115" s="500"/>
      <c r="F115" s="500"/>
      <c r="G115" s="500"/>
      <c r="H115" s="500"/>
      <c r="I115" s="500"/>
      <c r="J115" s="500"/>
      <c r="K115" s="500"/>
      <c r="L115" s="500"/>
      <c r="M115" s="500"/>
      <c r="N115" s="500"/>
      <c r="O115" s="500"/>
      <c r="P115" s="500"/>
      <c r="Q115" s="500"/>
      <c r="R115" s="500"/>
      <c r="S115" s="500"/>
      <c r="T115" s="500"/>
      <c r="U115" s="500"/>
      <c r="V115" s="500"/>
      <c r="W115" s="500"/>
      <c r="X115" s="500"/>
      <c r="AC115" s="372"/>
    </row>
    <row r="116" spans="1:29" s="307" customFormat="1" ht="15" customHeight="1">
      <c r="A116" s="316"/>
      <c r="B116" s="548" t="s">
        <v>568</v>
      </c>
      <c r="C116" s="511"/>
      <c r="D116" s="495">
        <v>1477.633</v>
      </c>
      <c r="E116" s="495">
        <v>1570.7249999999999</v>
      </c>
      <c r="F116" s="495">
        <v>1543.972</v>
      </c>
      <c r="G116" s="495">
        <v>1465.3638968322609</v>
      </c>
      <c r="H116" s="495">
        <v>1451.948484736512</v>
      </c>
      <c r="I116" s="495">
        <v>1469.1690725098497</v>
      </c>
      <c r="J116" s="495">
        <v>1558.0568933544066</v>
      </c>
      <c r="K116" s="495">
        <v>1308.2092056942704</v>
      </c>
      <c r="L116" s="495">
        <v>1442.9184080101315</v>
      </c>
      <c r="M116" s="495">
        <v>1355.3774139349343</v>
      </c>
      <c r="N116" s="495">
        <v>1482.5060000000001</v>
      </c>
      <c r="O116" s="495">
        <v>1346.115</v>
      </c>
      <c r="P116" s="495">
        <v>1345.365</v>
      </c>
      <c r="Q116" s="495">
        <v>1460.3219999999999</v>
      </c>
      <c r="R116" s="495">
        <v>1349.83</v>
      </c>
      <c r="S116" s="495">
        <v>1427.7560000000001</v>
      </c>
      <c r="T116" s="495">
        <v>1395.99</v>
      </c>
      <c r="U116" s="495">
        <v>1416.9649999999999</v>
      </c>
      <c r="V116" s="495">
        <v>1299.096</v>
      </c>
      <c r="W116" s="495">
        <v>1314.905</v>
      </c>
      <c r="X116" s="495">
        <v>1315.2042289999999</v>
      </c>
      <c r="AC116" s="304"/>
    </row>
    <row r="117" spans="1:29" s="307" customFormat="1" ht="15" customHeight="1">
      <c r="A117" s="316"/>
      <c r="B117" s="545" t="s">
        <v>36</v>
      </c>
      <c r="C117" s="511"/>
      <c r="D117" s="495">
        <v>2357.944</v>
      </c>
      <c r="E117" s="495">
        <v>2314.0430000000001</v>
      </c>
      <c r="F117" s="495">
        <v>2293.7620000000002</v>
      </c>
      <c r="G117" s="495">
        <v>2217.9830000000002</v>
      </c>
      <c r="H117" s="495">
        <v>2226.5279999999998</v>
      </c>
      <c r="I117" s="495">
        <v>2149.8652244382183</v>
      </c>
      <c r="J117" s="495">
        <v>2164.7366596634697</v>
      </c>
      <c r="K117" s="495">
        <v>2142.4552793237731</v>
      </c>
      <c r="L117" s="495">
        <v>2110.1882302846111</v>
      </c>
      <c r="M117" s="495">
        <v>2088.7821812454499</v>
      </c>
      <c r="N117" s="495">
        <v>2109.4409999999998</v>
      </c>
      <c r="O117" s="495">
        <v>2132.7739999999999</v>
      </c>
      <c r="P117" s="495">
        <v>2117.3649999999998</v>
      </c>
      <c r="Q117" s="495">
        <v>2167.3780000000002</v>
      </c>
      <c r="R117" s="495">
        <v>2186.681</v>
      </c>
      <c r="S117" s="495">
        <v>2191.3809999999999</v>
      </c>
      <c r="T117" s="495">
        <v>2232.7550000000001</v>
      </c>
      <c r="U117" s="495">
        <v>2275.1439999999998</v>
      </c>
      <c r="V117" s="495">
        <v>2204.7379999999998</v>
      </c>
      <c r="W117" s="495">
        <v>2223.9650000000001</v>
      </c>
      <c r="X117" s="495">
        <v>2026.7124699999999</v>
      </c>
      <c r="AC117" s="304"/>
    </row>
    <row r="118" spans="1:29" s="307" customFormat="1" ht="15" customHeight="1">
      <c r="A118" s="316"/>
      <c r="B118" s="545" t="s">
        <v>569</v>
      </c>
      <c r="C118" s="511"/>
      <c r="D118" s="495">
        <v>393.38799999999998</v>
      </c>
      <c r="E118" s="495">
        <v>383.53199999999998</v>
      </c>
      <c r="F118" s="495">
        <v>377.85300000000001</v>
      </c>
      <c r="G118" s="495">
        <v>382.57</v>
      </c>
      <c r="H118" s="495">
        <v>389.755</v>
      </c>
      <c r="I118" s="495">
        <v>436.29899999999998</v>
      </c>
      <c r="J118" s="495">
        <v>449.91199999999998</v>
      </c>
      <c r="K118" s="495">
        <v>458.68</v>
      </c>
      <c r="L118" s="495">
        <v>461.06200000000001</v>
      </c>
      <c r="M118" s="495">
        <v>452.23200000000003</v>
      </c>
      <c r="N118" s="495">
        <v>449.858</v>
      </c>
      <c r="O118" s="495">
        <v>435.06200000000001</v>
      </c>
      <c r="P118" s="495">
        <v>441.25400000000002</v>
      </c>
      <c r="Q118" s="495">
        <v>444.18599999999998</v>
      </c>
      <c r="R118" s="495">
        <v>428.85899999999998</v>
      </c>
      <c r="S118" s="495">
        <v>429.40699999999998</v>
      </c>
      <c r="T118" s="495">
        <v>456.91800000000001</v>
      </c>
      <c r="U118" s="495">
        <v>490.11</v>
      </c>
      <c r="V118" s="495">
        <v>499.53800000000001</v>
      </c>
      <c r="W118" s="495">
        <v>497.92399999999998</v>
      </c>
      <c r="X118" s="495">
        <v>261.00565699999999</v>
      </c>
      <c r="AC118" s="304"/>
    </row>
    <row r="119" spans="1:29" s="307" customFormat="1" ht="15" customHeight="1">
      <c r="A119" s="316"/>
      <c r="B119" s="528" t="s">
        <v>56</v>
      </c>
      <c r="C119" s="511"/>
      <c r="D119" s="495">
        <v>2584.2249999999999</v>
      </c>
      <c r="E119" s="495">
        <v>2821.6779999999999</v>
      </c>
      <c r="F119" s="495">
        <v>2688.6860000000001</v>
      </c>
      <c r="G119" s="495">
        <v>2749.6595300000004</v>
      </c>
      <c r="H119" s="495">
        <v>2634.1504689999997</v>
      </c>
      <c r="I119" s="495">
        <v>2590.7574224869963</v>
      </c>
      <c r="J119" s="495">
        <v>2622.2000144343451</v>
      </c>
      <c r="K119" s="495">
        <v>2258.5662574226221</v>
      </c>
      <c r="L119" s="495">
        <v>2558.1424858089149</v>
      </c>
      <c r="M119" s="495">
        <v>2477.7185485598102</v>
      </c>
      <c r="N119" s="495">
        <v>2675.6640000000002</v>
      </c>
      <c r="O119" s="495">
        <v>2333.4450000000002</v>
      </c>
      <c r="P119" s="495">
        <v>2427.4580000000001</v>
      </c>
      <c r="Q119" s="495">
        <v>2555.9699999999998</v>
      </c>
      <c r="R119" s="495">
        <v>2188.0410000000002</v>
      </c>
      <c r="S119" s="495">
        <v>2301.6570000000002</v>
      </c>
      <c r="T119" s="495">
        <v>2376.268</v>
      </c>
      <c r="U119" s="495">
        <v>2342.306</v>
      </c>
      <c r="V119" s="495">
        <v>2319.9</v>
      </c>
      <c r="W119" s="495">
        <v>2424.8110000000001</v>
      </c>
      <c r="X119" s="495">
        <v>2401.89041</v>
      </c>
      <c r="AC119" s="304"/>
    </row>
    <row r="120" spans="1:29" ht="15" customHeight="1">
      <c r="A120" s="564" t="s">
        <v>557</v>
      </c>
      <c r="D120" s="387"/>
      <c r="E120" s="387"/>
      <c r="F120" s="387"/>
      <c r="G120" s="387"/>
      <c r="H120" s="387"/>
      <c r="I120" s="387"/>
      <c r="J120" s="387"/>
      <c r="K120" s="387"/>
      <c r="L120" s="387"/>
      <c r="M120" s="387"/>
      <c r="N120" s="387"/>
      <c r="O120" s="387"/>
      <c r="P120" s="387"/>
      <c r="Q120" s="387"/>
      <c r="R120" s="387"/>
      <c r="S120" s="387"/>
      <c r="T120" s="387"/>
      <c r="U120" s="387"/>
      <c r="V120" s="387"/>
      <c r="X120" s="387"/>
    </row>
    <row r="121" spans="1:29" s="372" customFormat="1" ht="15" customHeight="1">
      <c r="A121" s="376" t="s">
        <v>558</v>
      </c>
      <c r="B121" s="305"/>
      <c r="C121" s="365"/>
      <c r="D121" s="387"/>
      <c r="E121" s="387"/>
      <c r="F121" s="387"/>
      <c r="G121" s="387"/>
      <c r="H121" s="387"/>
      <c r="I121" s="387"/>
      <c r="J121" s="387"/>
      <c r="K121" s="387"/>
      <c r="L121" s="387"/>
      <c r="M121" s="387"/>
      <c r="N121" s="387"/>
      <c r="O121" s="387"/>
      <c r="P121" s="387"/>
      <c r="Q121" s="387"/>
      <c r="R121" s="387"/>
      <c r="S121" s="387"/>
      <c r="T121" s="387"/>
      <c r="U121" s="387"/>
      <c r="V121" s="387"/>
      <c r="X121" s="387"/>
      <c r="Y121" s="373"/>
      <c r="Z121" s="373"/>
    </row>
    <row r="122" spans="1:29" s="372" customFormat="1" ht="15" customHeight="1">
      <c r="A122" s="544" t="s">
        <v>570</v>
      </c>
      <c r="B122" s="305"/>
      <c r="C122" s="365"/>
      <c r="D122" s="387"/>
      <c r="E122" s="387"/>
      <c r="F122" s="387"/>
      <c r="G122" s="387"/>
      <c r="H122" s="387"/>
      <c r="I122" s="387"/>
      <c r="J122" s="387"/>
      <c r="K122" s="387"/>
      <c r="L122" s="387"/>
      <c r="M122" s="387"/>
      <c r="N122" s="387"/>
      <c r="O122" s="387"/>
      <c r="P122" s="387"/>
      <c r="Q122" s="387"/>
      <c r="R122" s="387"/>
      <c r="S122" s="387"/>
      <c r="T122" s="387"/>
      <c r="U122" s="387"/>
      <c r="V122" s="387"/>
      <c r="X122" s="387"/>
      <c r="Y122" s="373"/>
      <c r="Z122" s="373"/>
    </row>
    <row r="123" spans="1:29" s="372" customFormat="1" ht="15" customHeight="1">
      <c r="A123" s="546" t="s">
        <v>571</v>
      </c>
      <c r="B123" s="305"/>
      <c r="C123" s="365"/>
      <c r="D123" s="387"/>
      <c r="E123" s="387"/>
      <c r="F123" s="387"/>
      <c r="G123" s="387"/>
      <c r="H123" s="387"/>
      <c r="I123" s="387"/>
      <c r="J123" s="387"/>
      <c r="K123" s="387"/>
      <c r="L123" s="387"/>
      <c r="M123" s="387"/>
      <c r="N123" s="387"/>
      <c r="O123" s="387"/>
      <c r="P123" s="387"/>
      <c r="Q123" s="387"/>
      <c r="R123" s="387"/>
      <c r="S123" s="387"/>
      <c r="T123" s="387"/>
      <c r="U123" s="387"/>
      <c r="V123" s="387"/>
      <c r="X123" s="387"/>
      <c r="Y123" s="373"/>
      <c r="Z123" s="373"/>
    </row>
    <row r="124" spans="1:29" s="372" customFormat="1" ht="15" customHeight="1">
      <c r="A124" s="544" t="s">
        <v>572</v>
      </c>
      <c r="B124" s="305"/>
      <c r="C124" s="365"/>
      <c r="D124" s="387"/>
      <c r="E124" s="387"/>
      <c r="F124" s="387"/>
      <c r="G124" s="387"/>
      <c r="H124" s="387"/>
      <c r="I124" s="387"/>
      <c r="J124" s="387"/>
      <c r="K124" s="387"/>
      <c r="L124" s="387"/>
      <c r="M124" s="387"/>
      <c r="N124" s="387"/>
      <c r="O124" s="387"/>
      <c r="P124" s="387"/>
      <c r="Q124" s="387"/>
      <c r="R124" s="387"/>
      <c r="S124" s="387"/>
      <c r="T124" s="387"/>
      <c r="U124" s="387"/>
      <c r="V124" s="387"/>
      <c r="X124" s="387"/>
      <c r="Y124" s="373"/>
      <c r="Z124" s="373"/>
    </row>
    <row r="125" spans="1:29" s="372" customFormat="1" ht="15" customHeight="1">
      <c r="A125" s="547" t="s">
        <v>573</v>
      </c>
      <c r="B125" s="305"/>
      <c r="C125" s="365"/>
      <c r="D125" s="387"/>
      <c r="E125" s="387"/>
      <c r="F125" s="387"/>
      <c r="G125" s="387"/>
      <c r="H125" s="387"/>
      <c r="I125" s="387"/>
      <c r="J125" s="387"/>
      <c r="K125" s="387"/>
      <c r="L125" s="387"/>
      <c r="M125" s="387"/>
      <c r="N125" s="387"/>
      <c r="O125" s="387"/>
      <c r="P125" s="387"/>
      <c r="Q125" s="387"/>
      <c r="R125" s="387"/>
      <c r="S125" s="387"/>
      <c r="T125" s="387"/>
      <c r="U125" s="387"/>
      <c r="V125" s="387"/>
      <c r="X125" s="387"/>
      <c r="Y125" s="373"/>
      <c r="Z125" s="373"/>
    </row>
    <row r="126" spans="1:29" s="372" customFormat="1" ht="15" customHeight="1">
      <c r="A126" s="305"/>
      <c r="B126" s="305"/>
      <c r="C126" s="365"/>
      <c r="D126" s="387"/>
      <c r="E126" s="387"/>
      <c r="F126" s="387"/>
      <c r="G126" s="387"/>
      <c r="H126" s="387"/>
      <c r="I126" s="387"/>
      <c r="J126" s="387"/>
      <c r="K126" s="387"/>
      <c r="L126" s="387"/>
      <c r="M126" s="387"/>
      <c r="N126" s="387"/>
      <c r="O126" s="387"/>
      <c r="P126" s="387"/>
      <c r="Q126" s="387"/>
      <c r="R126" s="387"/>
      <c r="S126" s="387"/>
      <c r="T126" s="387"/>
      <c r="U126" s="387"/>
      <c r="V126" s="387"/>
      <c r="X126" s="387"/>
      <c r="Y126" s="373"/>
      <c r="Z126" s="373"/>
    </row>
    <row r="127" spans="1:29" s="372" customFormat="1" ht="15" customHeight="1">
      <c r="A127" s="305"/>
      <c r="B127" s="305"/>
      <c r="C127" s="365"/>
      <c r="D127" s="387"/>
      <c r="E127" s="387"/>
      <c r="F127" s="387"/>
      <c r="G127" s="387"/>
      <c r="H127" s="387"/>
      <c r="I127" s="387"/>
      <c r="J127" s="387"/>
      <c r="K127" s="387"/>
      <c r="L127" s="387"/>
      <c r="M127" s="387"/>
      <c r="N127" s="387"/>
      <c r="O127" s="387"/>
      <c r="P127" s="387"/>
      <c r="Q127" s="387"/>
      <c r="R127" s="387"/>
      <c r="S127" s="387"/>
      <c r="T127" s="387"/>
      <c r="U127" s="387"/>
      <c r="V127" s="387"/>
      <c r="X127" s="387"/>
      <c r="Y127" s="373"/>
      <c r="Z127" s="373"/>
    </row>
    <row r="128" spans="1:29" ht="20.100000000000001" customHeight="1">
      <c r="A128" s="489" t="s">
        <v>468</v>
      </c>
      <c r="C128" s="385"/>
      <c r="D128" s="320"/>
      <c r="E128" s="320"/>
      <c r="F128" s="320"/>
      <c r="G128" s="320"/>
      <c r="H128" s="320"/>
      <c r="I128" s="320"/>
      <c r="J128" s="320"/>
      <c r="K128" s="320"/>
      <c r="L128" s="320"/>
      <c r="M128" s="320"/>
      <c r="N128" s="320"/>
      <c r="O128" s="320"/>
      <c r="P128" s="320"/>
      <c r="Q128" s="320"/>
      <c r="R128" s="320"/>
      <c r="S128" s="320"/>
      <c r="T128" s="320"/>
      <c r="U128" s="327"/>
      <c r="V128" s="320"/>
      <c r="X128" s="320"/>
    </row>
    <row r="129" spans="1:29" ht="20.100000000000001" customHeight="1">
      <c r="A129" s="491" t="s">
        <v>250</v>
      </c>
      <c r="C129" s="344"/>
      <c r="D129" s="320"/>
      <c r="E129" s="320"/>
      <c r="F129" s="320"/>
      <c r="G129" s="320"/>
      <c r="H129" s="320"/>
      <c r="I129" s="320"/>
      <c r="J129" s="320"/>
      <c r="K129" s="320"/>
      <c r="L129" s="320"/>
      <c r="M129" s="320"/>
      <c r="N129" s="320"/>
      <c r="O129" s="320"/>
      <c r="P129" s="320"/>
      <c r="Q129" s="320"/>
      <c r="R129" s="320"/>
      <c r="S129" s="320"/>
      <c r="T129" s="320"/>
      <c r="V129" s="320"/>
      <c r="X129" s="320"/>
    </row>
    <row r="130" spans="1:29" s="372" customFormat="1" ht="20.100000000000001" customHeight="1">
      <c r="A130" s="343"/>
      <c r="B130" s="305"/>
      <c r="C130" s="344"/>
      <c r="D130" s="320"/>
      <c r="E130" s="320"/>
      <c r="F130" s="320"/>
      <c r="G130" s="320"/>
      <c r="H130" s="320"/>
      <c r="I130" s="320"/>
      <c r="J130" s="320"/>
      <c r="K130" s="320"/>
      <c r="L130" s="320"/>
      <c r="M130" s="320"/>
      <c r="N130" s="320"/>
      <c r="O130" s="320"/>
      <c r="P130" s="320"/>
      <c r="Q130" s="320"/>
      <c r="R130" s="320"/>
      <c r="S130" s="320"/>
      <c r="T130" s="320"/>
      <c r="U130" s="378"/>
      <c r="V130" s="320"/>
      <c r="X130" s="320"/>
      <c r="Y130" s="373"/>
      <c r="Z130" s="373"/>
    </row>
    <row r="131" spans="1:29" ht="25.5">
      <c r="A131" s="637"/>
      <c r="B131" s="638"/>
      <c r="C131" s="492" t="s">
        <v>540</v>
      </c>
      <c r="D131" s="493">
        <v>2000</v>
      </c>
      <c r="E131" s="493">
        <v>2001</v>
      </c>
      <c r="F131" s="493" t="s">
        <v>54</v>
      </c>
      <c r="G131" s="493">
        <v>2003</v>
      </c>
      <c r="H131" s="493">
        <v>2004</v>
      </c>
      <c r="I131" s="494">
        <v>2005</v>
      </c>
      <c r="J131" s="493">
        <v>2006</v>
      </c>
      <c r="K131" s="493">
        <v>2007</v>
      </c>
      <c r="L131" s="493">
        <v>2008</v>
      </c>
      <c r="M131" s="493">
        <v>2009</v>
      </c>
      <c r="N131" s="494">
        <v>2010</v>
      </c>
      <c r="O131" s="493">
        <v>2011</v>
      </c>
      <c r="P131" s="493">
        <v>2012</v>
      </c>
      <c r="Q131" s="493">
        <v>2013</v>
      </c>
      <c r="R131" s="493">
        <v>2014</v>
      </c>
      <c r="S131" s="494">
        <v>2015</v>
      </c>
      <c r="T131" s="493">
        <v>2016</v>
      </c>
      <c r="U131" s="493">
        <v>2017</v>
      </c>
      <c r="V131" s="493">
        <v>2018</v>
      </c>
      <c r="W131" s="494">
        <v>2019</v>
      </c>
      <c r="X131" s="392">
        <v>2020</v>
      </c>
    </row>
    <row r="132" spans="1:29" s="307" customFormat="1" ht="20.100000000000001" customHeight="1">
      <c r="A132" s="314"/>
      <c r="B132" s="543" t="s">
        <v>300</v>
      </c>
      <c r="C132" s="557" t="s">
        <v>81</v>
      </c>
      <c r="D132" s="495">
        <v>14400.802141999999</v>
      </c>
      <c r="E132" s="495">
        <v>14678.626196000001</v>
      </c>
      <c r="F132" s="495">
        <v>14427.36</v>
      </c>
      <c r="G132" s="495">
        <v>14600.075852722526</v>
      </c>
      <c r="H132" s="495">
        <v>14591.341140094824</v>
      </c>
      <c r="I132" s="495">
        <v>14558.358320242451</v>
      </c>
      <c r="J132" s="495">
        <v>14836.793684916312</v>
      </c>
      <c r="K132" s="495">
        <v>14196.87369608583</v>
      </c>
      <c r="L132" s="495">
        <v>14379.686386625039</v>
      </c>
      <c r="M132" s="495">
        <v>13530.865939897401</v>
      </c>
      <c r="N132" s="495">
        <v>14216.755999999999</v>
      </c>
      <c r="O132" s="495">
        <v>13599.334000000001</v>
      </c>
      <c r="P132" s="495">
        <v>13447.058999999999</v>
      </c>
      <c r="Q132" s="495">
        <v>13821.609</v>
      </c>
      <c r="R132" s="495">
        <v>13179.587</v>
      </c>
      <c r="S132" s="495">
        <v>13261.51</v>
      </c>
      <c r="T132" s="495">
        <v>13490.618</v>
      </c>
      <c r="U132" s="495">
        <v>13522.99</v>
      </c>
      <c r="V132" s="495">
        <v>13129.043</v>
      </c>
      <c r="W132" s="495">
        <v>12804.543</v>
      </c>
      <c r="X132" s="495">
        <v>11894.910594000001</v>
      </c>
      <c r="Y132" s="308"/>
      <c r="Z132" s="308"/>
      <c r="AC132" s="304"/>
    </row>
    <row r="133" spans="1:29" s="307" customFormat="1" ht="15" customHeight="1">
      <c r="A133" s="519" t="s">
        <v>78</v>
      </c>
      <c r="B133" s="522" t="s">
        <v>574</v>
      </c>
      <c r="C133" s="511"/>
      <c r="D133" s="549" t="s">
        <v>80</v>
      </c>
      <c r="E133" s="549" t="s">
        <v>80</v>
      </c>
      <c r="F133" s="549" t="s">
        <v>80</v>
      </c>
      <c r="G133" s="549" t="s">
        <v>80</v>
      </c>
      <c r="H133" s="549" t="s">
        <v>80</v>
      </c>
      <c r="I133" s="549" t="s">
        <v>80</v>
      </c>
      <c r="J133" s="549" t="s">
        <v>80</v>
      </c>
      <c r="K133" s="549" t="s">
        <v>80</v>
      </c>
      <c r="L133" s="495">
        <v>-13.709289459374995</v>
      </c>
      <c r="M133" s="495">
        <v>-13.867503299999997</v>
      </c>
      <c r="N133" s="549">
        <v>-15.433578815624998</v>
      </c>
      <c r="O133" s="549">
        <v>-14.936826318749997</v>
      </c>
      <c r="P133" s="549" t="s">
        <v>80</v>
      </c>
      <c r="Q133" s="549" t="s">
        <v>80</v>
      </c>
      <c r="R133" s="549" t="s">
        <v>80</v>
      </c>
      <c r="S133" s="549" t="s">
        <v>80</v>
      </c>
      <c r="T133" s="549" t="s">
        <v>80</v>
      </c>
      <c r="U133" s="549" t="s">
        <v>80</v>
      </c>
      <c r="V133" s="549" t="s">
        <v>80</v>
      </c>
      <c r="W133" s="549" t="s">
        <v>80</v>
      </c>
      <c r="X133" s="549" t="s">
        <v>80</v>
      </c>
      <c r="AC133" s="372"/>
    </row>
    <row r="134" spans="1:29" s="307" customFormat="1" ht="15" customHeight="1">
      <c r="A134" s="519" t="s">
        <v>547</v>
      </c>
      <c r="B134" s="522" t="s">
        <v>251</v>
      </c>
      <c r="C134" s="511" t="s">
        <v>304</v>
      </c>
      <c r="D134" s="497">
        <v>170.832064</v>
      </c>
      <c r="E134" s="497">
        <v>194.347094</v>
      </c>
      <c r="F134" s="497">
        <v>170.20400000000001</v>
      </c>
      <c r="G134" s="497">
        <v>158.13049130780428</v>
      </c>
      <c r="H134" s="497">
        <v>174.53139685212548</v>
      </c>
      <c r="I134" s="497">
        <v>175.77445158057307</v>
      </c>
      <c r="J134" s="497">
        <v>174.90577965060754</v>
      </c>
      <c r="K134" s="497">
        <v>178.59046671546238</v>
      </c>
      <c r="L134" s="497">
        <v>173.22223132452936</v>
      </c>
      <c r="M134" s="497">
        <v>145.11319010270336</v>
      </c>
      <c r="N134" s="497">
        <v>151.93100000000001</v>
      </c>
      <c r="O134" s="497">
        <v>148.03100000000001</v>
      </c>
      <c r="P134" s="497">
        <v>149.16499999999999</v>
      </c>
      <c r="Q134" s="497">
        <v>151.334</v>
      </c>
      <c r="R134" s="497">
        <v>155.303</v>
      </c>
      <c r="S134" s="497">
        <v>160.72200000000001</v>
      </c>
      <c r="T134" s="497">
        <v>164.31299999999999</v>
      </c>
      <c r="U134" s="497">
        <v>173.298</v>
      </c>
      <c r="V134" s="497">
        <v>163.80500000000001</v>
      </c>
      <c r="W134" s="497">
        <v>158.41399999999999</v>
      </c>
      <c r="X134" s="497">
        <v>143.676682</v>
      </c>
      <c r="Y134" s="308"/>
      <c r="Z134" s="308"/>
      <c r="AC134" s="304"/>
    </row>
    <row r="135" spans="1:29" s="307" customFormat="1" ht="15" customHeight="1">
      <c r="A135" s="519" t="s">
        <v>547</v>
      </c>
      <c r="B135" s="522" t="s">
        <v>67</v>
      </c>
      <c r="C135" s="511" t="s">
        <v>304</v>
      </c>
      <c r="D135" s="497">
        <f>'2.2'!C78/1000</f>
        <v>52.40644790828641</v>
      </c>
      <c r="E135" s="497">
        <f>'2.2'!D78/1000</f>
        <v>87.667903192371483</v>
      </c>
      <c r="F135" s="497">
        <f>'2.2'!E78/1000</f>
        <v>102.864</v>
      </c>
      <c r="G135" s="497">
        <f>'2.2'!F78/1000</f>
        <v>170.8007998645428</v>
      </c>
      <c r="H135" s="497">
        <f>'2.2'!G78/1000</f>
        <v>167.82221555121416</v>
      </c>
      <c r="I135" s="497">
        <f>'2.2'!H78/1000</f>
        <v>99.326733840819912</v>
      </c>
      <c r="J135" s="497">
        <f>'2.2'!I78/1000</f>
        <v>148.95607108663094</v>
      </c>
      <c r="K135" s="497">
        <f>'2.2'!J78/1000</f>
        <v>126.01701569804762</v>
      </c>
      <c r="L135" s="497">
        <f>'2.2'!K78/1000</f>
        <v>49.451434775080251</v>
      </c>
      <c r="M135" s="497">
        <f>'2.2'!L78/1000</f>
        <v>55.541185144786674</v>
      </c>
      <c r="N135" s="497">
        <f>'2.2'!M78/1000</f>
        <v>-115.31</v>
      </c>
      <c r="O135" s="497">
        <f>'2.2'!N78/1000</f>
        <v>-78.647999999999996</v>
      </c>
      <c r="P135" s="497">
        <f>'2.2'!O78/1000</f>
        <v>22.517952502856016</v>
      </c>
      <c r="Q135" s="497">
        <f>'2.2'!P78/1000</f>
        <v>75.772861546835827</v>
      </c>
      <c r="R135" s="497">
        <f>'2.2'!Q78/1000</f>
        <v>-26.520389800239812</v>
      </c>
      <c r="S135" s="497">
        <f>'2.2'!R78/1000</f>
        <v>-71.911000000000001</v>
      </c>
      <c r="T135" s="497">
        <f>'2.2'!S78/1000</f>
        <v>40.627000000000002</v>
      </c>
      <c r="U135" s="497">
        <f>'2.2'!T78/1000</f>
        <v>83.316000000000003</v>
      </c>
      <c r="V135" s="497">
        <f>'2.2'!U78/1000</f>
        <v>84.037999999999997</v>
      </c>
      <c r="W135" s="497">
        <f>'2.2'!V78/1000</f>
        <v>40.597000000000001</v>
      </c>
      <c r="X135" s="497">
        <f>'2.2'!W78/1000</f>
        <v>48.163654000000335</v>
      </c>
      <c r="Y135" s="308"/>
      <c r="Z135" s="308"/>
      <c r="AC135" s="304"/>
    </row>
    <row r="136" spans="1:29" s="307" customFormat="1" ht="15" customHeight="1">
      <c r="A136" s="519" t="s">
        <v>547</v>
      </c>
      <c r="B136" s="560" t="s">
        <v>548</v>
      </c>
      <c r="C136" s="511"/>
      <c r="D136" s="497"/>
      <c r="E136" s="497"/>
      <c r="F136" s="497"/>
      <c r="G136" s="497"/>
      <c r="H136" s="497"/>
      <c r="I136" s="497"/>
      <c r="J136" s="497"/>
      <c r="K136" s="497"/>
      <c r="L136" s="497"/>
      <c r="M136" s="497"/>
      <c r="N136" s="497"/>
      <c r="O136" s="497"/>
      <c r="P136" s="497"/>
      <c r="Q136" s="497"/>
      <c r="R136" s="497"/>
      <c r="S136" s="497"/>
      <c r="T136" s="497"/>
      <c r="U136" s="497"/>
      <c r="V136" s="497"/>
      <c r="W136" s="497"/>
      <c r="X136" s="497"/>
      <c r="Y136" s="308"/>
      <c r="Z136" s="308"/>
      <c r="AC136" s="372"/>
    </row>
    <row r="137" spans="1:29" s="311" customFormat="1" ht="15" customHeight="1">
      <c r="B137" s="516" t="s">
        <v>575</v>
      </c>
      <c r="C137" s="511" t="s">
        <v>81</v>
      </c>
      <c r="D137" s="497">
        <v>0</v>
      </c>
      <c r="E137" s="497">
        <v>0</v>
      </c>
      <c r="F137" s="497">
        <v>0</v>
      </c>
      <c r="G137" s="497">
        <v>0</v>
      </c>
      <c r="H137" s="497">
        <v>0</v>
      </c>
      <c r="I137" s="497">
        <v>155.60241516302926</v>
      </c>
      <c r="J137" s="497">
        <v>164.63375171106884</v>
      </c>
      <c r="K137" s="497">
        <v>177.68045020836487</v>
      </c>
      <c r="L137" s="497">
        <v>177.88441314145982</v>
      </c>
      <c r="M137" s="497">
        <v>175.3184516590045</v>
      </c>
      <c r="N137" s="497">
        <v>199.38027437314176</v>
      </c>
      <c r="O137" s="497">
        <v>193.28042746691085</v>
      </c>
      <c r="P137" s="497">
        <v>210.30911403547066</v>
      </c>
      <c r="Q137" s="497">
        <v>215.71903985796612</v>
      </c>
      <c r="R137" s="497">
        <v>-58.951462089479058</v>
      </c>
      <c r="S137" s="497">
        <v>-57.138352922578925</v>
      </c>
      <c r="T137" s="497">
        <v>-23.782663926994864</v>
      </c>
      <c r="U137" s="497">
        <v>24.344488179924635</v>
      </c>
      <c r="V137" s="550">
        <v>-45.007449482883878</v>
      </c>
      <c r="W137" s="497">
        <v>-44.868807936605648</v>
      </c>
      <c r="X137" s="497">
        <v>-104.33641299485028</v>
      </c>
      <c r="Y137" s="427"/>
      <c r="Z137" s="309"/>
      <c r="AC137" s="304"/>
    </row>
    <row r="138" spans="1:29" s="307" customFormat="1" ht="15" customHeight="1">
      <c r="A138" s="519" t="s">
        <v>79</v>
      </c>
      <c r="B138" s="543" t="s">
        <v>299</v>
      </c>
      <c r="C138" s="558"/>
      <c r="D138" s="495">
        <f t="shared" ref="D138:U138" si="28">D132-D134-D135-D137</f>
        <v>14177.563630091712</v>
      </c>
      <c r="E138" s="495">
        <f t="shared" si="28"/>
        <v>14396.611198807628</v>
      </c>
      <c r="F138" s="495">
        <f t="shared" si="28"/>
        <v>14154.292000000001</v>
      </c>
      <c r="G138" s="495">
        <f t="shared" si="28"/>
        <v>14271.14456155018</v>
      </c>
      <c r="H138" s="495">
        <f t="shared" si="28"/>
        <v>14248.987527691485</v>
      </c>
      <c r="I138" s="495">
        <f t="shared" si="28"/>
        <v>14127.654719658027</v>
      </c>
      <c r="J138" s="495">
        <f t="shared" si="28"/>
        <v>14348.298082468003</v>
      </c>
      <c r="K138" s="495">
        <f t="shared" si="28"/>
        <v>13714.585763463954</v>
      </c>
      <c r="L138" s="495">
        <f>L132+L133-L134-L135-L137</f>
        <v>13965.419017924594</v>
      </c>
      <c r="M138" s="495">
        <f t="shared" ref="M138:O138" si="29">M132+M133-M134-M135-M137</f>
        <v>13141.025609690907</v>
      </c>
      <c r="N138" s="495">
        <f t="shared" si="29"/>
        <v>13965.321146811231</v>
      </c>
      <c r="O138" s="495">
        <f t="shared" si="29"/>
        <v>13321.733746214339</v>
      </c>
      <c r="P138" s="495">
        <f t="shared" si="28"/>
        <v>13065.066933461672</v>
      </c>
      <c r="Q138" s="495">
        <f t="shared" si="28"/>
        <v>13378.783098595199</v>
      </c>
      <c r="R138" s="495">
        <f t="shared" si="28"/>
        <v>13109.755851889719</v>
      </c>
      <c r="S138" s="495">
        <f t="shared" si="28"/>
        <v>13229.837352922579</v>
      </c>
      <c r="T138" s="495">
        <f t="shared" si="28"/>
        <v>13309.460663926995</v>
      </c>
      <c r="U138" s="495">
        <f t="shared" si="28"/>
        <v>13242.031511820074</v>
      </c>
      <c r="V138" s="495">
        <f>V132-V134-V135-V137</f>
        <v>12926.207449482883</v>
      </c>
      <c r="W138" s="495">
        <f>W132-W134-W135-W137</f>
        <v>12650.400807936605</v>
      </c>
      <c r="X138" s="495">
        <f>X132-X134-X135-X137</f>
        <v>11807.406670994851</v>
      </c>
      <c r="Y138" s="308"/>
      <c r="Z138" s="308"/>
      <c r="AC138" s="304"/>
    </row>
    <row r="139" spans="1:29" s="307" customFormat="1" ht="15" customHeight="1">
      <c r="A139" s="519" t="s">
        <v>547</v>
      </c>
      <c r="B139" s="561" t="s">
        <v>455</v>
      </c>
      <c r="C139" s="558"/>
      <c r="D139" s="497">
        <f>D144-(D142+D145)</f>
        <v>-112.79208894871942</v>
      </c>
      <c r="E139" s="497">
        <f t="shared" ref="E139:U139" si="30">E144-(E142+E145)</f>
        <v>-193.52283151495374</v>
      </c>
      <c r="F139" s="497">
        <f t="shared" si="30"/>
        <v>-202.97681655666912</v>
      </c>
      <c r="G139" s="497">
        <f t="shared" si="30"/>
        <v>-250.60063348333074</v>
      </c>
      <c r="H139" s="497">
        <f t="shared" si="30"/>
        <v>-266.97140494546443</v>
      </c>
      <c r="I139" s="497">
        <f t="shared" si="30"/>
        <v>-611.17331811285385</v>
      </c>
      <c r="J139" s="497">
        <f t="shared" si="30"/>
        <v>-620.8479236585016</v>
      </c>
      <c r="K139" s="497">
        <f t="shared" si="30"/>
        <v>-743.98757882874452</v>
      </c>
      <c r="L139" s="497">
        <f t="shared" si="30"/>
        <v>-786.18354598997598</v>
      </c>
      <c r="M139" s="497">
        <f t="shared" si="30"/>
        <v>-708.99800766766828</v>
      </c>
      <c r="N139" s="497">
        <f t="shared" si="30"/>
        <v>-752.49241632610563</v>
      </c>
      <c r="O139" s="497">
        <f t="shared" si="30"/>
        <v>-704.62771171389988</v>
      </c>
      <c r="P139" s="497">
        <f t="shared" si="30"/>
        <v>-766.11586035157711</v>
      </c>
      <c r="Q139" s="497">
        <f t="shared" si="30"/>
        <v>-740.13422051734995</v>
      </c>
      <c r="R139" s="497">
        <f>R144-(R142+R145)</f>
        <v>-295.39137271517234</v>
      </c>
      <c r="S139" s="497">
        <f t="shared" si="30"/>
        <v>-439.99000193791375</v>
      </c>
      <c r="T139" s="497">
        <f t="shared" si="30"/>
        <v>-369.8475611555973</v>
      </c>
      <c r="U139" s="497">
        <f t="shared" si="30"/>
        <v>-436.15032634906697</v>
      </c>
      <c r="V139" s="497">
        <f>V144-(V142+V145)</f>
        <v>-473.71847942793511</v>
      </c>
      <c r="W139" s="497">
        <f>W144-(W142+W145)</f>
        <v>-371.73603498826287</v>
      </c>
      <c r="X139" s="497">
        <f>X144-(X142+X145)</f>
        <v>-170.05132845158732</v>
      </c>
      <c r="Y139" s="423"/>
      <c r="Z139" s="308"/>
      <c r="AC139" s="304"/>
    </row>
    <row r="140" spans="1:29" s="307" customFormat="1" ht="15" customHeight="1">
      <c r="A140" s="519"/>
      <c r="B140" s="562" t="s">
        <v>564</v>
      </c>
      <c r="C140" s="559"/>
      <c r="D140" s="497"/>
      <c r="E140" s="497"/>
      <c r="F140" s="497"/>
      <c r="G140" s="497"/>
      <c r="H140" s="497"/>
      <c r="I140" s="497"/>
      <c r="J140" s="497"/>
      <c r="K140" s="497"/>
      <c r="L140" s="497"/>
      <c r="M140" s="497"/>
      <c r="N140" s="497"/>
      <c r="O140" s="497"/>
      <c r="P140" s="497"/>
      <c r="Q140" s="497"/>
      <c r="R140" s="497"/>
      <c r="S140" s="497"/>
      <c r="T140" s="497"/>
      <c r="U140" s="497"/>
      <c r="V140" s="497"/>
      <c r="W140" s="497"/>
      <c r="X140" s="497"/>
      <c r="Y140" s="423"/>
      <c r="Z140" s="308"/>
      <c r="AC140" s="304"/>
    </row>
    <row r="141" spans="1:29" s="307" customFormat="1" ht="15" customHeight="1">
      <c r="A141" s="519" t="s">
        <v>78</v>
      </c>
      <c r="B141" s="504" t="s">
        <v>576</v>
      </c>
      <c r="C141" s="559"/>
      <c r="D141" s="497"/>
      <c r="E141" s="497"/>
      <c r="F141" s="497"/>
      <c r="G141" s="497"/>
      <c r="H141" s="497"/>
      <c r="I141" s="497"/>
      <c r="J141" s="497"/>
      <c r="K141" s="497"/>
      <c r="L141" s="497"/>
      <c r="M141" s="497"/>
      <c r="N141" s="497"/>
      <c r="O141" s="497"/>
      <c r="P141" s="497"/>
      <c r="Q141" s="497"/>
      <c r="R141" s="497"/>
      <c r="S141" s="497"/>
      <c r="T141" s="497"/>
      <c r="U141" s="497"/>
      <c r="V141" s="497"/>
      <c r="W141" s="497"/>
      <c r="X141" s="497"/>
      <c r="Y141" s="423"/>
      <c r="Z141" s="308"/>
      <c r="AC141" s="372"/>
    </row>
    <row r="142" spans="1:29" s="307" customFormat="1" ht="15" customHeight="1">
      <c r="B142" s="518" t="s">
        <v>577</v>
      </c>
      <c r="C142" s="511" t="s">
        <v>81</v>
      </c>
      <c r="D142" s="497">
        <v>358.50367314191573</v>
      </c>
      <c r="E142" s="497">
        <v>388.52475993045221</v>
      </c>
      <c r="F142" s="497">
        <v>401.55325635050133</v>
      </c>
      <c r="G142" s="497">
        <v>442.11497682551982</v>
      </c>
      <c r="H142" s="497">
        <v>451.3714629887416</v>
      </c>
      <c r="I142" s="497">
        <v>728.24345903003768</v>
      </c>
      <c r="J142" s="497">
        <v>750.06954810197101</v>
      </c>
      <c r="K142" s="497">
        <v>859.31998033727666</v>
      </c>
      <c r="L142" s="497">
        <v>902.45373423910257</v>
      </c>
      <c r="M142" s="497">
        <v>823.97531644001072</v>
      </c>
      <c r="N142" s="497">
        <v>835.89444415832349</v>
      </c>
      <c r="O142" s="497">
        <v>784.78978775833912</v>
      </c>
      <c r="P142" s="497">
        <v>860.23487588316971</v>
      </c>
      <c r="Q142" s="497">
        <v>852.08776477166055</v>
      </c>
      <c r="R142" s="497">
        <v>714.29992006355974</v>
      </c>
      <c r="S142" s="497">
        <v>849.58466070655777</v>
      </c>
      <c r="T142" s="497">
        <v>783.57349990626005</v>
      </c>
      <c r="U142" s="497">
        <v>864.27832052561314</v>
      </c>
      <c r="V142" s="497">
        <v>929.44899305706872</v>
      </c>
      <c r="W142" s="497">
        <v>840.50727734691418</v>
      </c>
      <c r="X142" s="497">
        <v>592.29246580625602</v>
      </c>
      <c r="Y142" s="421"/>
      <c r="Z142" s="308"/>
      <c r="AC142" s="304"/>
    </row>
    <row r="143" spans="1:29" s="307" customFormat="1" ht="15" customHeight="1">
      <c r="A143" s="519" t="s">
        <v>547</v>
      </c>
      <c r="B143" s="504" t="s">
        <v>578</v>
      </c>
      <c r="C143" s="511"/>
      <c r="D143" s="497"/>
      <c r="E143" s="497"/>
      <c r="F143" s="497"/>
      <c r="G143" s="497"/>
      <c r="H143" s="497"/>
      <c r="I143" s="497"/>
      <c r="J143" s="497"/>
      <c r="K143" s="497"/>
      <c r="L143" s="497"/>
      <c r="M143" s="497"/>
      <c r="N143" s="497"/>
      <c r="O143" s="497"/>
      <c r="P143" s="497"/>
      <c r="Q143" s="497"/>
      <c r="R143" s="497"/>
      <c r="S143" s="497"/>
      <c r="T143" s="497"/>
      <c r="U143" s="497"/>
      <c r="V143" s="497"/>
      <c r="W143" s="497"/>
      <c r="X143" s="497"/>
      <c r="Y143" s="421"/>
      <c r="Z143" s="308"/>
      <c r="AC143" s="372"/>
    </row>
    <row r="144" spans="1:29" s="307" customFormat="1" ht="15" customHeight="1">
      <c r="B144" s="518" t="s">
        <v>398</v>
      </c>
      <c r="C144" s="511" t="s">
        <v>81</v>
      </c>
      <c r="D144" s="497">
        <v>338.4545841931963</v>
      </c>
      <c r="E144" s="497">
        <v>288.27992841549849</v>
      </c>
      <c r="F144" s="497">
        <v>298.64543979383222</v>
      </c>
      <c r="G144" s="497">
        <v>300.56834334218911</v>
      </c>
      <c r="H144" s="497">
        <v>295.76305804327717</v>
      </c>
      <c r="I144" s="497">
        <v>221.35614091718384</v>
      </c>
      <c r="J144" s="497">
        <v>237.10962444346947</v>
      </c>
      <c r="K144" s="497">
        <v>243.88640150853217</v>
      </c>
      <c r="L144" s="497">
        <v>240.75518824912655</v>
      </c>
      <c r="M144" s="497">
        <v>229.03630877234241</v>
      </c>
      <c r="N144" s="497">
        <v>199.55802783221779</v>
      </c>
      <c r="O144" s="497">
        <v>194.07007604443925</v>
      </c>
      <c r="P144" s="497">
        <v>200.38301553159255</v>
      </c>
      <c r="Q144" s="497">
        <v>208.09354425431056</v>
      </c>
      <c r="R144" s="497">
        <v>513.58954734838744</v>
      </c>
      <c r="S144" s="497">
        <v>510.90165876864404</v>
      </c>
      <c r="T144" s="497">
        <v>531.20293875066272</v>
      </c>
      <c r="U144" s="497">
        <v>523.80899417654621</v>
      </c>
      <c r="V144" s="497">
        <v>526.70651362913361</v>
      </c>
      <c r="W144" s="497">
        <v>525.94424235865131</v>
      </c>
      <c r="X144" s="497">
        <v>477.65193835466869</v>
      </c>
      <c r="Y144" s="421"/>
      <c r="Z144" s="308"/>
      <c r="AC144" s="304"/>
    </row>
    <row r="145" spans="1:29" s="311" customFormat="1" ht="15" customHeight="1">
      <c r="A145" s="519" t="s">
        <v>78</v>
      </c>
      <c r="B145" s="516" t="s">
        <v>291</v>
      </c>
      <c r="C145" s="511" t="s">
        <v>81</v>
      </c>
      <c r="D145" s="497">
        <f t="shared" ref="D145:X145" si="31">D95</f>
        <v>92.742999999999995</v>
      </c>
      <c r="E145" s="497">
        <f t="shared" si="31"/>
        <v>93.278000000000006</v>
      </c>
      <c r="F145" s="497">
        <f t="shared" si="31"/>
        <v>100.069</v>
      </c>
      <c r="G145" s="497">
        <f t="shared" si="31"/>
        <v>109.054</v>
      </c>
      <c r="H145" s="497">
        <f t="shared" si="31"/>
        <v>111.363</v>
      </c>
      <c r="I145" s="497">
        <f t="shared" si="31"/>
        <v>104.286</v>
      </c>
      <c r="J145" s="497">
        <f t="shared" si="31"/>
        <v>107.88800000000001</v>
      </c>
      <c r="K145" s="497">
        <f t="shared" si="31"/>
        <v>128.554</v>
      </c>
      <c r="L145" s="497">
        <f t="shared" si="31"/>
        <v>124.485</v>
      </c>
      <c r="M145" s="497">
        <f t="shared" si="31"/>
        <v>114.059</v>
      </c>
      <c r="N145" s="497">
        <f t="shared" si="31"/>
        <v>116.15600000000001</v>
      </c>
      <c r="O145" s="497">
        <f t="shared" si="31"/>
        <v>113.908</v>
      </c>
      <c r="P145" s="497">
        <f t="shared" si="31"/>
        <v>106.264</v>
      </c>
      <c r="Q145" s="497">
        <f t="shared" si="31"/>
        <v>96.14</v>
      </c>
      <c r="R145" s="497">
        <f t="shared" si="31"/>
        <v>94.680999999999997</v>
      </c>
      <c r="S145" s="497">
        <f t="shared" si="31"/>
        <v>101.307</v>
      </c>
      <c r="T145" s="497">
        <f t="shared" si="31"/>
        <v>117.477</v>
      </c>
      <c r="U145" s="497">
        <f t="shared" si="31"/>
        <v>95.680999999999997</v>
      </c>
      <c r="V145" s="497">
        <f t="shared" si="31"/>
        <v>70.975999999999999</v>
      </c>
      <c r="W145" s="497">
        <f t="shared" si="31"/>
        <v>57.173000000000002</v>
      </c>
      <c r="X145" s="497">
        <f t="shared" si="31"/>
        <v>55.410801000000006</v>
      </c>
      <c r="Y145" s="309"/>
      <c r="Z145" s="309"/>
      <c r="AC145" s="304"/>
    </row>
    <row r="146" spans="1:29" s="307" customFormat="1" ht="15" customHeight="1">
      <c r="A146" s="519" t="s">
        <v>79</v>
      </c>
      <c r="B146" s="521" t="s">
        <v>242</v>
      </c>
      <c r="C146" s="511" t="s">
        <v>81</v>
      </c>
      <c r="D146" s="495">
        <f t="shared" ref="D146:U146" si="32">(D138-D139)</f>
        <v>14290.355719040432</v>
      </c>
      <c r="E146" s="495">
        <f t="shared" si="32"/>
        <v>14590.134030322582</v>
      </c>
      <c r="F146" s="495">
        <f t="shared" si="32"/>
        <v>14357.268816556671</v>
      </c>
      <c r="G146" s="495">
        <f t="shared" si="32"/>
        <v>14521.745195033511</v>
      </c>
      <c r="H146" s="495">
        <f t="shared" si="32"/>
        <v>14515.95893263695</v>
      </c>
      <c r="I146" s="495">
        <f>(I138-I139)</f>
        <v>14738.82803777088</v>
      </c>
      <c r="J146" s="495">
        <f t="shared" si="32"/>
        <v>14969.146006126504</v>
      </c>
      <c r="K146" s="495">
        <f t="shared" si="32"/>
        <v>14458.573342292699</v>
      </c>
      <c r="L146" s="495">
        <f t="shared" si="32"/>
        <v>14751.60256391457</v>
      </c>
      <c r="M146" s="495">
        <f t="shared" si="32"/>
        <v>13850.023617358574</v>
      </c>
      <c r="N146" s="495">
        <f t="shared" si="32"/>
        <v>14717.813563137337</v>
      </c>
      <c r="O146" s="495">
        <f t="shared" si="32"/>
        <v>14026.361457928238</v>
      </c>
      <c r="P146" s="495">
        <f t="shared" si="32"/>
        <v>13831.18279381325</v>
      </c>
      <c r="Q146" s="495">
        <f t="shared" si="32"/>
        <v>14118.917319112548</v>
      </c>
      <c r="R146" s="495">
        <f t="shared" si="32"/>
        <v>13405.147224604891</v>
      </c>
      <c r="S146" s="495">
        <f t="shared" si="32"/>
        <v>13669.827354860492</v>
      </c>
      <c r="T146" s="495">
        <f t="shared" si="32"/>
        <v>13679.308225082592</v>
      </c>
      <c r="U146" s="495">
        <f t="shared" si="32"/>
        <v>13678.181838169141</v>
      </c>
      <c r="V146" s="495">
        <f>(V138-V139)</f>
        <v>13399.925928910818</v>
      </c>
      <c r="W146" s="495">
        <f>(W138-W139)</f>
        <v>13022.136842924869</v>
      </c>
      <c r="X146" s="495">
        <f>(X138-X139)</f>
        <v>11977.457999446438</v>
      </c>
      <c r="Y146" s="308"/>
      <c r="Z146" s="308"/>
      <c r="AC146" s="304"/>
    </row>
    <row r="147" spans="1:29" s="307" customFormat="1" ht="15" customHeight="1">
      <c r="A147" s="563" t="s">
        <v>557</v>
      </c>
      <c r="B147" s="501"/>
      <c r="C147" s="499"/>
      <c r="D147" s="495"/>
      <c r="E147" s="495"/>
      <c r="F147" s="495"/>
      <c r="G147" s="495"/>
      <c r="H147" s="495"/>
      <c r="I147" s="495"/>
      <c r="J147" s="495"/>
      <c r="K147" s="495"/>
      <c r="L147" s="495"/>
      <c r="M147" s="495"/>
      <c r="N147" s="495"/>
      <c r="O147" s="495"/>
      <c r="P147" s="495"/>
      <c r="Q147" s="495"/>
      <c r="R147" s="495"/>
      <c r="S147" s="495"/>
      <c r="T147" s="495"/>
      <c r="U147" s="495"/>
      <c r="V147" s="495"/>
      <c r="W147" s="495"/>
      <c r="X147" s="495"/>
      <c r="Y147" s="308"/>
      <c r="Z147" s="308"/>
      <c r="AC147" s="372"/>
    </row>
    <row r="148" spans="1:29" s="307" customFormat="1" ht="15" customHeight="1">
      <c r="A148" s="19" t="s">
        <v>560</v>
      </c>
      <c r="B148" s="501"/>
      <c r="C148" s="499"/>
      <c r="D148" s="495"/>
      <c r="E148" s="495"/>
      <c r="F148" s="495"/>
      <c r="G148" s="495"/>
      <c r="H148" s="495"/>
      <c r="I148" s="495"/>
      <c r="J148" s="495"/>
      <c r="K148" s="495"/>
      <c r="L148" s="495"/>
      <c r="M148" s="495"/>
      <c r="N148" s="495"/>
      <c r="O148" s="495"/>
      <c r="P148" s="495"/>
      <c r="Q148" s="495"/>
      <c r="R148" s="495"/>
      <c r="S148" s="495"/>
      <c r="T148" s="495"/>
      <c r="U148" s="495"/>
      <c r="V148" s="495"/>
      <c r="W148" s="495"/>
      <c r="X148" s="495"/>
      <c r="Y148" s="308"/>
      <c r="Z148" s="308"/>
      <c r="AC148" s="372"/>
    </row>
    <row r="149" spans="1:29" s="307" customFormat="1" ht="15" customHeight="1">
      <c r="A149" s="529" t="s">
        <v>561</v>
      </c>
      <c r="B149" s="501"/>
      <c r="C149" s="499"/>
      <c r="D149" s="495"/>
      <c r="E149" s="495"/>
      <c r="F149" s="495"/>
      <c r="G149" s="495"/>
      <c r="H149" s="495"/>
      <c r="I149" s="495"/>
      <c r="J149" s="495"/>
      <c r="K149" s="495"/>
      <c r="L149" s="495"/>
      <c r="M149" s="495"/>
      <c r="N149" s="495"/>
      <c r="O149" s="495"/>
      <c r="P149" s="495"/>
      <c r="Q149" s="495"/>
      <c r="R149" s="495"/>
      <c r="S149" s="495"/>
      <c r="T149" s="495"/>
      <c r="U149" s="495"/>
      <c r="V149" s="495"/>
      <c r="W149" s="495"/>
      <c r="X149" s="495"/>
      <c r="Y149" s="308"/>
      <c r="Z149" s="308"/>
      <c r="AC149" s="372"/>
    </row>
    <row r="150" spans="1:29" s="307" customFormat="1" ht="15" customHeight="1">
      <c r="A150" s="544" t="s">
        <v>572</v>
      </c>
      <c r="B150" s="501"/>
      <c r="C150" s="499"/>
      <c r="D150" s="495"/>
      <c r="E150" s="495"/>
      <c r="F150" s="495"/>
      <c r="G150" s="495"/>
      <c r="H150" s="495"/>
      <c r="I150" s="495"/>
      <c r="J150" s="495"/>
      <c r="K150" s="495"/>
      <c r="L150" s="495"/>
      <c r="M150" s="495"/>
      <c r="N150" s="495"/>
      <c r="O150" s="495"/>
      <c r="P150" s="495"/>
      <c r="Q150" s="495"/>
      <c r="R150" s="495"/>
      <c r="S150" s="495"/>
      <c r="T150" s="495"/>
      <c r="U150" s="495"/>
      <c r="V150" s="495"/>
      <c r="W150" s="495"/>
      <c r="X150" s="495"/>
      <c r="Y150" s="308"/>
      <c r="Z150" s="308"/>
      <c r="AC150" s="372"/>
    </row>
    <row r="151" spans="1:29" s="307" customFormat="1" ht="15" customHeight="1">
      <c r="A151" s="547" t="s">
        <v>573</v>
      </c>
      <c r="B151" s="501"/>
      <c r="C151" s="499"/>
      <c r="D151" s="495"/>
      <c r="E151" s="495"/>
      <c r="F151" s="495"/>
      <c r="G151" s="495"/>
      <c r="H151" s="495"/>
      <c r="I151" s="495"/>
      <c r="J151" s="495"/>
      <c r="K151" s="495"/>
      <c r="L151" s="495"/>
      <c r="M151" s="495"/>
      <c r="N151" s="495"/>
      <c r="O151" s="495"/>
      <c r="P151" s="495"/>
      <c r="Q151" s="495"/>
      <c r="R151" s="495"/>
      <c r="S151" s="495"/>
      <c r="T151" s="495"/>
      <c r="U151" s="495"/>
      <c r="V151" s="495"/>
      <c r="W151" s="495"/>
      <c r="X151" s="495"/>
      <c r="Y151" s="308"/>
      <c r="Z151" s="308"/>
      <c r="AC151" s="372"/>
    </row>
    <row r="152" spans="1:29" s="311" customFormat="1" ht="20.100000000000001" customHeight="1">
      <c r="A152" s="323"/>
      <c r="B152" s="324"/>
      <c r="C152" s="324"/>
      <c r="D152" s="325"/>
      <c r="E152" s="325"/>
      <c r="F152" s="325"/>
      <c r="G152" s="325"/>
      <c r="H152" s="325"/>
      <c r="I152" s="325"/>
      <c r="J152" s="325"/>
      <c r="K152" s="325"/>
      <c r="L152" s="325"/>
      <c r="M152" s="325"/>
      <c r="N152" s="395"/>
      <c r="O152" s="325"/>
      <c r="P152" s="325"/>
      <c r="Q152" s="325"/>
      <c r="R152" s="325"/>
      <c r="S152" s="325"/>
      <c r="T152" s="325"/>
      <c r="U152" s="325"/>
      <c r="V152" s="325"/>
      <c r="X152" s="325"/>
      <c r="Y152" s="309"/>
      <c r="Z152" s="309"/>
      <c r="AC152" s="304"/>
    </row>
    <row r="153" spans="1:29" s="311" customFormat="1" ht="20.100000000000001" customHeight="1">
      <c r="A153" s="323"/>
      <c r="B153" s="324"/>
      <c r="C153" s="324"/>
      <c r="D153" s="325"/>
      <c r="E153" s="325"/>
      <c r="F153" s="325"/>
      <c r="G153" s="325"/>
      <c r="H153" s="325"/>
      <c r="I153" s="325"/>
      <c r="J153" s="325"/>
      <c r="K153" s="325"/>
      <c r="L153" s="405"/>
      <c r="M153" s="405"/>
      <c r="N153" s="405"/>
      <c r="O153" s="405"/>
      <c r="P153" s="325"/>
      <c r="Q153" s="325"/>
      <c r="R153" s="325"/>
      <c r="S153" s="325"/>
      <c r="T153" s="325"/>
      <c r="U153" s="325"/>
      <c r="V153" s="325"/>
      <c r="W153" s="422"/>
      <c r="X153" s="325"/>
      <c r="Y153" s="309"/>
      <c r="Z153" s="309"/>
      <c r="AC153" s="304"/>
    </row>
    <row r="154" spans="1:29" ht="20.100000000000001" customHeight="1">
      <c r="A154" s="489" t="s">
        <v>380</v>
      </c>
      <c r="C154" s="388"/>
      <c r="D154" s="313"/>
      <c r="E154" s="313"/>
      <c r="F154" s="313"/>
      <c r="G154" s="313"/>
      <c r="H154" s="313"/>
      <c r="I154" s="313"/>
      <c r="J154" s="313"/>
      <c r="K154" s="313"/>
      <c r="L154" s="313"/>
      <c r="M154" s="313"/>
      <c r="N154" s="313"/>
      <c r="O154" s="313"/>
      <c r="P154" s="313"/>
      <c r="Q154" s="313"/>
      <c r="R154" s="313"/>
      <c r="S154" s="313"/>
      <c r="T154" s="313"/>
      <c r="U154" s="313"/>
      <c r="V154" s="313"/>
      <c r="X154" s="313"/>
    </row>
    <row r="155" spans="1:29" ht="20.100000000000001" customHeight="1">
      <c r="A155" s="565" t="s">
        <v>253</v>
      </c>
      <c r="C155" s="344"/>
      <c r="D155" s="320"/>
      <c r="E155" s="320"/>
      <c r="F155" s="320"/>
      <c r="G155" s="320"/>
      <c r="H155" s="320"/>
      <c r="I155" s="320"/>
      <c r="J155" s="320"/>
      <c r="K155" s="320"/>
      <c r="L155" s="320"/>
      <c r="M155" s="320"/>
      <c r="N155" s="320"/>
      <c r="O155" s="320"/>
      <c r="P155" s="320"/>
      <c r="Q155" s="320"/>
      <c r="R155" s="320"/>
      <c r="S155" s="320"/>
      <c r="T155" s="320"/>
      <c r="U155" s="320"/>
      <c r="V155" s="320"/>
      <c r="X155" s="320"/>
    </row>
    <row r="156" spans="1:29" s="372" customFormat="1" ht="20.100000000000001" customHeight="1">
      <c r="A156" s="565"/>
      <c r="B156" s="305"/>
      <c r="C156" s="344"/>
      <c r="D156" s="320"/>
      <c r="E156" s="320"/>
      <c r="F156" s="320"/>
      <c r="G156" s="320"/>
      <c r="H156" s="320"/>
      <c r="I156" s="320"/>
      <c r="J156" s="320"/>
      <c r="K156" s="320"/>
      <c r="L156" s="320"/>
      <c r="M156" s="320"/>
      <c r="N156" s="320"/>
      <c r="O156" s="320"/>
      <c r="P156" s="320"/>
      <c r="Q156" s="320"/>
      <c r="R156" s="320"/>
      <c r="S156" s="320"/>
      <c r="T156" s="320"/>
      <c r="U156" s="320"/>
      <c r="V156" s="320"/>
      <c r="X156" s="320"/>
      <c r="Y156" s="373"/>
      <c r="Z156" s="373"/>
    </row>
    <row r="157" spans="1:29" ht="25.5" customHeight="1">
      <c r="A157" s="637"/>
      <c r="B157" s="638"/>
      <c r="C157" s="492" t="s">
        <v>540</v>
      </c>
      <c r="D157" s="493">
        <v>2000</v>
      </c>
      <c r="E157" s="493">
        <v>2001</v>
      </c>
      <c r="F157" s="494" t="s">
        <v>54</v>
      </c>
      <c r="G157" s="494">
        <v>2003</v>
      </c>
      <c r="H157" s="494">
        <v>2004</v>
      </c>
      <c r="I157" s="494">
        <v>2005</v>
      </c>
      <c r="J157" s="493">
        <v>2006</v>
      </c>
      <c r="K157" s="494">
        <v>2007</v>
      </c>
      <c r="L157" s="494">
        <v>2008</v>
      </c>
      <c r="M157" s="494">
        <v>2009</v>
      </c>
      <c r="N157" s="494">
        <v>2010</v>
      </c>
      <c r="O157" s="493">
        <v>2011</v>
      </c>
      <c r="P157" s="494">
        <v>2012</v>
      </c>
      <c r="Q157" s="494">
        <v>2013</v>
      </c>
      <c r="R157" s="494">
        <v>2014</v>
      </c>
      <c r="S157" s="494">
        <v>2015</v>
      </c>
      <c r="T157" s="493">
        <v>2016</v>
      </c>
      <c r="U157" s="494">
        <v>2017</v>
      </c>
      <c r="V157" s="494">
        <v>2018</v>
      </c>
      <c r="W157" s="494">
        <v>2019</v>
      </c>
      <c r="X157" s="392">
        <v>2020</v>
      </c>
    </row>
    <row r="158" spans="1:29" ht="20.100000000000001" customHeight="1">
      <c r="A158" s="314"/>
      <c r="B158" s="568" t="s">
        <v>242</v>
      </c>
      <c r="C158" s="557" t="s">
        <v>81</v>
      </c>
      <c r="D158" s="495">
        <v>14290.356883677956</v>
      </c>
      <c r="E158" s="495">
        <v>14590.137606290198</v>
      </c>
      <c r="F158" s="495">
        <v>14357.268777204265</v>
      </c>
      <c r="G158" s="495">
        <v>14521.74672344546</v>
      </c>
      <c r="H158" s="495">
        <v>14515.959363533408</v>
      </c>
      <c r="I158" s="495">
        <v>14738.828070751037</v>
      </c>
      <c r="J158" s="495">
        <v>14969.145710815697</v>
      </c>
      <c r="K158" s="495">
        <v>14458.571594847919</v>
      </c>
      <c r="L158" s="495">
        <v>14751.602222386364</v>
      </c>
      <c r="M158" s="495">
        <v>13850.024275424992</v>
      </c>
      <c r="N158" s="495">
        <v>14717.813051038824</v>
      </c>
      <c r="O158" s="495">
        <v>14026.362603036103</v>
      </c>
      <c r="P158" s="495">
        <v>13831.181060707357</v>
      </c>
      <c r="Q158" s="495">
        <v>14118.917223560587</v>
      </c>
      <c r="R158" s="495">
        <v>13405.141272968929</v>
      </c>
      <c r="S158" s="495">
        <v>13669.828355577823</v>
      </c>
      <c r="T158" s="495">
        <v>13679.307762486193</v>
      </c>
      <c r="U158" s="495">
        <v>13678.183837129187</v>
      </c>
      <c r="V158" s="495">
        <v>13399.929100447956</v>
      </c>
      <c r="W158" s="495">
        <v>13022.129842459692</v>
      </c>
      <c r="X158" s="495">
        <v>11977.457807347864</v>
      </c>
    </row>
    <row r="159" spans="1:29" s="372" customFormat="1" ht="15" customHeight="1">
      <c r="A159" s="314"/>
      <c r="B159" s="396" t="s">
        <v>564</v>
      </c>
      <c r="C159" s="567"/>
      <c r="D159" s="566"/>
      <c r="E159" s="566"/>
      <c r="F159" s="566"/>
      <c r="G159" s="566"/>
      <c r="H159" s="566"/>
      <c r="I159" s="566"/>
      <c r="J159" s="566"/>
      <c r="K159" s="566"/>
      <c r="L159" s="566"/>
      <c r="M159" s="566"/>
      <c r="N159" s="566"/>
      <c r="O159" s="566"/>
      <c r="P159" s="566"/>
      <c r="Q159" s="566"/>
      <c r="R159" s="566"/>
      <c r="S159" s="566"/>
      <c r="T159" s="566"/>
      <c r="U159" s="566"/>
      <c r="V159" s="566"/>
      <c r="W159" s="307"/>
      <c r="X159" s="566"/>
    </row>
    <row r="160" spans="1:29" s="372" customFormat="1" ht="15" customHeight="1">
      <c r="A160" s="314"/>
      <c r="B160" s="569" t="s">
        <v>301</v>
      </c>
      <c r="C160" s="537"/>
      <c r="D160" s="497">
        <f t="shared" ref="D160:T160" si="33">D158-D161</f>
        <v>2718.4172640478191</v>
      </c>
      <c r="E160" s="497">
        <f t="shared" si="33"/>
        <v>2651.1853809294334</v>
      </c>
      <c r="F160" s="497">
        <f t="shared" si="33"/>
        <v>2619.953724591971</v>
      </c>
      <c r="G160" s="497">
        <f t="shared" si="33"/>
        <v>2581.850853671478</v>
      </c>
      <c r="H160" s="497">
        <f t="shared" si="33"/>
        <v>2666.1938580141777</v>
      </c>
      <c r="I160" s="497">
        <f t="shared" si="33"/>
        <v>2739.7973004319101</v>
      </c>
      <c r="J160" s="497">
        <f t="shared" si="33"/>
        <v>2713.5392825256658</v>
      </c>
      <c r="K160" s="497">
        <f t="shared" si="33"/>
        <v>2422.6344985019732</v>
      </c>
      <c r="L160" s="497">
        <f t="shared" si="33"/>
        <v>2524.086260247861</v>
      </c>
      <c r="M160" s="497">
        <f t="shared" si="33"/>
        <v>2311.3318836618309</v>
      </c>
      <c r="N160" s="497">
        <f t="shared" si="33"/>
        <v>2452.9534639350095</v>
      </c>
      <c r="O160" s="497">
        <f t="shared" si="33"/>
        <v>2233.6789574685263</v>
      </c>
      <c r="P160" s="497">
        <f t="shared" si="33"/>
        <v>2095.2751837872802</v>
      </c>
      <c r="Q160" s="497">
        <f t="shared" si="33"/>
        <v>2066.0642529499637</v>
      </c>
      <c r="R160" s="497">
        <f t="shared" si="33"/>
        <v>2098.8998635962853</v>
      </c>
      <c r="S160" s="497">
        <f t="shared" si="33"/>
        <v>2091.6254421746071</v>
      </c>
      <c r="T160" s="497">
        <f t="shared" si="33"/>
        <v>1948.1267603684864</v>
      </c>
      <c r="U160" s="497">
        <f>U158-U161</f>
        <v>2097.8198809251953</v>
      </c>
      <c r="V160" s="497">
        <f>V158-V161</f>
        <v>2035.4599880317692</v>
      </c>
      <c r="W160" s="497">
        <f>W158-W161</f>
        <v>2148.656014970351</v>
      </c>
      <c r="X160" s="497">
        <f>X158-X161</f>
        <v>2124.2005610588949</v>
      </c>
    </row>
    <row r="161" spans="1:29" s="372" customFormat="1" ht="15" customHeight="1">
      <c r="A161" s="314"/>
      <c r="B161" s="569" t="s">
        <v>302</v>
      </c>
      <c r="C161" s="511" t="s">
        <v>135</v>
      </c>
      <c r="D161" s="497">
        <f>'4.1'!C75/1000</f>
        <v>11571.939619630137</v>
      </c>
      <c r="E161" s="497">
        <f>'4.1'!D75/1000</f>
        <v>11938.952225360765</v>
      </c>
      <c r="F161" s="497">
        <f>'4.1'!E75/1000</f>
        <v>11737.315052612294</v>
      </c>
      <c r="G161" s="497">
        <f>'4.1'!F75/1000</f>
        <v>11939.895869773982</v>
      </c>
      <c r="H161" s="497">
        <f>'4.1'!G75/1000</f>
        <v>11849.76550551923</v>
      </c>
      <c r="I161" s="497">
        <f>'4.1'!H75/1000</f>
        <v>11999.030770319127</v>
      </c>
      <c r="J161" s="497">
        <f>'4.1'!I75/1000</f>
        <v>12255.606428290032</v>
      </c>
      <c r="K161" s="497">
        <f>'4.1'!J75/1000</f>
        <v>12035.937096345946</v>
      </c>
      <c r="L161" s="497">
        <f>'4.1'!K75/1000</f>
        <v>12227.515962138503</v>
      </c>
      <c r="M161" s="497">
        <f>'4.1'!L75/1000</f>
        <v>11538.692391763161</v>
      </c>
      <c r="N161" s="497">
        <f>'4.1'!M75/1000</f>
        <v>12264.859587103814</v>
      </c>
      <c r="O161" s="497">
        <f>'4.1'!N75/1000</f>
        <v>11792.683645567577</v>
      </c>
      <c r="P161" s="497">
        <f>'4.1'!O75/1000</f>
        <v>11735.905876920076</v>
      </c>
      <c r="Q161" s="497">
        <f>'4.1'!P75/1000</f>
        <v>12052.852970610624</v>
      </c>
      <c r="R161" s="497">
        <f>'4.1'!Q75/1000</f>
        <v>11306.241409372644</v>
      </c>
      <c r="S161" s="497">
        <f>'4.1'!R75/1000</f>
        <v>11578.202913403216</v>
      </c>
      <c r="T161" s="497">
        <f>'4.1'!S75/1000</f>
        <v>11731.181002117706</v>
      </c>
      <c r="U161" s="497">
        <f>'4.1'!T75/1000</f>
        <v>11580.363956203992</v>
      </c>
      <c r="V161" s="497">
        <f>'4.1'!U75/1000</f>
        <v>11364.469112416187</v>
      </c>
      <c r="W161" s="497">
        <f>'4.1'!V75/1000</f>
        <v>10873.473827489341</v>
      </c>
      <c r="X161" s="497">
        <f>'4.1'!W75/1000</f>
        <v>9853.2572462889693</v>
      </c>
    </row>
    <row r="162" spans="1:29" s="372" customFormat="1" ht="15" customHeight="1">
      <c r="A162" s="314"/>
      <c r="B162" s="570" t="s">
        <v>564</v>
      </c>
      <c r="C162" s="537"/>
      <c r="D162" s="497"/>
      <c r="E162" s="497"/>
      <c r="F162" s="497"/>
      <c r="G162" s="497"/>
      <c r="H162" s="497"/>
      <c r="I162" s="497"/>
      <c r="J162" s="497"/>
      <c r="K162" s="497"/>
      <c r="L162" s="497"/>
      <c r="M162" s="497"/>
      <c r="N162" s="497"/>
      <c r="O162" s="497"/>
      <c r="P162" s="497"/>
      <c r="Q162" s="497"/>
      <c r="R162" s="497"/>
      <c r="S162" s="497"/>
      <c r="T162" s="497"/>
      <c r="U162" s="497"/>
      <c r="V162" s="497"/>
      <c r="W162" s="321"/>
      <c r="X162" s="497"/>
    </row>
    <row r="163" spans="1:29" s="340" customFormat="1" ht="15" customHeight="1">
      <c r="A163" s="349"/>
      <c r="B163" s="571" t="s">
        <v>91</v>
      </c>
      <c r="C163" s="511" t="s">
        <v>135</v>
      </c>
      <c r="D163" s="495">
        <f>'4.1'!C73/1000</f>
        <v>8275.5715589036263</v>
      </c>
      <c r="E163" s="495">
        <f>'4.1'!D73/1000</f>
        <v>8402.7866227507493</v>
      </c>
      <c r="F163" s="495">
        <f>'4.1'!E73/1000</f>
        <v>8296.9182036048624</v>
      </c>
      <c r="G163" s="495">
        <f>'4.1'!F73/1000</f>
        <v>8488.6044337016319</v>
      </c>
      <c r="H163" s="495">
        <f>'4.1'!G73/1000</f>
        <v>8499.5757844203035</v>
      </c>
      <c r="I163" s="495">
        <f>'4.1'!H73/1000</f>
        <v>8724.419595239342</v>
      </c>
      <c r="J163" s="495">
        <f>'4.1'!I73/1000</f>
        <v>8982.1906708474253</v>
      </c>
      <c r="K163" s="495">
        <f>'4.1'!J73/1000</f>
        <v>9123.9994523267051</v>
      </c>
      <c r="L163" s="495">
        <f>'4.1'!K73/1000</f>
        <v>9058.6727033434108</v>
      </c>
      <c r="M163" s="495">
        <f>'4.1'!L73/1000</f>
        <v>8427.9489189686192</v>
      </c>
      <c r="N163" s="495">
        <f>'4.1'!M73/1000</f>
        <v>8979.2636668560117</v>
      </c>
      <c r="O163" s="495">
        <f>'4.1'!N73/1000</f>
        <v>8783.1940499673037</v>
      </c>
      <c r="P163" s="495">
        <f>'4.1'!O73/1000</f>
        <v>8674.0507259927217</v>
      </c>
      <c r="Q163" s="495">
        <f>'4.1'!P73/1000</f>
        <v>8865.9378104912848</v>
      </c>
      <c r="R163" s="495">
        <f>'4.1'!Q73/1000</f>
        <v>8358.9266524398026</v>
      </c>
      <c r="S163" s="495">
        <f>'4.1'!R73/1000</f>
        <v>8551.3539701425034</v>
      </c>
      <c r="T163" s="495">
        <f>'4.1'!S73/1000</f>
        <v>8637.7457202923233</v>
      </c>
      <c r="U163" s="495">
        <f>'4.1'!T73/1000</f>
        <v>8519.6057883562898</v>
      </c>
      <c r="V163" s="495">
        <f>'4.1'!U73/1000</f>
        <v>8326.9149381741972</v>
      </c>
      <c r="W163" s="495">
        <f>'4.1'!V73/1000</f>
        <v>7738.9263344109204</v>
      </c>
      <c r="X163" s="495">
        <f>'4.1'!W73/1000</f>
        <v>6947.3238031865239</v>
      </c>
      <c r="AC163" s="372"/>
    </row>
    <row r="164" spans="1:29" s="340" customFormat="1" ht="15" customHeight="1">
      <c r="A164" s="349"/>
      <c r="B164" s="562" t="s">
        <v>418</v>
      </c>
      <c r="C164" s="511"/>
      <c r="D164" s="495"/>
      <c r="E164" s="495"/>
      <c r="F164" s="495"/>
      <c r="G164" s="495"/>
      <c r="H164" s="495"/>
      <c r="I164" s="495"/>
      <c r="J164" s="495"/>
      <c r="K164" s="495"/>
      <c r="L164" s="495"/>
      <c r="M164" s="495"/>
      <c r="N164" s="495"/>
      <c r="O164" s="495"/>
      <c r="P164" s="495"/>
      <c r="Q164" s="495"/>
      <c r="R164" s="495"/>
      <c r="S164" s="495"/>
      <c r="T164" s="495"/>
      <c r="U164" s="495"/>
      <c r="V164" s="495"/>
      <c r="W164" s="321"/>
      <c r="X164" s="495"/>
      <c r="AC164" s="372"/>
    </row>
    <row r="165" spans="1:29" s="340" customFormat="1" ht="15" customHeight="1">
      <c r="A165" s="349"/>
      <c r="B165" s="516" t="s">
        <v>257</v>
      </c>
      <c r="C165" s="511" t="s">
        <v>135</v>
      </c>
      <c r="D165" s="497">
        <f>'4.1'!C5/1000</f>
        <v>139.91463070816391</v>
      </c>
      <c r="E165" s="497">
        <f>'4.1'!D5/1000</f>
        <v>143.56983725730791</v>
      </c>
      <c r="F165" s="497">
        <f>'4.1'!E5/1000</f>
        <v>143.69115086821412</v>
      </c>
      <c r="G165" s="497">
        <f>'4.1'!F5/1000</f>
        <v>136.38112286854158</v>
      </c>
      <c r="H165" s="497">
        <f>'4.1'!G5/1000</f>
        <v>133.1675521852334</v>
      </c>
      <c r="I165" s="497">
        <f>'4.1'!H5/1000</f>
        <v>93.167387159300915</v>
      </c>
      <c r="J165" s="497">
        <f>'4.1'!I5/1000</f>
        <v>95.14112018553547</v>
      </c>
      <c r="K165" s="497">
        <f>'4.1'!J5/1000</f>
        <v>87.593898444706326</v>
      </c>
      <c r="L165" s="497">
        <f>'4.1'!K5/1000</f>
        <v>97.013128789119364</v>
      </c>
      <c r="M165" s="497">
        <f>'4.1'!L5/1000</f>
        <v>98.094203136138219</v>
      </c>
      <c r="N165" s="497">
        <f>'4.1'!M5/1000</f>
        <v>111.87741754654152</v>
      </c>
      <c r="O165" s="497">
        <f>'4.1'!N5/1000</f>
        <v>112.69410246319116</v>
      </c>
      <c r="P165" s="497">
        <f>'4.1'!O5/1000</f>
        <v>151.68064101549689</v>
      </c>
      <c r="Q165" s="497">
        <f>'4.1'!P5/1000</f>
        <v>142.43955888894004</v>
      </c>
      <c r="R165" s="497">
        <f>'4.1'!Q5/1000</f>
        <v>136.29919416018421</v>
      </c>
      <c r="S165" s="497">
        <f>'4.1'!R5/1000</f>
        <v>151.34896344915478</v>
      </c>
      <c r="T165" s="497">
        <f>'4.1'!S5/1000</f>
        <v>147.52626156249067</v>
      </c>
      <c r="U165" s="497">
        <f>'4.1'!T5/1000</f>
        <v>151.87840860088579</v>
      </c>
      <c r="V165" s="497">
        <f>'4.1'!U5/1000</f>
        <v>133.72763389877727</v>
      </c>
      <c r="W165" s="497">
        <f>'4.1'!V5/1000</f>
        <v>135.44160902023543</v>
      </c>
      <c r="X165" s="497">
        <f>'4.1'!W5/1000</f>
        <v>134.22234270049012</v>
      </c>
      <c r="AC165" s="372"/>
    </row>
    <row r="166" spans="1:29" s="340" customFormat="1" ht="15" customHeight="1">
      <c r="A166" s="349"/>
      <c r="B166" s="516" t="s">
        <v>261</v>
      </c>
      <c r="C166" s="511" t="s">
        <v>135</v>
      </c>
      <c r="D166" s="497">
        <f>'4.1'!C14/1000</f>
        <v>158.33048125975216</v>
      </c>
      <c r="E166" s="497">
        <f>'4.1'!D14/1000</f>
        <v>162.30981477775009</v>
      </c>
      <c r="F166" s="497">
        <f>'4.1'!E14/1000</f>
        <v>159.27921926315494</v>
      </c>
      <c r="G166" s="497">
        <f>'4.1'!F14/1000</f>
        <v>156.55748243909929</v>
      </c>
      <c r="H166" s="497">
        <f>'4.1'!G14/1000</f>
        <v>154.31925438246199</v>
      </c>
      <c r="I166" s="497">
        <f>'4.1'!H14/1000</f>
        <v>151.52130990941737</v>
      </c>
      <c r="J166" s="497">
        <f>'4.1'!I14/1000</f>
        <v>151.45690243251374</v>
      </c>
      <c r="K166" s="497">
        <f>'4.1'!J14/1000</f>
        <v>148.44500346575913</v>
      </c>
      <c r="L166" s="497">
        <f>'4.1'!K14/1000</f>
        <v>143.65016257106871</v>
      </c>
      <c r="M166" s="497">
        <f>'4.1'!L14/1000</f>
        <v>142.51488791331198</v>
      </c>
      <c r="N166" s="497">
        <f>'4.1'!M14/1000</f>
        <v>154.86493079405147</v>
      </c>
      <c r="O166" s="497">
        <f>'4.1'!N14/1000</f>
        <v>146.1965920748822</v>
      </c>
      <c r="P166" s="497">
        <f>'4.1'!O14/1000</f>
        <v>147.63704198707293</v>
      </c>
      <c r="Q166" s="497">
        <f>'4.1'!P14/1000</f>
        <v>146.30794265684764</v>
      </c>
      <c r="R166" s="497">
        <f>'4.1'!Q14/1000</f>
        <v>149.10935246031909</v>
      </c>
      <c r="S166" s="497">
        <f>'4.1'!R14/1000</f>
        <v>142.69845752773927</v>
      </c>
      <c r="T166" s="497">
        <f>'4.1'!S14/1000</f>
        <v>146.89667084171992</v>
      </c>
      <c r="U166" s="497">
        <f>'4.1'!T14/1000</f>
        <v>147.39097911914195</v>
      </c>
      <c r="V166" s="497">
        <f>'4.1'!U14/1000</f>
        <v>144.22935791637545</v>
      </c>
      <c r="W166" s="497">
        <f>'4.1'!V14/1000</f>
        <v>142.23359442907667</v>
      </c>
      <c r="X166" s="497">
        <f>'4.1'!W14/1000</f>
        <v>144.53087090729736</v>
      </c>
      <c r="AC166" s="372"/>
    </row>
    <row r="167" spans="1:29" s="340" customFormat="1" ht="15" customHeight="1">
      <c r="A167" s="349"/>
      <c r="B167" s="516" t="s">
        <v>264</v>
      </c>
      <c r="C167" s="511" t="s">
        <v>135</v>
      </c>
      <c r="D167" s="497">
        <f>'4.1'!C19/1000</f>
        <v>330.71566804609193</v>
      </c>
      <c r="E167" s="497">
        <f>'4.1'!D19/1000</f>
        <v>310.93363415530786</v>
      </c>
      <c r="F167" s="497">
        <f>'4.1'!E19/1000</f>
        <v>336.71445079581139</v>
      </c>
      <c r="G167" s="497">
        <f>'4.1'!F19/1000</f>
        <v>319.55146113560238</v>
      </c>
      <c r="H167" s="497">
        <f>'4.1'!G19/1000</f>
        <v>330.73716895137369</v>
      </c>
      <c r="I167" s="497">
        <f>'4.1'!H19/1000</f>
        <v>339.91444194189563</v>
      </c>
      <c r="J167" s="497">
        <f>'4.1'!I19/1000</f>
        <v>330.27482274462477</v>
      </c>
      <c r="K167" s="497">
        <f>'4.1'!J19/1000</f>
        <v>331.31274512992292</v>
      </c>
      <c r="L167" s="497">
        <f>'4.1'!K19/1000</f>
        <v>332.29436896670347</v>
      </c>
      <c r="M167" s="497">
        <f>'4.1'!L19/1000</f>
        <v>315.21904905780571</v>
      </c>
      <c r="N167" s="497">
        <f>'4.1'!M19/1000</f>
        <v>300.85703683274005</v>
      </c>
      <c r="O167" s="497">
        <f>'4.1'!N19/1000</f>
        <v>299.4150434775284</v>
      </c>
      <c r="P167" s="497">
        <f>'4.1'!O19/1000</f>
        <v>294.23870382486496</v>
      </c>
      <c r="Q167" s="497">
        <f>'4.1'!P19/1000</f>
        <v>302.3324875395262</v>
      </c>
      <c r="R167" s="497">
        <f>'4.1'!Q19/1000</f>
        <v>281.13038009989049</v>
      </c>
      <c r="S167" s="497">
        <f>'4.1'!R19/1000</f>
        <v>308.74250969043447</v>
      </c>
      <c r="T167" s="497">
        <f>'4.1'!S19/1000</f>
        <v>344.29056783105472</v>
      </c>
      <c r="U167" s="497">
        <f>'4.1'!T19/1000</f>
        <v>306.826348927129</v>
      </c>
      <c r="V167" s="497">
        <f>'4.1'!U19/1000</f>
        <v>321.53229386904314</v>
      </c>
      <c r="W167" s="497">
        <f>'4.1'!V19/1000</f>
        <v>316.6144062962635</v>
      </c>
      <c r="X167" s="497">
        <f>'4.1'!W19/1000</f>
        <v>310.60761336398269</v>
      </c>
      <c r="AC167" s="372"/>
    </row>
    <row r="168" spans="1:29" s="340" customFormat="1" ht="15" customHeight="1">
      <c r="A168" s="349"/>
      <c r="B168" s="516" t="s">
        <v>265</v>
      </c>
      <c r="C168" s="511" t="s">
        <v>135</v>
      </c>
      <c r="D168" s="497">
        <f>'4.1'!C22/1000</f>
        <v>339.04036850304061</v>
      </c>
      <c r="E168" s="497">
        <f>'4.1'!D22/1000</f>
        <v>332.32420254926336</v>
      </c>
      <c r="F168" s="497">
        <f>'4.1'!E22/1000</f>
        <v>345.78127805762051</v>
      </c>
      <c r="G168" s="497">
        <f>'4.1'!F22/1000</f>
        <v>311.97556030637048</v>
      </c>
      <c r="H168" s="497">
        <f>'4.1'!G22/1000</f>
        <v>336.69640099353512</v>
      </c>
      <c r="I168" s="497">
        <f>'4.1'!H22/1000</f>
        <v>288.90006455589855</v>
      </c>
      <c r="J168" s="497">
        <f>'4.1'!I22/1000</f>
        <v>284.11902848579376</v>
      </c>
      <c r="K168" s="497">
        <f>'4.1'!J22/1000</f>
        <v>318.56228215549561</v>
      </c>
      <c r="L168" s="497">
        <f>'4.1'!K22/1000</f>
        <v>336.79009983733562</v>
      </c>
      <c r="M168" s="497">
        <f>'4.1'!L22/1000</f>
        <v>297.73689587606594</v>
      </c>
      <c r="N168" s="497">
        <f>'4.1'!M22/1000</f>
        <v>360.31788642155357</v>
      </c>
      <c r="O168" s="497">
        <f>'4.1'!N22/1000</f>
        <v>345.93780578816245</v>
      </c>
      <c r="P168" s="497">
        <f>'4.1'!O22/1000</f>
        <v>327.1879780568222</v>
      </c>
      <c r="Q168" s="497">
        <f>'4.1'!P22/1000</f>
        <v>343.54801124785263</v>
      </c>
      <c r="R168" s="497">
        <f>'4.1'!Q22/1000</f>
        <v>350.54300186031531</v>
      </c>
      <c r="S168" s="497">
        <f>'4.1'!R22/1000</f>
        <v>350.90883640649514</v>
      </c>
      <c r="T168" s="497">
        <f>'4.1'!S22/1000</f>
        <v>379.28896153847131</v>
      </c>
      <c r="U168" s="497">
        <f>'4.1'!T22/1000</f>
        <v>392.85049026927476</v>
      </c>
      <c r="V168" s="497">
        <f>'4.1'!U22/1000</f>
        <v>340.60913124799566</v>
      </c>
      <c r="W168" s="497">
        <f>'4.1'!V22/1000</f>
        <v>329.03536050661597</v>
      </c>
      <c r="X168" s="497">
        <f>'4.1'!W22/1000</f>
        <v>360.233796528413</v>
      </c>
      <c r="AC168" s="372"/>
    </row>
    <row r="169" spans="1:29" s="340" customFormat="1" ht="15" customHeight="1">
      <c r="A169" s="349"/>
      <c r="B169" s="516" t="s">
        <v>267</v>
      </c>
      <c r="C169" s="511" t="s">
        <v>135</v>
      </c>
      <c r="D169" s="497">
        <f>'4.1'!C25/1000</f>
        <v>280.41667225204623</v>
      </c>
      <c r="E169" s="497">
        <f>'4.1'!D25/1000</f>
        <v>256.68568886039162</v>
      </c>
      <c r="F169" s="497">
        <f>'4.1'!E25/1000</f>
        <v>245.44044956295426</v>
      </c>
      <c r="G169" s="497">
        <f>'4.1'!F25/1000</f>
        <v>255.5686340362945</v>
      </c>
      <c r="H169" s="497">
        <f>'4.1'!G25/1000</f>
        <v>260.86343538074408</v>
      </c>
      <c r="I169" s="497">
        <f>'4.1'!H25/1000</f>
        <v>222.14424589913338</v>
      </c>
      <c r="J169" s="497">
        <f>'4.1'!I25/1000</f>
        <v>243.36905880115793</v>
      </c>
      <c r="K169" s="497">
        <f>'4.1'!J25/1000</f>
        <v>274.49315001341154</v>
      </c>
      <c r="L169" s="497">
        <f>'4.1'!K25/1000</f>
        <v>265.50298323700912</v>
      </c>
      <c r="M169" s="497">
        <f>'4.1'!L25/1000</f>
        <v>246.7621187516396</v>
      </c>
      <c r="N169" s="497">
        <f>'4.1'!M25/1000</f>
        <v>252.97720832765893</v>
      </c>
      <c r="O169" s="497">
        <f>'4.1'!N25/1000</f>
        <v>261.79288531068534</v>
      </c>
      <c r="P169" s="497">
        <f>'4.1'!O25/1000</f>
        <v>251.73374721380381</v>
      </c>
      <c r="Q169" s="497">
        <f>'4.1'!P25/1000</f>
        <v>250.07610344306175</v>
      </c>
      <c r="R169" s="497">
        <f>'4.1'!Q25/1000</f>
        <v>256.40697826592509</v>
      </c>
      <c r="S169" s="497">
        <f>'4.1'!R25/1000</f>
        <v>253.77791732921258</v>
      </c>
      <c r="T169" s="497">
        <f>'4.1'!S25/1000</f>
        <v>252.06832922814942</v>
      </c>
      <c r="U169" s="497">
        <f>'4.1'!T25/1000</f>
        <v>266.20809303886108</v>
      </c>
      <c r="V169" s="497">
        <f>'4.1'!U25/1000</f>
        <v>265.25571373252802</v>
      </c>
      <c r="W169" s="497">
        <f>'4.1'!V25/1000</f>
        <v>266.58307997503886</v>
      </c>
      <c r="X169" s="497">
        <f>'4.1'!W25/1000</f>
        <v>287.87081555038958</v>
      </c>
      <c r="AC169" s="372"/>
    </row>
    <row r="170" spans="1:29" s="340" customFormat="1" ht="15" customHeight="1">
      <c r="A170" s="349"/>
      <c r="B170" s="516" t="s">
        <v>213</v>
      </c>
      <c r="C170" s="511" t="s">
        <v>135</v>
      </c>
      <c r="D170" s="497">
        <f>'4.1'!C28/1000</f>
        <v>614.73092819432156</v>
      </c>
      <c r="E170" s="497">
        <f>'4.1'!D28/1000</f>
        <v>585.01014030663498</v>
      </c>
      <c r="F170" s="497">
        <f>'4.1'!E28/1000</f>
        <v>573.87285473263807</v>
      </c>
      <c r="G170" s="497">
        <f>'4.1'!F28/1000</f>
        <v>629.03353578559404</v>
      </c>
      <c r="H170" s="497">
        <f>'4.1'!G28/1000</f>
        <v>622.99172767494849</v>
      </c>
      <c r="I170" s="497">
        <f>'4.1'!H28/1000</f>
        <v>533.70194600964783</v>
      </c>
      <c r="J170" s="497">
        <f>'4.1'!I28/1000</f>
        <v>586.11853722822684</v>
      </c>
      <c r="K170" s="497">
        <f>'4.1'!J28/1000</f>
        <v>563.89829277846707</v>
      </c>
      <c r="L170" s="497">
        <f>'4.1'!K28/1000</f>
        <v>546.74970893397074</v>
      </c>
      <c r="M170" s="497">
        <f>'4.1'!L28/1000</f>
        <v>425.71747800285823</v>
      </c>
      <c r="N170" s="497">
        <f>'4.1'!M28/1000</f>
        <v>545.69287472888254</v>
      </c>
      <c r="O170" s="497">
        <f>'4.1'!N28/1000</f>
        <v>550.99579082218349</v>
      </c>
      <c r="P170" s="497">
        <f>'4.1'!O28/1000</f>
        <v>531.23532551662447</v>
      </c>
      <c r="Q170" s="497">
        <f>'4.1'!P28/1000</f>
        <v>530.88128143446875</v>
      </c>
      <c r="R170" s="497">
        <f>'4.1'!Q28/1000</f>
        <v>516.54089947148748</v>
      </c>
      <c r="S170" s="497">
        <f>'4.1'!R28/1000</f>
        <v>543.54686605767449</v>
      </c>
      <c r="T170" s="497">
        <f>'4.1'!S28/1000</f>
        <v>545.10192315016866</v>
      </c>
      <c r="U170" s="497">
        <f>'4.1'!T28/1000</f>
        <v>538.67577379832892</v>
      </c>
      <c r="V170" s="497">
        <f>'4.1'!U28/1000</f>
        <v>551.09972122908903</v>
      </c>
      <c r="W170" s="497">
        <f>'4.1'!V28/1000</f>
        <v>523.52828264872255</v>
      </c>
      <c r="X170" s="497">
        <f>'4.1'!W28/1000</f>
        <v>411.19184493732052</v>
      </c>
      <c r="AC170" s="372"/>
    </row>
    <row r="171" spans="1:29" s="340" customFormat="1" ht="15" customHeight="1">
      <c r="A171" s="349"/>
      <c r="B171" s="504" t="s">
        <v>580</v>
      </c>
      <c r="C171" s="511"/>
      <c r="D171" s="497"/>
      <c r="E171" s="497"/>
      <c r="F171" s="497"/>
      <c r="G171" s="497"/>
      <c r="H171" s="497"/>
      <c r="I171" s="497"/>
      <c r="J171" s="497"/>
      <c r="K171" s="497"/>
      <c r="L171" s="497"/>
      <c r="M171" s="497"/>
      <c r="N171" s="497"/>
      <c r="O171" s="497"/>
      <c r="P171" s="497"/>
      <c r="Q171" s="497"/>
      <c r="R171" s="497"/>
      <c r="S171" s="497"/>
      <c r="T171" s="497"/>
      <c r="U171" s="497"/>
      <c r="V171" s="497"/>
      <c r="W171" s="497"/>
      <c r="X171" s="497"/>
      <c r="AC171" s="372"/>
    </row>
    <row r="172" spans="1:29" s="340" customFormat="1" ht="15" customHeight="1">
      <c r="A172" s="349"/>
      <c r="B172" s="518" t="s">
        <v>579</v>
      </c>
      <c r="C172" s="511" t="s">
        <v>135</v>
      </c>
      <c r="D172" s="497">
        <f>SUM('4.1'!C35:C37)/1000</f>
        <v>106.48114589322984</v>
      </c>
      <c r="E172" s="497">
        <f>SUM('4.1'!D35:D37)/1000</f>
        <v>110.51181356275168</v>
      </c>
      <c r="F172" s="497">
        <f>SUM('4.1'!E35:E37)/1000</f>
        <v>106.00934746503042</v>
      </c>
      <c r="G172" s="497">
        <f>SUM('4.1'!F35:F37)/1000</f>
        <v>112.63615817920304</v>
      </c>
      <c r="H172" s="497">
        <f>SUM('4.1'!G35:G37)/1000</f>
        <v>111.74890161348011</v>
      </c>
      <c r="I172" s="497">
        <f>SUM('4.1'!H35:H37)/1000</f>
        <v>112.16619048182318</v>
      </c>
      <c r="J172" s="497">
        <f>SUM('4.1'!I35:I37)/1000</f>
        <v>112.30898261852619</v>
      </c>
      <c r="K172" s="497">
        <f>SUM('4.1'!J35:J37)/1000</f>
        <v>110.56262985445353</v>
      </c>
      <c r="L172" s="497">
        <f>SUM('4.1'!K35:K37)/1000</f>
        <v>105.61323184603825</v>
      </c>
      <c r="M172" s="497">
        <f>SUM('4.1'!L35:L37)/1000</f>
        <v>96.653473731658806</v>
      </c>
      <c r="N172" s="497">
        <f>SUM('4.1'!M35:M37)/1000</f>
        <v>109.08420560364306</v>
      </c>
      <c r="O172" s="497">
        <f>SUM('4.1'!N35:N37)/1000</f>
        <v>103.42328159522927</v>
      </c>
      <c r="P172" s="497">
        <f>SUM('4.1'!O35:O37)/1000</f>
        <v>105.78896538776567</v>
      </c>
      <c r="Q172" s="497">
        <f>SUM('4.1'!P35:P37)/1000</f>
        <v>108.50021591955013</v>
      </c>
      <c r="R172" s="497">
        <f>SUM('4.1'!Q35:Q37)/1000</f>
        <v>88.162107062425179</v>
      </c>
      <c r="S172" s="497">
        <f>SUM('4.1'!R35:R37)/1000</f>
        <v>89.413647670924433</v>
      </c>
      <c r="T172" s="497">
        <f>SUM('4.1'!S35:S37)/1000</f>
        <v>96.935454160201687</v>
      </c>
      <c r="U172" s="497">
        <f>SUM('4.1'!T35:T37)/1000</f>
        <v>101.46753101484245</v>
      </c>
      <c r="V172" s="497">
        <f>SUM('4.1'!U35:U37)/1000</f>
        <v>97.619302110790215</v>
      </c>
      <c r="W172" s="497">
        <f>SUM('4.1'!V35:V37)/1000</f>
        <v>100.34208144749923</v>
      </c>
      <c r="X172" s="497">
        <f>SUM('4.1'!W35:W37)/1000</f>
        <v>96.792471852347475</v>
      </c>
      <c r="AC172" s="372"/>
    </row>
    <row r="173" spans="1:29" s="340" customFormat="1" ht="15" customHeight="1">
      <c r="A173" s="349"/>
      <c r="B173" s="516" t="s">
        <v>319</v>
      </c>
      <c r="C173" s="511" t="s">
        <v>135</v>
      </c>
      <c r="D173" s="497">
        <f>'4.1'!C41/1000</f>
        <v>3794.9679446553887</v>
      </c>
      <c r="E173" s="497">
        <f>'4.1'!D41/1000</f>
        <v>3884.0299902652987</v>
      </c>
      <c r="F173" s="497">
        <f>'4.1'!E41/1000</f>
        <v>3897.1931986395907</v>
      </c>
      <c r="G173" s="497">
        <f>'4.1'!F41/1000</f>
        <v>4183.5381464855009</v>
      </c>
      <c r="H173" s="497">
        <f>'4.1'!G41/1000</f>
        <v>4160.9462982374416</v>
      </c>
      <c r="I173" s="497">
        <f>'4.1'!H41/1000</f>
        <v>4211.1296211661383</v>
      </c>
      <c r="J173" s="497">
        <f>'4.1'!I41/1000</f>
        <v>4341.2481694776652</v>
      </c>
      <c r="K173" s="497">
        <f>'4.1'!J41/1000</f>
        <v>4533.8032094564105</v>
      </c>
      <c r="L173" s="497">
        <f>'4.1'!K41/1000</f>
        <v>4348.5885028575567</v>
      </c>
      <c r="M173" s="497">
        <f>'4.1'!L41/1000</f>
        <v>4141.2174758889178</v>
      </c>
      <c r="N173" s="497">
        <f>'4.1'!M41/1000</f>
        <v>4374.9644388669676</v>
      </c>
      <c r="O173" s="497">
        <f>'4.1'!N41/1000</f>
        <v>4342.0126783711266</v>
      </c>
      <c r="P173" s="497">
        <f>'4.1'!O41/1000</f>
        <v>4255.2623163125063</v>
      </c>
      <c r="Q173" s="497">
        <f>'4.1'!P41/1000</f>
        <v>4292.3921631911744</v>
      </c>
      <c r="R173" s="497">
        <f>'4.1'!Q41/1000</f>
        <v>4100.7073130940607</v>
      </c>
      <c r="S173" s="497">
        <f>'4.1'!R41/1000</f>
        <v>4042.9509473896669</v>
      </c>
      <c r="T173" s="497">
        <f>'4.1'!S41/1000</f>
        <v>4098.1845904004394</v>
      </c>
      <c r="U173" s="497">
        <f>'4.1'!T41/1000</f>
        <v>3903.8834355157578</v>
      </c>
      <c r="V173" s="497">
        <f>'4.1'!U41/1000</f>
        <v>3758.1964404795458</v>
      </c>
      <c r="W173" s="497">
        <f>'4.1'!V41/1000</f>
        <v>3285.5533934064888</v>
      </c>
      <c r="X173" s="497">
        <f>'4.1'!W41/1000</f>
        <v>2939.7370221162259</v>
      </c>
      <c r="AC173" s="372"/>
    </row>
    <row r="174" spans="1:29" s="340" customFormat="1" ht="15" customHeight="1">
      <c r="A174" s="349"/>
      <c r="B174" s="516" t="s">
        <v>222</v>
      </c>
      <c r="C174" s="511" t="s">
        <v>135</v>
      </c>
      <c r="D174" s="497">
        <f>'4.1'!C55/1000</f>
        <v>785.64084363575387</v>
      </c>
      <c r="E174" s="497">
        <f>'4.1'!D55/1000</f>
        <v>784.14772867920533</v>
      </c>
      <c r="F174" s="497">
        <f>'4.1'!E55/1000</f>
        <v>781.95637818638045</v>
      </c>
      <c r="G174" s="497">
        <f>'4.1'!F55/1000</f>
        <v>794.37807179895265</v>
      </c>
      <c r="H174" s="497">
        <f>'4.1'!G55/1000</f>
        <v>801.88963916504122</v>
      </c>
      <c r="I174" s="497">
        <f>'4.1'!H55/1000</f>
        <v>1030.5679398362518</v>
      </c>
      <c r="J174" s="497">
        <f>'4.1'!I55/1000</f>
        <v>1064.175688150621</v>
      </c>
      <c r="K174" s="497">
        <f>'4.1'!J55/1000</f>
        <v>1167.2288398600733</v>
      </c>
      <c r="L174" s="497">
        <f>'4.1'!K55/1000</f>
        <v>1204.1059239664851</v>
      </c>
      <c r="M174" s="497">
        <f>'4.1'!L55/1000</f>
        <v>1093.0425583676667</v>
      </c>
      <c r="N174" s="497">
        <f>'4.1'!M55/1000</f>
        <v>1125.8519506290445</v>
      </c>
      <c r="O174" s="497">
        <f>'4.1'!N55/1000</f>
        <v>1060.1390638701155</v>
      </c>
      <c r="P174" s="497">
        <f>'4.1'!O55/1000</f>
        <v>1124.2810030626943</v>
      </c>
      <c r="Q174" s="497">
        <f>'4.1'!P55/1000</f>
        <v>1135.2236971158131</v>
      </c>
      <c r="R174" s="497">
        <f>'4.1'!Q55/1000</f>
        <v>1079.1259736815502</v>
      </c>
      <c r="S174" s="497">
        <f>'4.1'!R55/1000</f>
        <v>1238.5692596603358</v>
      </c>
      <c r="T174" s="497">
        <f>'4.1'!S55/1000</f>
        <v>1185.7636760418804</v>
      </c>
      <c r="U174" s="497">
        <f>'4.1'!T55/1000</f>
        <v>1264.6873891513153</v>
      </c>
      <c r="V174" s="497">
        <f>'4.1'!U55/1000</f>
        <v>1357.1270113359537</v>
      </c>
      <c r="W174" s="497">
        <f>'4.1'!V55/1000</f>
        <v>1272.169661506937</v>
      </c>
      <c r="X174" s="497">
        <f>'4.1'!W55/1000</f>
        <v>892.77107241500994</v>
      </c>
      <c r="AC174" s="372"/>
    </row>
    <row r="175" spans="1:29" s="341" customFormat="1" ht="15" customHeight="1">
      <c r="A175" s="346"/>
      <c r="B175" s="515" t="s">
        <v>56</v>
      </c>
      <c r="C175" s="511" t="s">
        <v>135</v>
      </c>
      <c r="D175" s="495">
        <f>'4.1'!C74/1000</f>
        <v>3296.3680607265114</v>
      </c>
      <c r="E175" s="495">
        <f>'4.1'!D74/1000</f>
        <v>3536.1656026100145</v>
      </c>
      <c r="F175" s="495">
        <f>'4.1'!E74/1000</f>
        <v>3440.3968490074299</v>
      </c>
      <c r="G175" s="495">
        <f>'4.1'!F74/1000</f>
        <v>3451.2914360723498</v>
      </c>
      <c r="H175" s="495">
        <f>'4.1'!G74/1000</f>
        <v>3350.189721098925</v>
      </c>
      <c r="I175" s="495">
        <f>'4.1'!H74/1000</f>
        <v>3274.6111750797854</v>
      </c>
      <c r="J175" s="495">
        <f>'4.1'!I74/1000</f>
        <v>3273.4157574426076</v>
      </c>
      <c r="K175" s="495">
        <f>'4.1'!J74/1000</f>
        <v>2911.9376440192409</v>
      </c>
      <c r="L175" s="495">
        <f>'4.1'!K74/1000</f>
        <v>3168.843258795092</v>
      </c>
      <c r="M175" s="495">
        <f>'4.1'!L74/1000</f>
        <v>3110.743472794542</v>
      </c>
      <c r="N175" s="495">
        <f>'4.1'!M74/1000</f>
        <v>3285.595920247802</v>
      </c>
      <c r="O175" s="495">
        <f>'4.1'!N74/1000</f>
        <v>3009.4895956002733</v>
      </c>
      <c r="P175" s="495">
        <f>'4.1'!O74/1000</f>
        <v>3061.8551509273539</v>
      </c>
      <c r="Q175" s="495">
        <f>'4.1'!P74/1000</f>
        <v>3186.9151601193394</v>
      </c>
      <c r="R175" s="495">
        <f>'4.1'!Q74/1000</f>
        <v>2947.3147569328421</v>
      </c>
      <c r="S175" s="495">
        <f>'4.1'!R74/1000</f>
        <v>3026.8489432607125</v>
      </c>
      <c r="T175" s="495">
        <f>'4.1'!S74/1000</f>
        <v>3093.4352818253819</v>
      </c>
      <c r="U175" s="495">
        <f>'4.1'!T74/1000</f>
        <v>3060.7581678477018</v>
      </c>
      <c r="V175" s="495">
        <f>'4.1'!U74/1000</f>
        <v>3037.5541742419905</v>
      </c>
      <c r="W175" s="495">
        <f>'4.1'!V74/1000</f>
        <v>3134.5474930784198</v>
      </c>
      <c r="X175" s="495">
        <f>'4.1'!W74/1000</f>
        <v>2905.9334431024467</v>
      </c>
      <c r="AC175" s="372"/>
    </row>
    <row r="176" spans="1:29" s="372" customFormat="1">
      <c r="A176" s="347"/>
      <c r="B176" s="347"/>
      <c r="C176" s="389"/>
      <c r="D176" s="390"/>
      <c r="E176" s="390"/>
      <c r="F176" s="394"/>
      <c r="G176" s="394"/>
      <c r="H176" s="394"/>
      <c r="I176" s="394"/>
      <c r="J176" s="394"/>
      <c r="K176" s="394"/>
      <c r="L176" s="394"/>
      <c r="M176" s="394"/>
      <c r="N176" s="394"/>
      <c r="O176" s="394"/>
      <c r="P176" s="394"/>
      <c r="Q176" s="394"/>
      <c r="R176" s="394"/>
      <c r="S176" s="394"/>
      <c r="T176" s="394"/>
      <c r="U176" s="394"/>
      <c r="V176" s="394"/>
    </row>
    <row r="177" spans="1:22" s="372" customFormat="1">
      <c r="A177" s="347"/>
      <c r="B177" s="347"/>
      <c r="C177" s="389"/>
      <c r="D177" s="390"/>
      <c r="E177" s="390"/>
      <c r="F177" s="387"/>
      <c r="G177" s="387"/>
      <c r="H177" s="387"/>
      <c r="I177" s="387"/>
      <c r="J177" s="387"/>
      <c r="K177" s="387"/>
      <c r="L177" s="387"/>
      <c r="M177" s="387"/>
      <c r="N177" s="387"/>
      <c r="O177" s="387"/>
      <c r="P177" s="387"/>
      <c r="Q177" s="387"/>
      <c r="R177" s="387"/>
      <c r="S177" s="387"/>
      <c r="T177" s="387"/>
      <c r="U177" s="387"/>
      <c r="V177" s="387"/>
    </row>
    <row r="178" spans="1:22" s="372" customFormat="1">
      <c r="A178" s="347"/>
      <c r="B178" s="347"/>
      <c r="C178" s="389"/>
      <c r="D178" s="390"/>
      <c r="E178" s="390"/>
      <c r="F178" s="387"/>
      <c r="G178" s="387"/>
      <c r="H178" s="387"/>
      <c r="I178" s="387"/>
      <c r="J178" s="387"/>
      <c r="K178" s="387"/>
      <c r="L178" s="387"/>
      <c r="M178" s="387"/>
      <c r="N178" s="387"/>
      <c r="O178" s="387"/>
      <c r="P178" s="387"/>
      <c r="Q178" s="387"/>
      <c r="R178" s="387"/>
      <c r="S178" s="387"/>
      <c r="T178" s="387"/>
      <c r="U178" s="387"/>
      <c r="V178" s="387"/>
    </row>
  </sheetData>
  <mergeCells count="4">
    <mergeCell ref="A7:B7"/>
    <mergeCell ref="A69:B69"/>
    <mergeCell ref="A131:B131"/>
    <mergeCell ref="A157:B157"/>
  </mergeCells>
  <pageMargins left="0.59055118110236227" right="0.19685039370078741" top="0.59055118110236227" bottom="0.39370078740157483" header="0.11811023622047245" footer="0.11811023622047245"/>
  <pageSetup paperSize="9" scale="75" firstPageNumber="13" fitToHeight="0" orientation="portrait" r:id="rId1"/>
  <headerFooter alignWithMargins="0">
    <oddFooter>&amp;L&amp;"MetaNormalLF-Roman,Standard"Statistisches Bundesamt, Energiegesamtrechnung, 2022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6"/>
  <sheetViews>
    <sheetView zoomScaleNormal="100" workbookViewId="0"/>
  </sheetViews>
  <sheetFormatPr baseColWidth="10" defaultColWidth="11.42578125" defaultRowHeight="12.75" outlineLevelCol="1"/>
  <cols>
    <col min="1" max="1" width="50.7109375" style="1" customWidth="1"/>
    <col min="2" max="2" width="11.7109375" style="162" customWidth="1"/>
    <col min="3" max="6" width="11.7109375" style="162" hidden="1" customWidth="1" outlineLevel="1"/>
    <col min="7" max="7" width="11.7109375" style="162" customWidth="1" collapsed="1"/>
    <col min="8" max="8" width="11.7109375" style="163" hidden="1" customWidth="1" outlineLevel="1"/>
    <col min="9" max="11" width="11.7109375" style="162" hidden="1" customWidth="1" outlineLevel="1"/>
    <col min="12" max="12" width="11.7109375" style="162" customWidth="1" collapsed="1"/>
    <col min="13" max="15" width="11.7109375" style="162" hidden="1" customWidth="1" outlineLevel="1"/>
    <col min="16" max="16" width="11.7109375" style="1" hidden="1" customWidth="1" outlineLevel="1"/>
    <col min="17" max="17" width="11.7109375" style="1" customWidth="1" collapsed="1"/>
    <col min="18" max="20" width="11.7109375" style="1" hidden="1" customWidth="1" outlineLevel="1"/>
    <col min="21" max="21" width="11.7109375" style="1" customWidth="1" collapsed="1"/>
    <col min="22" max="22" width="11.7109375" style="1" customWidth="1"/>
    <col min="23" max="16384" width="11.42578125" style="1"/>
  </cols>
  <sheetData>
    <row r="1" spans="1:23" s="17" customFormat="1" ht="20.100000000000001" customHeight="1">
      <c r="A1" s="488" t="s">
        <v>581</v>
      </c>
      <c r="B1" s="159"/>
      <c r="C1" s="157"/>
      <c r="D1" s="160"/>
      <c r="E1" s="159"/>
      <c r="F1" s="157"/>
      <c r="G1" s="157"/>
      <c r="H1" s="161"/>
      <c r="I1" s="157"/>
      <c r="J1" s="157"/>
      <c r="K1" s="157"/>
      <c r="L1" s="157"/>
      <c r="M1" s="157"/>
      <c r="N1" s="157"/>
      <c r="O1" s="157"/>
    </row>
    <row r="2" spans="1:23" s="17" customFormat="1" ht="20.100000000000001" customHeight="1">
      <c r="A2" s="441" t="s">
        <v>130</v>
      </c>
      <c r="B2" s="159"/>
      <c r="C2" s="157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</row>
    <row r="3" spans="1:23" ht="20.100000000000001" customHeight="1">
      <c r="A3" s="56"/>
      <c r="B3" s="1"/>
      <c r="C3" s="1"/>
      <c r="D3" s="1"/>
      <c r="E3" s="1"/>
      <c r="F3" s="1"/>
      <c r="G3" s="1"/>
      <c r="H3" s="4"/>
      <c r="I3" s="1"/>
      <c r="J3" s="1"/>
      <c r="K3" s="1"/>
      <c r="L3" s="1"/>
      <c r="M3" s="1"/>
      <c r="N3" s="1"/>
      <c r="O3" s="1"/>
    </row>
    <row r="4" spans="1:23" s="11" customFormat="1" ht="24.95" customHeight="1">
      <c r="A4" s="572" t="s">
        <v>3</v>
      </c>
      <c r="B4" s="254">
        <v>2000</v>
      </c>
      <c r="C4" s="256">
        <v>2001</v>
      </c>
      <c r="D4" s="254">
        <v>2002</v>
      </c>
      <c r="E4" s="254">
        <v>2003</v>
      </c>
      <c r="F4" s="254">
        <v>2004</v>
      </c>
      <c r="G4" s="256">
        <v>2005</v>
      </c>
      <c r="H4" s="256">
        <v>2006</v>
      </c>
      <c r="I4" s="256">
        <v>2007</v>
      </c>
      <c r="J4" s="255">
        <v>2008</v>
      </c>
      <c r="K4" s="256">
        <v>2009</v>
      </c>
      <c r="L4" s="255">
        <v>2010</v>
      </c>
      <c r="M4" s="254">
        <v>2011</v>
      </c>
      <c r="N4" s="256">
        <v>2012</v>
      </c>
      <c r="O4" s="256">
        <v>2013</v>
      </c>
      <c r="P4" s="256">
        <v>2014</v>
      </c>
      <c r="Q4" s="256">
        <v>2015</v>
      </c>
      <c r="R4" s="256">
        <v>2016</v>
      </c>
      <c r="S4" s="256">
        <v>2017</v>
      </c>
      <c r="T4" s="256">
        <v>2018</v>
      </c>
      <c r="U4" s="256">
        <v>2019</v>
      </c>
      <c r="V4" s="254">
        <v>2020</v>
      </c>
      <c r="W4" s="573"/>
    </row>
    <row r="5" spans="1:23" s="25" customFormat="1" ht="15" customHeight="1">
      <c r="A5" s="271" t="s">
        <v>4</v>
      </c>
      <c r="B5" s="259">
        <v>1865577.5520917135</v>
      </c>
      <c r="C5" s="259">
        <v>1767732.0968076284</v>
      </c>
      <c r="D5" s="259">
        <v>1717591</v>
      </c>
      <c r="E5" s="259">
        <v>1830368.1622355727</v>
      </c>
      <c r="F5" s="259">
        <v>1805468.4833503771</v>
      </c>
      <c r="G5" s="259">
        <v>1763502.533231884</v>
      </c>
      <c r="H5" s="259">
        <v>1855091.9486376808</v>
      </c>
      <c r="I5" s="259">
        <v>1896964.0259999998</v>
      </c>
      <c r="J5" s="259">
        <v>1724147.0700000003</v>
      </c>
      <c r="K5" s="259">
        <v>1462413.2219999998</v>
      </c>
      <c r="L5" s="259">
        <v>1665195</v>
      </c>
      <c r="M5" s="259">
        <v>1662361.0000000002</v>
      </c>
      <c r="N5" s="259">
        <v>1650057</v>
      </c>
      <c r="O5" s="259">
        <v>1777064.0000000002</v>
      </c>
      <c r="P5" s="259">
        <v>1709001.0000000002</v>
      </c>
      <c r="Q5" s="259">
        <v>1693786.0000000005</v>
      </c>
      <c r="R5" s="259">
        <v>1660539</v>
      </c>
      <c r="S5" s="259">
        <v>1468642</v>
      </c>
      <c r="T5" s="259">
        <v>1358773.0000000002</v>
      </c>
      <c r="U5" s="259">
        <v>1129100.9999999998</v>
      </c>
      <c r="V5" s="259">
        <v>869275.86199999996</v>
      </c>
    </row>
    <row r="6" spans="1:23" s="19" customFormat="1" ht="15" customHeight="1">
      <c r="A6" s="271" t="s">
        <v>5</v>
      </c>
      <c r="B6" s="259">
        <v>3643</v>
      </c>
      <c r="C6" s="259">
        <v>2826</v>
      </c>
      <c r="D6" s="259">
        <v>3299</v>
      </c>
      <c r="E6" s="259">
        <v>2920</v>
      </c>
      <c r="F6" s="259">
        <v>2041.0650000000001</v>
      </c>
      <c r="G6" s="259">
        <v>1475.8472196523908</v>
      </c>
      <c r="H6" s="259">
        <v>1507.2482196523908</v>
      </c>
      <c r="I6" s="259">
        <v>1852.6589999999999</v>
      </c>
      <c r="J6" s="259">
        <v>785.02499999999998</v>
      </c>
      <c r="K6" s="259">
        <v>1601.4510000000002</v>
      </c>
      <c r="L6" s="259">
        <v>10802</v>
      </c>
      <c r="M6" s="259">
        <v>8604</v>
      </c>
      <c r="N6" s="259">
        <v>4145</v>
      </c>
      <c r="O6" s="259">
        <v>4208</v>
      </c>
      <c r="P6" s="259">
        <v>3203</v>
      </c>
      <c r="Q6" s="259">
        <v>4836</v>
      </c>
      <c r="R6" s="259">
        <v>4271</v>
      </c>
      <c r="S6" s="259">
        <v>3548</v>
      </c>
      <c r="T6" s="259">
        <v>3360</v>
      </c>
      <c r="U6" s="259">
        <v>2292</v>
      </c>
      <c r="V6" s="259">
        <v>2009.664</v>
      </c>
    </row>
    <row r="7" spans="1:23" s="19" customFormat="1" ht="15" customHeight="1">
      <c r="A7" s="271" t="s">
        <v>6</v>
      </c>
      <c r="B7" s="259">
        <v>429262.99999999988</v>
      </c>
      <c r="C7" s="259">
        <v>397719</v>
      </c>
      <c r="D7" s="259">
        <v>390646.00000000006</v>
      </c>
      <c r="E7" s="259">
        <v>383480.43096124014</v>
      </c>
      <c r="F7" s="259">
        <v>366606.33341622795</v>
      </c>
      <c r="G7" s="259">
        <v>332247.4862000001</v>
      </c>
      <c r="H7" s="259">
        <v>351938.94999999995</v>
      </c>
      <c r="I7" s="259">
        <v>355433.28799999994</v>
      </c>
      <c r="J7" s="259">
        <v>321757.75199999998</v>
      </c>
      <c r="K7" s="259">
        <v>261177.77800000005</v>
      </c>
      <c r="L7" s="259">
        <v>316051.99999999994</v>
      </c>
      <c r="M7" s="259">
        <v>306910</v>
      </c>
      <c r="N7" s="259">
        <v>297702.99999999994</v>
      </c>
      <c r="O7" s="259">
        <v>282074</v>
      </c>
      <c r="P7" s="259">
        <v>281019.00000000006</v>
      </c>
      <c r="Q7" s="259">
        <v>280080.99999999994</v>
      </c>
      <c r="R7" s="259">
        <v>278996.00000000006</v>
      </c>
      <c r="S7" s="259">
        <v>277645.99999999994</v>
      </c>
      <c r="T7" s="259">
        <v>288750</v>
      </c>
      <c r="U7" s="259">
        <v>264164</v>
      </c>
      <c r="V7" s="259">
        <v>209504.04800000004</v>
      </c>
    </row>
    <row r="8" spans="1:23" s="19" customFormat="1" ht="15" customHeight="1">
      <c r="A8" s="271" t="s">
        <v>7</v>
      </c>
      <c r="B8" s="259">
        <v>39103</v>
      </c>
      <c r="C8" s="259">
        <v>33781</v>
      </c>
      <c r="D8" s="259">
        <v>43115</v>
      </c>
      <c r="E8" s="259">
        <v>20144</v>
      </c>
      <c r="F8" s="259">
        <v>16056.153999999999</v>
      </c>
      <c r="G8" s="259">
        <v>10503.007999999998</v>
      </c>
      <c r="H8" s="259">
        <v>21991.953000000001</v>
      </c>
      <c r="I8" s="259">
        <v>10866.016</v>
      </c>
      <c r="J8" s="259">
        <v>8942.9</v>
      </c>
      <c r="K8" s="259">
        <v>13853.288</v>
      </c>
      <c r="L8" s="259">
        <v>12239</v>
      </c>
      <c r="M8" s="259">
        <v>29179</v>
      </c>
      <c r="N8" s="259">
        <v>17051</v>
      </c>
      <c r="O8" s="259">
        <v>0</v>
      </c>
      <c r="P8" s="259">
        <v>0</v>
      </c>
      <c r="Q8" s="259">
        <v>0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</row>
    <row r="9" spans="1:23" s="25" customFormat="1" ht="15" customHeight="1">
      <c r="A9" s="271" t="s">
        <v>8</v>
      </c>
      <c r="B9" s="259">
        <v>1528115</v>
      </c>
      <c r="C9" s="259">
        <v>1609764.0000000002</v>
      </c>
      <c r="D9" s="259">
        <v>1653489.9999999995</v>
      </c>
      <c r="E9" s="259">
        <v>1641776.8059999999</v>
      </c>
      <c r="F9" s="259">
        <v>1658509.6870000002</v>
      </c>
      <c r="G9" s="259">
        <v>1608689.61876</v>
      </c>
      <c r="H9" s="259">
        <v>1589343.7490749999</v>
      </c>
      <c r="I9" s="259">
        <v>1628057.9018100002</v>
      </c>
      <c r="J9" s="259">
        <v>1575358.3272000002</v>
      </c>
      <c r="K9" s="259">
        <v>1528545.6343799997</v>
      </c>
      <c r="L9" s="259">
        <v>1536198</v>
      </c>
      <c r="M9" s="259">
        <v>1593126</v>
      </c>
      <c r="N9" s="259">
        <v>1673216</v>
      </c>
      <c r="O9" s="259">
        <v>1657833</v>
      </c>
      <c r="P9" s="259">
        <v>1610089</v>
      </c>
      <c r="Q9" s="259">
        <v>1596994</v>
      </c>
      <c r="R9" s="259">
        <v>1543377</v>
      </c>
      <c r="S9" s="259">
        <v>1520265</v>
      </c>
      <c r="T9" s="259">
        <v>1504556</v>
      </c>
      <c r="U9" s="259">
        <v>1188294</v>
      </c>
      <c r="V9" s="259">
        <v>975310.07</v>
      </c>
    </row>
    <row r="10" spans="1:23" s="19" customFormat="1" ht="15" customHeight="1">
      <c r="A10" s="271" t="s">
        <v>9</v>
      </c>
      <c r="B10" s="259">
        <v>35057.191111111111</v>
      </c>
      <c r="C10" s="259">
        <v>33168.232704402515</v>
      </c>
      <c r="D10" s="259">
        <v>29908.000000000004</v>
      </c>
      <c r="E10" s="259">
        <v>28308.323999999993</v>
      </c>
      <c r="F10" s="259">
        <v>26330.499000000003</v>
      </c>
      <c r="G10" s="259">
        <v>24824.139000000003</v>
      </c>
      <c r="H10" s="259">
        <v>27708.482</v>
      </c>
      <c r="I10" s="259">
        <v>21782.202000000001</v>
      </c>
      <c r="J10" s="259">
        <v>28058.785000000003</v>
      </c>
      <c r="K10" s="259">
        <v>28485.684000000001</v>
      </c>
      <c r="L10" s="259">
        <v>31139</v>
      </c>
      <c r="M10" s="259">
        <v>28712</v>
      </c>
      <c r="N10" s="259">
        <v>29901</v>
      </c>
      <c r="O10" s="259">
        <v>30795</v>
      </c>
      <c r="P10" s="259">
        <v>24946</v>
      </c>
      <c r="Q10" s="259">
        <v>25046</v>
      </c>
      <c r="R10" s="259">
        <v>23697</v>
      </c>
      <c r="S10" s="259">
        <v>23654</v>
      </c>
      <c r="T10" s="259">
        <v>22720</v>
      </c>
      <c r="U10" s="259">
        <v>20239</v>
      </c>
      <c r="V10" s="259">
        <v>18717.944222222221</v>
      </c>
    </row>
    <row r="11" spans="1:23" s="19" customFormat="1" ht="15" customHeight="1">
      <c r="A11" s="271" t="s">
        <v>10</v>
      </c>
      <c r="B11" s="259">
        <v>67339</v>
      </c>
      <c r="C11" s="259">
        <v>63079</v>
      </c>
      <c r="D11" s="259">
        <v>59862</v>
      </c>
      <c r="E11" s="259">
        <v>68569.491999999998</v>
      </c>
      <c r="F11" s="259">
        <v>74331.430426967738</v>
      </c>
      <c r="G11" s="259">
        <v>74336.347000000009</v>
      </c>
      <c r="H11" s="259">
        <v>75356.859000000011</v>
      </c>
      <c r="I11" s="259">
        <v>80474.229999999981</v>
      </c>
      <c r="J11" s="259">
        <v>87664.11099999999</v>
      </c>
      <c r="K11" s="259">
        <v>81046.96699999999</v>
      </c>
      <c r="L11" s="259">
        <v>85038</v>
      </c>
      <c r="M11" s="259">
        <v>96990</v>
      </c>
      <c r="N11" s="259">
        <v>95055</v>
      </c>
      <c r="O11" s="259">
        <v>90364</v>
      </c>
      <c r="P11" s="259">
        <v>85954</v>
      </c>
      <c r="Q11" s="259">
        <v>86650</v>
      </c>
      <c r="R11" s="259">
        <v>89719</v>
      </c>
      <c r="S11" s="259">
        <v>89399</v>
      </c>
      <c r="T11" s="259">
        <v>89333</v>
      </c>
      <c r="U11" s="259">
        <v>83218</v>
      </c>
      <c r="V11" s="259">
        <v>91911.243999999992</v>
      </c>
    </row>
    <row r="12" spans="1:23" s="19" customFormat="1" ht="15" customHeight="1">
      <c r="A12" s="271" t="s">
        <v>11</v>
      </c>
      <c r="B12" s="259">
        <v>29812</v>
      </c>
      <c r="C12" s="259">
        <v>32938</v>
      </c>
      <c r="D12" s="259">
        <v>18783</v>
      </c>
      <c r="E12" s="259">
        <v>5718.1059999999998</v>
      </c>
      <c r="F12" s="259">
        <v>85.41</v>
      </c>
      <c r="G12" s="259">
        <v>128.11500000000001</v>
      </c>
      <c r="H12" s="259">
        <v>1232.616</v>
      </c>
      <c r="I12" s="259">
        <v>1278.46</v>
      </c>
      <c r="J12" s="259">
        <v>459.19999999999987</v>
      </c>
      <c r="K12" s="259">
        <v>263.76</v>
      </c>
      <c r="L12" s="259">
        <v>0</v>
      </c>
      <c r="M12" s="259">
        <v>0</v>
      </c>
      <c r="N12" s="259">
        <v>0</v>
      </c>
      <c r="O12" s="259">
        <v>334</v>
      </c>
      <c r="P12" s="259">
        <v>231</v>
      </c>
      <c r="Q12" s="259">
        <v>336</v>
      </c>
      <c r="R12" s="259">
        <v>534</v>
      </c>
      <c r="S12" s="259">
        <v>423</v>
      </c>
      <c r="T12" s="259">
        <v>365</v>
      </c>
      <c r="U12" s="259">
        <v>433</v>
      </c>
      <c r="V12" s="259">
        <v>488.08</v>
      </c>
    </row>
    <row r="13" spans="1:23" s="25" customFormat="1" ht="15" customHeight="1">
      <c r="A13" s="271" t="s">
        <v>12</v>
      </c>
      <c r="B13" s="259">
        <v>4568702</v>
      </c>
      <c r="C13" s="259">
        <v>4544940</v>
      </c>
      <c r="D13" s="259">
        <v>4566418</v>
      </c>
      <c r="E13" s="259">
        <v>4666937</v>
      </c>
      <c r="F13" s="259">
        <v>4800303</v>
      </c>
      <c r="G13" s="259">
        <v>4919545</v>
      </c>
      <c r="H13" s="259">
        <v>4798952</v>
      </c>
      <c r="I13" s="259">
        <v>4684434</v>
      </c>
      <c r="J13" s="259">
        <v>4611719</v>
      </c>
      <c r="K13" s="259">
        <v>4293945</v>
      </c>
      <c r="L13" s="259">
        <v>4052556</v>
      </c>
      <c r="M13" s="259">
        <v>3978529</v>
      </c>
      <c r="N13" s="259">
        <v>4041554</v>
      </c>
      <c r="O13" s="259">
        <v>3940328</v>
      </c>
      <c r="P13" s="259">
        <v>3881169</v>
      </c>
      <c r="Q13" s="259">
        <v>3978960</v>
      </c>
      <c r="R13" s="259">
        <v>4007008</v>
      </c>
      <c r="S13" s="259">
        <v>3961933</v>
      </c>
      <c r="T13" s="259">
        <v>3731743</v>
      </c>
      <c r="U13" s="259">
        <v>3710129</v>
      </c>
      <c r="V13" s="259">
        <v>3575594.5589999999</v>
      </c>
    </row>
    <row r="14" spans="1:23" s="19" customFormat="1" ht="15" customHeight="1">
      <c r="A14" s="271" t="s">
        <v>13</v>
      </c>
      <c r="B14" s="259">
        <v>1453867.0987205617</v>
      </c>
      <c r="C14" s="259">
        <v>1414726.821400956</v>
      </c>
      <c r="D14" s="259">
        <v>1383150.6000660688</v>
      </c>
      <c r="E14" s="259">
        <v>1335495.0850433733</v>
      </c>
      <c r="F14" s="259">
        <v>1305374.7863699535</v>
      </c>
      <c r="G14" s="259">
        <v>1244586.47921034</v>
      </c>
      <c r="H14" s="259">
        <v>1180560.9406207022</v>
      </c>
      <c r="I14" s="259">
        <v>1141327.3960559207</v>
      </c>
      <c r="J14" s="259">
        <v>1094277.2326646633</v>
      </c>
      <c r="K14" s="259">
        <v>1027460.516829125</v>
      </c>
      <c r="L14" s="259">
        <v>986916.51359207893</v>
      </c>
      <c r="M14" s="259">
        <v>995624.13196248258</v>
      </c>
      <c r="N14" s="259">
        <v>925269.34449566132</v>
      </c>
      <c r="O14" s="259">
        <v>901869.54029205011</v>
      </c>
      <c r="P14" s="259">
        <v>890808.28784178593</v>
      </c>
      <c r="Q14" s="259">
        <v>859774.87916246569</v>
      </c>
      <c r="R14" s="259">
        <v>850133.14227108064</v>
      </c>
      <c r="S14" s="259">
        <v>861176.18181432562</v>
      </c>
      <c r="T14" s="259">
        <v>996897.14364334196</v>
      </c>
      <c r="U14" s="259">
        <v>1032475.9185253954</v>
      </c>
      <c r="V14" s="259">
        <v>922836.55012562126</v>
      </c>
    </row>
    <row r="15" spans="1:23" s="19" customFormat="1" ht="15" customHeight="1">
      <c r="A15" s="271" t="s">
        <v>14</v>
      </c>
      <c r="B15" s="259">
        <v>792089</v>
      </c>
      <c r="C15" s="259">
        <v>753422</v>
      </c>
      <c r="D15" s="259">
        <v>741934</v>
      </c>
      <c r="E15" s="259">
        <v>758495</v>
      </c>
      <c r="F15" s="259">
        <v>800613</v>
      </c>
      <c r="G15" s="259">
        <v>802061</v>
      </c>
      <c r="H15" s="259">
        <v>757565</v>
      </c>
      <c r="I15" s="259">
        <v>741001</v>
      </c>
      <c r="J15" s="259">
        <v>696320</v>
      </c>
      <c r="K15" s="259">
        <v>669630</v>
      </c>
      <c r="L15" s="259">
        <v>737374</v>
      </c>
      <c r="M15" s="259">
        <v>705623</v>
      </c>
      <c r="N15" s="259">
        <v>699963</v>
      </c>
      <c r="O15" s="259">
        <v>720361</v>
      </c>
      <c r="P15" s="259">
        <v>756256</v>
      </c>
      <c r="Q15" s="259">
        <v>721225</v>
      </c>
      <c r="R15" s="259">
        <v>700559</v>
      </c>
      <c r="S15" s="259">
        <v>744223</v>
      </c>
      <c r="T15" s="259">
        <v>591840</v>
      </c>
      <c r="U15" s="259">
        <v>597577</v>
      </c>
      <c r="V15" s="259">
        <v>609650.75599999994</v>
      </c>
    </row>
    <row r="16" spans="1:23" s="19" customFormat="1" ht="15" customHeight="1">
      <c r="A16" s="271" t="s">
        <v>15</v>
      </c>
      <c r="B16" s="259">
        <v>376022</v>
      </c>
      <c r="C16" s="259">
        <v>361001</v>
      </c>
      <c r="D16" s="259">
        <v>359949</v>
      </c>
      <c r="E16" s="259">
        <v>372512</v>
      </c>
      <c r="F16" s="259">
        <v>376370</v>
      </c>
      <c r="G16" s="259">
        <v>378060.96702189097</v>
      </c>
      <c r="H16" s="259">
        <v>391300.26466069918</v>
      </c>
      <c r="I16" s="259">
        <v>408772.81928223348</v>
      </c>
      <c r="J16" s="259">
        <v>410785.16211976396</v>
      </c>
      <c r="K16" s="259">
        <v>392831.097483636</v>
      </c>
      <c r="L16" s="259">
        <v>377387.60957176</v>
      </c>
      <c r="M16" s="259">
        <v>363693.23563381395</v>
      </c>
      <c r="N16" s="259">
        <v>394196.39392048237</v>
      </c>
      <c r="O16" s="259">
        <v>395079.27362492622</v>
      </c>
      <c r="P16" s="259">
        <v>380804.06320168474</v>
      </c>
      <c r="Q16" s="259">
        <v>373595.87880532659</v>
      </c>
      <c r="R16" s="259">
        <v>397934.84315719118</v>
      </c>
      <c r="S16" s="259">
        <v>416615.3619303907</v>
      </c>
      <c r="T16" s="259">
        <v>416703.13073660858</v>
      </c>
      <c r="U16" s="259">
        <v>401950.52999685745</v>
      </c>
      <c r="V16" s="259">
        <v>173719.66393709145</v>
      </c>
    </row>
    <row r="17" spans="1:22" s="19" customFormat="1" ht="15" customHeight="1">
      <c r="A17" s="271" t="s">
        <v>16</v>
      </c>
      <c r="B17" s="259">
        <v>1207722.3147567501</v>
      </c>
      <c r="C17" s="259">
        <v>1261631.3612227789</v>
      </c>
      <c r="D17" s="259">
        <v>1269767.3237530594</v>
      </c>
      <c r="E17" s="259">
        <v>1269522.0743496849</v>
      </c>
      <c r="F17" s="259">
        <v>1312618.3826832655</v>
      </c>
      <c r="G17" s="259">
        <v>1290734.5209445795</v>
      </c>
      <c r="H17" s="259">
        <v>1280536.0936822146</v>
      </c>
      <c r="I17" s="259">
        <v>1312187.9898198394</v>
      </c>
      <c r="J17" s="259">
        <v>1342617.3245177926</v>
      </c>
      <c r="K17" s="259">
        <v>1352197.9557947479</v>
      </c>
      <c r="L17" s="259">
        <v>1402641.1740192249</v>
      </c>
      <c r="M17" s="259">
        <v>1436363.5078273828</v>
      </c>
      <c r="N17" s="259">
        <v>1456248.6082537249</v>
      </c>
      <c r="O17" s="259">
        <v>1515502.1663437467</v>
      </c>
      <c r="P17" s="259">
        <v>1399781.6033242675</v>
      </c>
      <c r="Q17" s="259">
        <v>1500238.1384442733</v>
      </c>
      <c r="R17" s="259">
        <v>1502957.8784149801</v>
      </c>
      <c r="S17" s="259">
        <v>1484720.9273740952</v>
      </c>
      <c r="T17" s="259">
        <v>1440295.2654265198</v>
      </c>
      <c r="U17" s="259">
        <v>1446114.0472525144</v>
      </c>
      <c r="V17" s="259">
        <v>1266247.3017420939</v>
      </c>
    </row>
    <row r="18" spans="1:22" s="19" customFormat="1" ht="15" customHeight="1">
      <c r="A18" s="271" t="s">
        <v>17</v>
      </c>
      <c r="B18" s="259">
        <v>1253480</v>
      </c>
      <c r="C18" s="259">
        <v>1418398</v>
      </c>
      <c r="D18" s="259">
        <v>1260860</v>
      </c>
      <c r="E18" s="259">
        <v>1242302</v>
      </c>
      <c r="F18" s="259">
        <v>1137322</v>
      </c>
      <c r="G18" s="259">
        <v>1145280</v>
      </c>
      <c r="H18" s="259">
        <v>1189358</v>
      </c>
      <c r="I18" s="259">
        <v>809769</v>
      </c>
      <c r="J18" s="259">
        <v>1082313</v>
      </c>
      <c r="K18" s="259">
        <v>938562</v>
      </c>
      <c r="L18" s="259">
        <v>947047</v>
      </c>
      <c r="M18" s="259">
        <v>816121</v>
      </c>
      <c r="N18" s="259">
        <v>850197.99999999977</v>
      </c>
      <c r="O18" s="259">
        <v>898307.00000000012</v>
      </c>
      <c r="P18" s="259">
        <v>758944</v>
      </c>
      <c r="Q18" s="259">
        <v>730261</v>
      </c>
      <c r="R18" s="259">
        <v>733906</v>
      </c>
      <c r="S18" s="259">
        <v>799841.74617663526</v>
      </c>
      <c r="T18" s="259">
        <v>733244.93664512574</v>
      </c>
      <c r="U18" s="259">
        <v>810988.36433874455</v>
      </c>
      <c r="V18" s="259">
        <v>846488.86295354925</v>
      </c>
    </row>
    <row r="19" spans="1:22" s="19" customFormat="1" ht="15" customHeight="1">
      <c r="A19" s="271" t="s">
        <v>18</v>
      </c>
      <c r="B19" s="259">
        <v>452654.00000000006</v>
      </c>
      <c r="C19" s="259">
        <v>450735</v>
      </c>
      <c r="D19" s="259">
        <v>449781</v>
      </c>
      <c r="E19" s="259">
        <v>452832</v>
      </c>
      <c r="F19" s="259">
        <v>401005</v>
      </c>
      <c r="G19" s="259">
        <v>600475.83916041767</v>
      </c>
      <c r="H19" s="259">
        <v>617941.32931361848</v>
      </c>
      <c r="I19" s="259">
        <v>675504.91684265144</v>
      </c>
      <c r="J19" s="259">
        <v>699548.41184898617</v>
      </c>
      <c r="K19" s="259">
        <v>620291.98184993106</v>
      </c>
      <c r="L19" s="259">
        <v>619066.838194374</v>
      </c>
      <c r="M19" s="259">
        <v>546301.40693119343</v>
      </c>
      <c r="N19" s="259">
        <v>578781.39355394046</v>
      </c>
      <c r="O19" s="259">
        <v>540516.19602197222</v>
      </c>
      <c r="P19" s="259">
        <v>503329.34935408883</v>
      </c>
      <c r="Q19" s="259">
        <v>617961.66930695507</v>
      </c>
      <c r="R19" s="259">
        <v>522007.64462124469</v>
      </c>
      <c r="S19" s="259">
        <v>613791.02454911254</v>
      </c>
      <c r="T19" s="259">
        <v>627562.29895075341</v>
      </c>
      <c r="U19" s="259">
        <v>532696.06079580402</v>
      </c>
      <c r="V19" s="259">
        <v>442851.30007035861</v>
      </c>
    </row>
    <row r="20" spans="1:22" s="19" customFormat="1" ht="15" customHeight="1">
      <c r="A20" s="271" t="s">
        <v>19</v>
      </c>
      <c r="B20" s="259">
        <v>69290</v>
      </c>
      <c r="C20" s="259">
        <v>65544</v>
      </c>
      <c r="D20" s="259">
        <v>62602</v>
      </c>
      <c r="E20" s="259">
        <v>62325.000000000007</v>
      </c>
      <c r="F20" s="259">
        <v>73481</v>
      </c>
      <c r="G20" s="259">
        <v>78913</v>
      </c>
      <c r="H20" s="259">
        <v>71654</v>
      </c>
      <c r="I20" s="259">
        <v>60139</v>
      </c>
      <c r="J20" s="259">
        <v>67810</v>
      </c>
      <c r="K20" s="259">
        <v>63853</v>
      </c>
      <c r="L20" s="259">
        <v>68969</v>
      </c>
      <c r="M20" s="259">
        <v>64227.000000000007</v>
      </c>
      <c r="N20" s="259">
        <v>65188.999999999993</v>
      </c>
      <c r="O20" s="259">
        <v>65214</v>
      </c>
      <c r="P20" s="259">
        <v>58241</v>
      </c>
      <c r="Q20" s="259">
        <v>51009</v>
      </c>
      <c r="R20" s="259">
        <v>56797</v>
      </c>
      <c r="S20" s="259">
        <v>60483</v>
      </c>
      <c r="T20" s="259">
        <v>46294</v>
      </c>
      <c r="U20" s="259">
        <v>42740</v>
      </c>
      <c r="V20" s="259">
        <v>42037.836999999992</v>
      </c>
    </row>
    <row r="21" spans="1:22" s="19" customFormat="1" ht="15" customHeight="1">
      <c r="A21" s="271" t="s">
        <v>20</v>
      </c>
      <c r="B21" s="259">
        <v>153534.00000000003</v>
      </c>
      <c r="C21" s="259">
        <v>157155.99999999997</v>
      </c>
      <c r="D21" s="259">
        <v>145213.00000000003</v>
      </c>
      <c r="E21" s="259">
        <v>143055</v>
      </c>
      <c r="F21" s="259">
        <v>142568.99999999997</v>
      </c>
      <c r="G21" s="259">
        <v>148891.99999999997</v>
      </c>
      <c r="H21" s="259">
        <v>150406.00000000003</v>
      </c>
      <c r="I21" s="259">
        <v>151164.00000000003</v>
      </c>
      <c r="J21" s="259">
        <v>152869.99999999997</v>
      </c>
      <c r="K21" s="259">
        <v>151840</v>
      </c>
      <c r="L21" s="259">
        <v>156938</v>
      </c>
      <c r="M21" s="259">
        <v>153022</v>
      </c>
      <c r="N21" s="259">
        <v>156937.00000000006</v>
      </c>
      <c r="O21" s="259">
        <v>161596</v>
      </c>
      <c r="P21" s="259">
        <v>134278.9675106295</v>
      </c>
      <c r="Q21" s="259">
        <v>142477.25208379951</v>
      </c>
      <c r="R21" s="259">
        <v>146924.22536885057</v>
      </c>
      <c r="S21" s="259">
        <v>198449.32207789528</v>
      </c>
      <c r="T21" s="259">
        <v>184531.09644188202</v>
      </c>
      <c r="U21" s="259">
        <v>191774.49916742969</v>
      </c>
      <c r="V21" s="259">
        <v>174568.71215449588</v>
      </c>
    </row>
    <row r="22" spans="1:22" s="19" customFormat="1" ht="15" customHeight="1">
      <c r="A22" s="271" t="s">
        <v>21</v>
      </c>
      <c r="B22" s="259">
        <v>207406</v>
      </c>
      <c r="C22" s="259">
        <v>192271</v>
      </c>
      <c r="D22" s="259">
        <v>202143</v>
      </c>
      <c r="E22" s="259">
        <v>225135</v>
      </c>
      <c r="F22" s="259">
        <v>222719</v>
      </c>
      <c r="G22" s="259">
        <v>226548</v>
      </c>
      <c r="H22" s="259">
        <v>220297</v>
      </c>
      <c r="I22" s="259">
        <v>216398</v>
      </c>
      <c r="J22" s="259">
        <v>212945</v>
      </c>
      <c r="K22" s="259">
        <v>183542</v>
      </c>
      <c r="L22" s="259">
        <v>179814</v>
      </c>
      <c r="M22" s="259">
        <v>182861</v>
      </c>
      <c r="N22" s="259">
        <v>176955</v>
      </c>
      <c r="O22" s="259">
        <v>178355</v>
      </c>
      <c r="P22" s="259">
        <v>169729</v>
      </c>
      <c r="Q22" s="259">
        <v>176084</v>
      </c>
      <c r="R22" s="259">
        <v>215062</v>
      </c>
      <c r="S22" s="259">
        <v>208756</v>
      </c>
      <c r="T22" s="259">
        <v>218999</v>
      </c>
      <c r="U22" s="259">
        <v>225892</v>
      </c>
      <c r="V22" s="259">
        <v>216806.88100000002</v>
      </c>
    </row>
    <row r="23" spans="1:22" s="19" customFormat="1" ht="15" customHeight="1">
      <c r="A23" s="271" t="s">
        <v>22</v>
      </c>
      <c r="B23" s="259">
        <v>317691.00000000006</v>
      </c>
      <c r="C23" s="259">
        <v>293778</v>
      </c>
      <c r="D23" s="259">
        <v>286899.99999999994</v>
      </c>
      <c r="E23" s="259">
        <v>264723</v>
      </c>
      <c r="F23" s="259">
        <v>293274.00000000006</v>
      </c>
      <c r="G23" s="259">
        <v>303146.09496000002</v>
      </c>
      <c r="H23" s="259">
        <v>331199.54081632651</v>
      </c>
      <c r="I23" s="259">
        <v>319359.99999999994</v>
      </c>
      <c r="J23" s="259">
        <v>319494.99999999994</v>
      </c>
      <c r="K23" s="259">
        <v>311937.99999999988</v>
      </c>
      <c r="L23" s="259">
        <v>315883</v>
      </c>
      <c r="M23" s="259">
        <v>334064.00000000012</v>
      </c>
      <c r="N23" s="259">
        <v>301758</v>
      </c>
      <c r="O23" s="259">
        <v>298935</v>
      </c>
      <c r="P23" s="259">
        <v>316898.99999999988</v>
      </c>
      <c r="Q23" s="259">
        <v>325722</v>
      </c>
      <c r="R23" s="259">
        <v>371445</v>
      </c>
      <c r="S23" s="259">
        <v>323468</v>
      </c>
      <c r="T23" s="259">
        <v>316946.99999999994</v>
      </c>
      <c r="U23" s="259">
        <v>330604.99999999994</v>
      </c>
      <c r="V23" s="259">
        <v>323962.10600000003</v>
      </c>
    </row>
    <row r="24" spans="1:22" s="19" customFormat="1" ht="15" customHeight="1">
      <c r="A24" s="271" t="s">
        <v>23</v>
      </c>
      <c r="B24" s="259">
        <v>80646</v>
      </c>
      <c r="C24" s="259">
        <v>62808.999999999985</v>
      </c>
      <c r="D24" s="259">
        <v>62030.999999999993</v>
      </c>
      <c r="E24" s="259">
        <v>57436</v>
      </c>
      <c r="F24" s="259">
        <v>61671.921999999999</v>
      </c>
      <c r="G24" s="259">
        <v>64010.613999999987</v>
      </c>
      <c r="H24" s="259">
        <v>58339.767000000007</v>
      </c>
      <c r="I24" s="259">
        <v>68854.17</v>
      </c>
      <c r="J24" s="259">
        <v>65415.579590000008</v>
      </c>
      <c r="K24" s="259">
        <v>53180.191790000004</v>
      </c>
      <c r="L24" s="259">
        <v>62809</v>
      </c>
      <c r="M24" s="259">
        <v>64200</v>
      </c>
      <c r="N24" s="259">
        <v>60074</v>
      </c>
      <c r="O24" s="259">
        <v>61848</v>
      </c>
      <c r="P24" s="259">
        <v>61867</v>
      </c>
      <c r="Q24" s="259">
        <v>67779</v>
      </c>
      <c r="R24" s="259">
        <v>71357</v>
      </c>
      <c r="S24" s="259">
        <v>68044</v>
      </c>
      <c r="T24" s="259">
        <v>64647.000000000007</v>
      </c>
      <c r="U24" s="259">
        <v>64150.999999999993</v>
      </c>
      <c r="V24" s="259">
        <v>62417.68099999999</v>
      </c>
    </row>
    <row r="25" spans="1:22" s="19" customFormat="1" ht="15" customHeight="1">
      <c r="A25" s="271" t="s">
        <v>24</v>
      </c>
      <c r="B25" s="259">
        <v>156354</v>
      </c>
      <c r="C25" s="259">
        <v>157296</v>
      </c>
      <c r="D25" s="259">
        <v>156341.10799999989</v>
      </c>
      <c r="E25" s="259">
        <v>149146</v>
      </c>
      <c r="F25" s="259">
        <v>153755.014</v>
      </c>
      <c r="G25" s="259">
        <v>154089.97399999999</v>
      </c>
      <c r="H25" s="259">
        <v>159210.67499999999</v>
      </c>
      <c r="I25" s="259">
        <v>162476.535</v>
      </c>
      <c r="J25" s="259">
        <v>160156.93699999998</v>
      </c>
      <c r="K25" s="259">
        <v>109812.44900000002</v>
      </c>
      <c r="L25" s="259">
        <v>158675</v>
      </c>
      <c r="M25" s="259">
        <v>155543</v>
      </c>
      <c r="N25" s="259">
        <v>153796</v>
      </c>
      <c r="O25" s="259">
        <v>158340</v>
      </c>
      <c r="P25" s="259">
        <v>154003</v>
      </c>
      <c r="Q25" s="259">
        <v>158606</v>
      </c>
      <c r="R25" s="259">
        <v>152206</v>
      </c>
      <c r="S25" s="259">
        <v>154179</v>
      </c>
      <c r="T25" s="259">
        <v>164314</v>
      </c>
      <c r="U25" s="259">
        <v>150146</v>
      </c>
      <c r="V25" s="259">
        <v>131587.35499999998</v>
      </c>
    </row>
    <row r="26" spans="1:22" s="19" customFormat="1" ht="15" customHeight="1">
      <c r="A26" s="271" t="s">
        <v>25</v>
      </c>
      <c r="B26" s="259">
        <v>2895790.0000000005</v>
      </c>
      <c r="C26" s="259">
        <v>3029371</v>
      </c>
      <c r="D26" s="259">
        <v>3030916</v>
      </c>
      <c r="E26" s="259">
        <v>3027244.2770800004</v>
      </c>
      <c r="F26" s="259">
        <v>3016514.9999999991</v>
      </c>
      <c r="G26" s="259">
        <v>3110764.4092063368</v>
      </c>
      <c r="H26" s="259">
        <v>3156953.4835348534</v>
      </c>
      <c r="I26" s="259">
        <v>3076309.6057987683</v>
      </c>
      <c r="J26" s="259">
        <v>3162366.2677876125</v>
      </c>
      <c r="K26" s="259">
        <v>2945312.6547401943</v>
      </c>
      <c r="L26" s="259">
        <v>3245231.9999999991</v>
      </c>
      <c r="M26" s="259">
        <v>2960303.9999999991</v>
      </c>
      <c r="N26" s="259">
        <v>2940513</v>
      </c>
      <c r="O26" s="259">
        <v>3002875</v>
      </c>
      <c r="P26" s="259">
        <v>2714576.873092805</v>
      </c>
      <c r="Q26" s="259">
        <v>2817118.6818807623</v>
      </c>
      <c r="R26" s="259">
        <v>3043113.398185832</v>
      </c>
      <c r="S26" s="259">
        <v>3083866.6970081772</v>
      </c>
      <c r="T26" s="259">
        <v>3077675.7954133847</v>
      </c>
      <c r="U26" s="259">
        <v>3136588.3986929501</v>
      </c>
      <c r="V26" s="259">
        <v>3089702.6546402071</v>
      </c>
    </row>
    <row r="27" spans="1:22" s="19" customFormat="1" ht="15" customHeight="1">
      <c r="A27" s="271" t="s">
        <v>26</v>
      </c>
      <c r="B27" s="259">
        <v>7789.0780000000004</v>
      </c>
      <c r="C27" s="259">
        <v>7725.1019999999999</v>
      </c>
      <c r="D27" s="259">
        <v>8525</v>
      </c>
      <c r="E27" s="259">
        <v>8859</v>
      </c>
      <c r="F27" s="259">
        <v>8851</v>
      </c>
      <c r="G27" s="259">
        <v>8756</v>
      </c>
      <c r="H27" s="259">
        <v>13215</v>
      </c>
      <c r="I27" s="259">
        <v>9661</v>
      </c>
      <c r="J27" s="259">
        <v>8232.75112198016</v>
      </c>
      <c r="K27" s="259">
        <v>6766.7999999999993</v>
      </c>
      <c r="L27" s="259">
        <v>9928</v>
      </c>
      <c r="M27" s="259">
        <v>12325</v>
      </c>
      <c r="N27" s="259">
        <v>12635</v>
      </c>
      <c r="O27" s="259">
        <v>13880</v>
      </c>
      <c r="P27" s="259">
        <v>10982</v>
      </c>
      <c r="Q27" s="259">
        <v>9872</v>
      </c>
      <c r="R27" s="259">
        <v>11213</v>
      </c>
      <c r="S27" s="259">
        <v>7683</v>
      </c>
      <c r="T27" s="259">
        <v>7685</v>
      </c>
      <c r="U27" s="259">
        <v>7372</v>
      </c>
      <c r="V27" s="259">
        <v>8026.9880000000012</v>
      </c>
    </row>
    <row r="28" spans="1:22" s="19" customFormat="1" ht="15" customHeight="1">
      <c r="A28" s="271" t="s">
        <v>27</v>
      </c>
      <c r="B28" s="259">
        <v>91976</v>
      </c>
      <c r="C28" s="259">
        <v>86008</v>
      </c>
      <c r="D28" s="259">
        <v>89500</v>
      </c>
      <c r="E28" s="259">
        <v>63799.199999999997</v>
      </c>
      <c r="F28" s="259">
        <v>71676</v>
      </c>
      <c r="G28" s="259">
        <v>70473.600000000006</v>
      </c>
      <c r="H28" s="259">
        <v>72151.199999999997</v>
      </c>
      <c r="I28" s="259">
        <v>76208.399999999994</v>
      </c>
      <c r="J28" s="259">
        <v>73605.600000000006</v>
      </c>
      <c r="K28" s="259">
        <v>68612.399999999994</v>
      </c>
      <c r="L28" s="259">
        <v>75441.600000000006</v>
      </c>
      <c r="M28" s="259">
        <v>63622.8</v>
      </c>
      <c r="N28" s="259">
        <v>78318</v>
      </c>
      <c r="O28" s="259">
        <v>82792.800000000003</v>
      </c>
      <c r="P28" s="259">
        <v>70513</v>
      </c>
      <c r="Q28" s="259">
        <v>68317</v>
      </c>
      <c r="R28" s="259">
        <v>73966</v>
      </c>
      <c r="S28" s="259">
        <v>72540</v>
      </c>
      <c r="T28" s="259">
        <v>64706.999999999993</v>
      </c>
      <c r="U28" s="259">
        <v>71030</v>
      </c>
      <c r="V28" s="259">
        <v>65940</v>
      </c>
    </row>
    <row r="29" spans="1:22" s="19" customFormat="1" ht="15" customHeight="1">
      <c r="A29" s="271" t="s">
        <v>582</v>
      </c>
      <c r="B29" s="259">
        <v>34892</v>
      </c>
      <c r="C29" s="259">
        <v>38060</v>
      </c>
      <c r="D29" s="259">
        <v>55962</v>
      </c>
      <c r="E29" s="259">
        <v>68378.399999999994</v>
      </c>
      <c r="F29" s="259">
        <v>93837.599999999991</v>
      </c>
      <c r="G29" s="259">
        <v>102657.59999999999</v>
      </c>
      <c r="H29" s="259">
        <v>118548</v>
      </c>
      <c r="I29" s="259">
        <v>154036.79999999999</v>
      </c>
      <c r="J29" s="259">
        <v>161978.4</v>
      </c>
      <c r="K29" s="259">
        <v>162781.19999999998</v>
      </c>
      <c r="L29" s="259">
        <v>178113.60000000003</v>
      </c>
      <c r="M29" s="259">
        <v>245602.80000000002</v>
      </c>
      <c r="N29" s="259">
        <v>277380</v>
      </c>
      <c r="O29" s="259">
        <v>297784.80000000005</v>
      </c>
      <c r="P29" s="259">
        <v>336289</v>
      </c>
      <c r="Q29" s="259">
        <v>424558</v>
      </c>
      <c r="R29" s="259">
        <v>425401</v>
      </c>
      <c r="S29" s="259">
        <v>521947</v>
      </c>
      <c r="T29" s="259">
        <v>560647</v>
      </c>
      <c r="U29" s="259">
        <v>620230</v>
      </c>
      <c r="V29" s="259">
        <v>653754</v>
      </c>
    </row>
    <row r="30" spans="1:22" s="19" customFormat="1" ht="15" customHeight="1">
      <c r="A30" s="271" t="s">
        <v>28</v>
      </c>
      <c r="B30" s="259">
        <v>349188.99999999994</v>
      </c>
      <c r="C30" s="259">
        <v>364926</v>
      </c>
      <c r="D30" s="259">
        <v>361372.94415816583</v>
      </c>
      <c r="E30" s="259">
        <v>581781.43070411286</v>
      </c>
      <c r="F30" s="259">
        <v>674384.67953522108</v>
      </c>
      <c r="G30" s="259">
        <v>870972.85923590814</v>
      </c>
      <c r="H30" s="259">
        <v>1031647.9110549678</v>
      </c>
      <c r="I30" s="259">
        <v>1183937.628573532</v>
      </c>
      <c r="J30" s="259">
        <v>1212473.743987703</v>
      </c>
      <c r="K30" s="259">
        <v>1279280.7151986663</v>
      </c>
      <c r="L30" s="259">
        <v>1490529.2944770248</v>
      </c>
      <c r="M30" s="259">
        <v>1488124.5469999996</v>
      </c>
      <c r="N30" s="259">
        <v>1192907.3204835642</v>
      </c>
      <c r="O30" s="259">
        <v>1263021.4472778945</v>
      </c>
      <c r="P30" s="259">
        <v>1265540.6228786819</v>
      </c>
      <c r="Q30" s="259">
        <v>1299161.4926350298</v>
      </c>
      <c r="R30" s="259">
        <v>1329816.449550523</v>
      </c>
      <c r="S30" s="259">
        <v>1350131.975273361</v>
      </c>
      <c r="T30" s="259">
        <v>1295875.1210945726</v>
      </c>
      <c r="U30" s="259">
        <v>1331515.7052036463</v>
      </c>
      <c r="V30" s="259">
        <v>1336865.449443331</v>
      </c>
    </row>
    <row r="31" spans="1:22" s="19" customFormat="1" ht="15" customHeight="1">
      <c r="A31" s="271" t="s">
        <v>395</v>
      </c>
      <c r="B31" s="259">
        <v>9255.4688890799225</v>
      </c>
      <c r="C31" s="259">
        <v>11348.398743410125</v>
      </c>
      <c r="D31" s="259">
        <v>12515.999817704382</v>
      </c>
      <c r="E31" s="259">
        <v>13904.00096096527</v>
      </c>
      <c r="F31" s="259">
        <v>14681.000000029904</v>
      </c>
      <c r="G31" s="259">
        <v>16550.570800029906</v>
      </c>
      <c r="H31" s="259">
        <v>18864.999999983924</v>
      </c>
      <c r="I31" s="259">
        <v>21687.439999983922</v>
      </c>
      <c r="J31" s="259">
        <v>31576.399999983925</v>
      </c>
      <c r="K31" s="259">
        <v>34948.279999983926</v>
      </c>
      <c r="L31" s="259">
        <v>39015.999999983927</v>
      </c>
      <c r="M31" s="259">
        <v>42986.999999983927</v>
      </c>
      <c r="N31" s="259">
        <v>59535.999999983927</v>
      </c>
      <c r="O31" s="259">
        <v>61777</v>
      </c>
      <c r="P31" s="259">
        <v>68421</v>
      </c>
      <c r="Q31" s="259">
        <v>74323</v>
      </c>
      <c r="R31" s="259">
        <v>80310</v>
      </c>
      <c r="S31" s="259">
        <v>83822</v>
      </c>
      <c r="T31" s="259">
        <v>93198</v>
      </c>
      <c r="U31" s="259">
        <v>97251</v>
      </c>
      <c r="V31" s="259">
        <v>105453</v>
      </c>
    </row>
    <row r="32" spans="1:22" s="19" customFormat="1" ht="15" customHeight="1">
      <c r="A32" s="271" t="s">
        <v>29</v>
      </c>
      <c r="B32" s="259">
        <v>1996750.6</v>
      </c>
      <c r="C32" s="259">
        <v>1994600.600000001</v>
      </c>
      <c r="D32" s="259">
        <v>2011640.4000000004</v>
      </c>
      <c r="E32" s="259">
        <v>2059962</v>
      </c>
      <c r="F32" s="259">
        <v>2087034.7572000006</v>
      </c>
      <c r="G32" s="259">
        <v>2097823.9594785036</v>
      </c>
      <c r="H32" s="259">
        <v>2117498.3999999994</v>
      </c>
      <c r="I32" s="259">
        <v>2119236.9999999991</v>
      </c>
      <c r="J32" s="259">
        <v>2091144.710540625</v>
      </c>
      <c r="K32" s="259">
        <v>1979939.8226067675</v>
      </c>
      <c r="L32" s="259">
        <v>2095830.4211843752</v>
      </c>
      <c r="M32" s="259">
        <v>2065218.1736812498</v>
      </c>
      <c r="N32" s="259">
        <v>2095784</v>
      </c>
      <c r="O32" s="259">
        <v>2095416.0000000002</v>
      </c>
      <c r="P32" s="259">
        <v>2050904.0671170552</v>
      </c>
      <c r="Q32" s="259">
        <v>2062386.3632592114</v>
      </c>
      <c r="R32" s="259">
        <v>2067570.6431501326</v>
      </c>
      <c r="S32" s="259">
        <v>2067466.600925195</v>
      </c>
      <c r="T32" s="259">
        <v>2045265.3120957692</v>
      </c>
      <c r="U32" s="259">
        <v>1977520.3184863497</v>
      </c>
      <c r="V32" s="259">
        <v>1904098.2230588957</v>
      </c>
    </row>
    <row r="33" spans="1:25" s="19" customFormat="1" ht="15" customHeight="1">
      <c r="A33" s="271" t="s">
        <v>30</v>
      </c>
      <c r="B33" s="259">
        <v>1851148</v>
      </c>
      <c r="C33" s="259">
        <v>1868255</v>
      </c>
      <c r="D33" s="259">
        <v>1798121</v>
      </c>
      <c r="E33" s="259">
        <v>1800640</v>
      </c>
      <c r="F33" s="259">
        <v>1822451.856411</v>
      </c>
      <c r="G33" s="259">
        <v>1778594</v>
      </c>
      <c r="H33" s="259">
        <v>1825689</v>
      </c>
      <c r="I33" s="259">
        <v>1533075</v>
      </c>
      <c r="J33" s="259">
        <v>1623007</v>
      </c>
      <c r="K33" s="259">
        <v>1471974</v>
      </c>
      <c r="L33" s="259">
        <v>1533330</v>
      </c>
      <c r="M33" s="259">
        <v>1177858</v>
      </c>
      <c r="N33" s="259">
        <v>1085011</v>
      </c>
      <c r="O33" s="259">
        <v>1061345</v>
      </c>
      <c r="P33" s="259">
        <v>1059583</v>
      </c>
      <c r="Q33" s="259">
        <v>1001297</v>
      </c>
      <c r="R33" s="259">
        <v>923276</v>
      </c>
      <c r="S33" s="259">
        <v>832623</v>
      </c>
      <c r="T33" s="259">
        <v>829136</v>
      </c>
      <c r="U33" s="259">
        <v>818952</v>
      </c>
      <c r="V33" s="259">
        <v>702349.09100000001</v>
      </c>
    </row>
    <row r="34" spans="1:25" s="19" customFormat="1" ht="15" customHeight="1">
      <c r="A34" s="271" t="s">
        <v>31</v>
      </c>
      <c r="B34" s="259">
        <v>272830</v>
      </c>
      <c r="C34" s="259">
        <v>275340</v>
      </c>
      <c r="D34" s="259">
        <v>277318</v>
      </c>
      <c r="E34" s="259">
        <v>448927.02899999992</v>
      </c>
      <c r="F34" s="259">
        <v>467457.19603000005</v>
      </c>
      <c r="G34" s="259">
        <v>469491.39999999997</v>
      </c>
      <c r="H34" s="259">
        <v>469274.86200000008</v>
      </c>
      <c r="I34" s="259">
        <v>446659.92799999984</v>
      </c>
      <c r="J34" s="259">
        <v>456809.09999999992</v>
      </c>
      <c r="K34" s="259">
        <v>451635.00000000012</v>
      </c>
      <c r="L34" s="259">
        <v>494919.00000000017</v>
      </c>
      <c r="M34" s="259">
        <v>450117.00000000006</v>
      </c>
      <c r="N34" s="259">
        <v>461230</v>
      </c>
      <c r="O34" s="259">
        <v>446221</v>
      </c>
      <c r="P34" s="259">
        <v>394550</v>
      </c>
      <c r="Q34" s="259">
        <v>413147</v>
      </c>
      <c r="R34" s="259">
        <v>422039.99999999988</v>
      </c>
      <c r="S34" s="259">
        <v>424768.99999999988</v>
      </c>
      <c r="T34" s="259">
        <v>409365.99999999988</v>
      </c>
      <c r="U34" s="259">
        <v>416890</v>
      </c>
      <c r="V34" s="259">
        <v>387260.17799999996</v>
      </c>
      <c r="X34" s="424"/>
    </row>
    <row r="35" spans="1:25" s="19" customFormat="1" ht="15" customHeight="1">
      <c r="A35" s="402" t="s">
        <v>390</v>
      </c>
      <c r="B35" s="261">
        <v>22596987.30356922</v>
      </c>
      <c r="C35" s="261">
        <v>22750349.612879179</v>
      </c>
      <c r="D35" s="261">
        <v>22509655.375794999</v>
      </c>
      <c r="E35" s="261">
        <v>23054695.818334945</v>
      </c>
      <c r="F35" s="261">
        <v>23287394.256423041</v>
      </c>
      <c r="G35" s="261">
        <v>23698134.982429545</v>
      </c>
      <c r="H35" s="261">
        <v>23955335.273615699</v>
      </c>
      <c r="I35" s="261">
        <v>23368910.412182927</v>
      </c>
      <c r="J35" s="261">
        <v>23484639.791379113</v>
      </c>
      <c r="K35" s="261">
        <v>21947722.849673051</v>
      </c>
      <c r="L35" s="261">
        <v>22885080.051038824</v>
      </c>
      <c r="M35" s="261">
        <v>22028213.603036106</v>
      </c>
      <c r="N35" s="261">
        <v>21831362.060707361</v>
      </c>
      <c r="O35" s="261">
        <v>22004036.223560594</v>
      </c>
      <c r="P35" s="261">
        <f t="shared" ref="P35" si="0">SUM(P5:P34)</f>
        <v>21151912.834320996</v>
      </c>
      <c r="Q35" s="261">
        <f t="shared" ref="Q35" si="1">SUM(Q5:Q34)</f>
        <v>21561603.355577823</v>
      </c>
      <c r="R35" s="261">
        <f t="shared" ref="R35" si="2">SUM(R5:R34)</f>
        <v>21706137.224719834</v>
      </c>
      <c r="S35" s="261">
        <f>SUM(S5:S34)</f>
        <v>21724106.837129187</v>
      </c>
      <c r="T35" s="261">
        <f>SUM(T5:T34)</f>
        <v>21185430.100447956</v>
      </c>
      <c r="U35" s="261">
        <f>SUM(U5:U34)</f>
        <v>20702329.842459694</v>
      </c>
      <c r="V35" s="261">
        <f>SUM(V5:V34)</f>
        <v>19209436.062347863</v>
      </c>
      <c r="W35" s="172"/>
      <c r="X35" s="23"/>
      <c r="Y35" s="23"/>
    </row>
    <row r="36" spans="1:25" s="25" customFormat="1" ht="15" customHeight="1">
      <c r="A36" s="403" t="s">
        <v>232</v>
      </c>
      <c r="B36" s="259">
        <v>8306630.9999999991</v>
      </c>
      <c r="C36" s="259">
        <v>8160213</v>
      </c>
      <c r="D36" s="259">
        <v>8152386</v>
      </c>
      <c r="E36" s="259">
        <v>8532949.9759999998</v>
      </c>
      <c r="F36" s="259">
        <v>8771435.0488000009</v>
      </c>
      <c r="G36" s="259">
        <v>8959307.3522000015</v>
      </c>
      <c r="H36" s="259">
        <v>8986189.5627999995</v>
      </c>
      <c r="I36" s="259">
        <v>8910337.6726000011</v>
      </c>
      <c r="J36" s="259">
        <v>8733036.9969999995</v>
      </c>
      <c r="K36" s="259">
        <v>8097698.8162799999</v>
      </c>
      <c r="L36" s="259">
        <v>8167266</v>
      </c>
      <c r="M36" s="259">
        <v>8001851</v>
      </c>
      <c r="N36" s="259">
        <v>8000181</v>
      </c>
      <c r="O36" s="259">
        <v>7885119</v>
      </c>
      <c r="P36" s="259">
        <f>'1.2'!R97*1000</f>
        <v>7746766</v>
      </c>
      <c r="Q36" s="259">
        <f>'1.2'!S97*1000</f>
        <v>7891776</v>
      </c>
      <c r="R36" s="259">
        <f>'1.2'!T97*1000</f>
        <v>8026826</v>
      </c>
      <c r="S36" s="259">
        <f>'1.2'!U97*1000</f>
        <v>8045922</v>
      </c>
      <c r="T36" s="259">
        <f>'1.2'!V97*1000</f>
        <v>7785504</v>
      </c>
      <c r="U36" s="259">
        <f>'1.2'!W97*1000</f>
        <v>7680195</v>
      </c>
      <c r="V36" s="259">
        <f>'1.2'!X97*1000</f>
        <v>7231978.254999999</v>
      </c>
      <c r="W36" s="425"/>
      <c r="X36" s="81"/>
      <c r="Y36" s="81"/>
    </row>
    <row r="37" spans="1:25" s="19" customFormat="1" ht="15" customHeight="1">
      <c r="A37" s="574" t="s">
        <v>459</v>
      </c>
      <c r="B37" s="259">
        <v>170832.06400000001</v>
      </c>
      <c r="C37" s="259">
        <v>194347.09400000001</v>
      </c>
      <c r="D37" s="259">
        <v>170204</v>
      </c>
      <c r="E37" s="259">
        <v>158130.49130780427</v>
      </c>
      <c r="F37" s="259">
        <v>174531.39685212547</v>
      </c>
      <c r="G37" s="259">
        <v>175774.45158057308</v>
      </c>
      <c r="H37" s="259">
        <v>174905.77965060755</v>
      </c>
      <c r="I37" s="259">
        <v>178590.46671546239</v>
      </c>
      <c r="J37" s="259">
        <v>173222.23132452936</v>
      </c>
      <c r="K37" s="259">
        <v>145113.19010270335</v>
      </c>
      <c r="L37" s="259">
        <v>151931</v>
      </c>
      <c r="M37" s="259">
        <v>148031</v>
      </c>
      <c r="N37" s="259">
        <v>149165</v>
      </c>
      <c r="O37" s="259">
        <v>151334</v>
      </c>
      <c r="P37" s="259">
        <f>'1.2'!R100*1000</f>
        <v>155303</v>
      </c>
      <c r="Q37" s="259">
        <f>'1.2'!S100*1000</f>
        <v>160722</v>
      </c>
      <c r="R37" s="259">
        <f>'1.2'!T100*1000</f>
        <v>164313</v>
      </c>
      <c r="S37" s="259">
        <f>'1.2'!U100*1000</f>
        <v>173298</v>
      </c>
      <c r="T37" s="259">
        <f>'1.2'!V100*1000</f>
        <v>163805</v>
      </c>
      <c r="U37" s="259">
        <f>'1.2'!W100*1000</f>
        <v>158414</v>
      </c>
      <c r="V37" s="259">
        <f>'1.2'!X100*1000</f>
        <v>143676.682</v>
      </c>
      <c r="W37" s="172"/>
      <c r="X37" s="23"/>
      <c r="Y37" s="23"/>
    </row>
    <row r="38" spans="1:25" s="19" customFormat="1" ht="15" customHeight="1">
      <c r="A38" s="574" t="s">
        <v>460</v>
      </c>
      <c r="B38" s="259">
        <v>52406.447908286413</v>
      </c>
      <c r="C38" s="259">
        <v>87667.903192371479</v>
      </c>
      <c r="D38" s="259">
        <v>102864</v>
      </c>
      <c r="E38" s="259">
        <v>170800.79986454279</v>
      </c>
      <c r="F38" s="259">
        <v>167822.21555121415</v>
      </c>
      <c r="G38" s="259">
        <v>99326.733840819914</v>
      </c>
      <c r="H38" s="259">
        <v>148956.07108663095</v>
      </c>
      <c r="I38" s="259">
        <v>126017.01569804762</v>
      </c>
      <c r="J38" s="259">
        <v>49451.434775080248</v>
      </c>
      <c r="K38" s="259">
        <v>55541.185144786672</v>
      </c>
      <c r="L38" s="259">
        <v>-115310</v>
      </c>
      <c r="M38" s="259">
        <v>-78648</v>
      </c>
      <c r="N38" s="259">
        <v>22517.952502856017</v>
      </c>
      <c r="O38" s="259">
        <v>75772.861546835833</v>
      </c>
      <c r="P38" s="259">
        <f>'1.2'!R101*1000</f>
        <v>-26520.389800239813</v>
      </c>
      <c r="Q38" s="259">
        <f>'1.2'!S101*1000</f>
        <v>-71911</v>
      </c>
      <c r="R38" s="259">
        <f>'1.2'!T101*1000</f>
        <v>40627</v>
      </c>
      <c r="S38" s="259">
        <f>'1.2'!U101*1000</f>
        <v>83316</v>
      </c>
      <c r="T38" s="259">
        <f>'1.2'!V101*1000</f>
        <v>84038</v>
      </c>
      <c r="U38" s="259">
        <f>'1.2'!W101*1000</f>
        <v>40597</v>
      </c>
      <c r="V38" s="259">
        <f>'1.2'!X101*1000</f>
        <v>48163.654000000337</v>
      </c>
      <c r="W38" s="172"/>
      <c r="X38" s="23"/>
      <c r="Y38" s="23"/>
    </row>
    <row r="39" spans="1:25" ht="15" customHeight="1">
      <c r="A39" s="574" t="s">
        <v>461</v>
      </c>
      <c r="B39" s="259">
        <v>358503.6731419157</v>
      </c>
      <c r="C39" s="259">
        <v>388524.75993045222</v>
      </c>
      <c r="D39" s="259">
        <v>401553.25635050132</v>
      </c>
      <c r="E39" s="259">
        <v>442114.97682551981</v>
      </c>
      <c r="F39" s="259">
        <v>451371.46298874158</v>
      </c>
      <c r="G39" s="259">
        <v>728243.45903003763</v>
      </c>
      <c r="H39" s="259">
        <v>750069.54810197104</v>
      </c>
      <c r="I39" s="259">
        <v>859319.98033727671</v>
      </c>
      <c r="J39" s="259">
        <v>902453.73423910257</v>
      </c>
      <c r="K39" s="259">
        <v>823975.31644001068</v>
      </c>
      <c r="L39" s="259">
        <v>835894.44415832346</v>
      </c>
      <c r="M39" s="259">
        <v>784789.78775833908</v>
      </c>
      <c r="N39" s="259">
        <v>860234.87588316971</v>
      </c>
      <c r="O39" s="259">
        <v>852087.76477166056</v>
      </c>
      <c r="P39" s="259">
        <f>'1.2'!R142*1000</f>
        <v>714299.92006355978</v>
      </c>
      <c r="Q39" s="259">
        <f>'1.2'!S142*1000</f>
        <v>849584.6607065578</v>
      </c>
      <c r="R39" s="259">
        <f>'1.2'!T142*1000</f>
        <v>783573.49990626005</v>
      </c>
      <c r="S39" s="259">
        <f>'1.2'!U142*1000</f>
        <v>864278.32052561315</v>
      </c>
      <c r="T39" s="259">
        <f>'1.2'!V142*1000</f>
        <v>929448.99305706867</v>
      </c>
      <c r="U39" s="259">
        <f>'1.2'!W142*1000</f>
        <v>840507.27734691417</v>
      </c>
      <c r="V39" s="259">
        <f>'1.2'!X142*1000</f>
        <v>592292.46580625605</v>
      </c>
      <c r="X39" s="426"/>
      <c r="Y39" s="11"/>
    </row>
    <row r="40" spans="1:25" s="367" customFormat="1" ht="15" customHeight="1">
      <c r="A40" s="574" t="s">
        <v>462</v>
      </c>
      <c r="B40" s="259">
        <v>338454.58419319632</v>
      </c>
      <c r="C40" s="259">
        <v>288279.92841549846</v>
      </c>
      <c r="D40" s="259">
        <v>298645.43979383225</v>
      </c>
      <c r="E40" s="259">
        <v>300568.34334218909</v>
      </c>
      <c r="F40" s="259">
        <v>295763.05804327718</v>
      </c>
      <c r="G40" s="259">
        <v>221356.14091718383</v>
      </c>
      <c r="H40" s="259">
        <v>237109.62444346948</v>
      </c>
      <c r="I40" s="259">
        <v>243886.40150853217</v>
      </c>
      <c r="J40" s="259">
        <v>240755.18824912654</v>
      </c>
      <c r="K40" s="259">
        <v>229036.3087723424</v>
      </c>
      <c r="L40" s="259">
        <v>199558.02783221778</v>
      </c>
      <c r="M40" s="259">
        <v>194070.07604443925</v>
      </c>
      <c r="N40" s="259">
        <v>200383.01553159254</v>
      </c>
      <c r="O40" s="259">
        <v>208093.54425431055</v>
      </c>
      <c r="P40" s="259">
        <f>'1.2'!R144*1000</f>
        <v>513589.54734838742</v>
      </c>
      <c r="Q40" s="259">
        <f>'1.2'!S144*1000</f>
        <v>510901.65876864403</v>
      </c>
      <c r="R40" s="259">
        <f>'1.2'!T144*1000</f>
        <v>531202.93875066272</v>
      </c>
      <c r="S40" s="259">
        <f>'1.2'!U144*1000</f>
        <v>523808.99417654623</v>
      </c>
      <c r="T40" s="259">
        <f>'1.2'!V144*1000</f>
        <v>526706.51362913358</v>
      </c>
      <c r="U40" s="259">
        <f>'1.2'!W144*1000</f>
        <v>525944.24235865136</v>
      </c>
      <c r="V40" s="259">
        <f>'1.2'!X144*1000</f>
        <v>477651.93835466867</v>
      </c>
      <c r="X40" s="426"/>
      <c r="Y40" s="11"/>
    </row>
    <row r="41" spans="1:25" s="367" customFormat="1" ht="15" customHeight="1">
      <c r="A41" s="574" t="s">
        <v>463</v>
      </c>
      <c r="B41" s="259">
        <v>92743</v>
      </c>
      <c r="C41" s="259">
        <v>93278</v>
      </c>
      <c r="D41" s="259">
        <v>100069</v>
      </c>
      <c r="E41" s="259">
        <v>109054</v>
      </c>
      <c r="F41" s="259">
        <v>111363</v>
      </c>
      <c r="G41" s="259">
        <v>104286</v>
      </c>
      <c r="H41" s="259">
        <v>107888</v>
      </c>
      <c r="I41" s="259">
        <v>128554</v>
      </c>
      <c r="J41" s="259">
        <v>124485</v>
      </c>
      <c r="K41" s="259">
        <v>114059</v>
      </c>
      <c r="L41" s="259">
        <v>116156</v>
      </c>
      <c r="M41" s="259">
        <v>113908</v>
      </c>
      <c r="N41" s="259">
        <v>106264</v>
      </c>
      <c r="O41" s="259">
        <v>96140</v>
      </c>
      <c r="P41" s="259">
        <f>'1.2'!R145*1000</f>
        <v>94681</v>
      </c>
      <c r="Q41" s="259">
        <f>'1.2'!S145*1000</f>
        <v>101307</v>
      </c>
      <c r="R41" s="259">
        <f>'1.2'!T145*1000</f>
        <v>117477</v>
      </c>
      <c r="S41" s="259">
        <f>'1.2'!U145*1000</f>
        <v>95681</v>
      </c>
      <c r="T41" s="259">
        <f>'1.2'!V145*1000</f>
        <v>70976</v>
      </c>
      <c r="U41" s="259">
        <f>'1.2'!W145*1000</f>
        <v>57173</v>
      </c>
      <c r="V41" s="259">
        <f>'1.2'!X145*1000</f>
        <v>55410.801000000007</v>
      </c>
      <c r="W41" s="259"/>
      <c r="X41" s="426"/>
      <c r="Y41" s="11"/>
    </row>
    <row r="42" spans="1:25" s="367" customFormat="1" ht="15" customHeight="1">
      <c r="A42" s="404" t="s">
        <v>458</v>
      </c>
      <c r="B42" s="261">
        <v>14400802.726528786</v>
      </c>
      <c r="C42" s="261">
        <v>14678628.778556596</v>
      </c>
      <c r="D42" s="261">
        <v>14427360.559238331</v>
      </c>
      <c r="E42" s="261">
        <v>14600076.500023961</v>
      </c>
      <c r="F42" s="261">
        <v>14591341.415080916</v>
      </c>
      <c r="G42" s="261">
        <v>14402755.497538082</v>
      </c>
      <c r="H42" s="261">
        <v>14672159.637894437</v>
      </c>
      <c r="I42" s="261">
        <v>14019192.643167691</v>
      </c>
      <c r="J42" s="261">
        <v>14188092.914488746</v>
      </c>
      <c r="K42" s="261">
        <v>13341680.400972873</v>
      </c>
      <c r="L42" s="261">
        <v>14001942.634712718</v>
      </c>
      <c r="M42" s="261">
        <v>13391117.891322205</v>
      </c>
      <c r="N42" s="261">
        <v>13236748.152858639</v>
      </c>
      <c r="O42" s="261">
        <v>13605889.864590079</v>
      </c>
      <c r="P42" s="261">
        <f t="shared" ref="P42:S42" si="3">(P35-P36)+P37+P38-P39+P40-P41</f>
        <v>13238538.071805585</v>
      </c>
      <c r="Q42" s="261">
        <f t="shared" si="3"/>
        <v>13318648.35363991</v>
      </c>
      <c r="R42" s="261">
        <f t="shared" si="3"/>
        <v>13514403.663564235</v>
      </c>
      <c r="S42" s="261">
        <f t="shared" si="3"/>
        <v>13498648.51078012</v>
      </c>
      <c r="T42" s="261">
        <f>(T35-T36)+T37+T38-T39+T40-T41</f>
        <v>13174050.621020021</v>
      </c>
      <c r="U42" s="261">
        <f>(U35-U36)+U37+U38-U39+U40-U41</f>
        <v>12849409.80747143</v>
      </c>
      <c r="V42" s="261">
        <f>(V35-V36)+V37+V38-V39+V40-V41</f>
        <v>11999246.814896278</v>
      </c>
      <c r="X42" s="11"/>
      <c r="Y42" s="11"/>
    </row>
    <row r="43" spans="1:25" s="367" customFormat="1" ht="15" customHeight="1">
      <c r="A43" s="575" t="s">
        <v>583</v>
      </c>
      <c r="B43" s="259">
        <v>0</v>
      </c>
      <c r="C43" s="259">
        <v>0</v>
      </c>
      <c r="D43" s="259">
        <v>0</v>
      </c>
      <c r="E43" s="259">
        <v>0</v>
      </c>
      <c r="F43" s="259">
        <v>0</v>
      </c>
      <c r="G43" s="259">
        <v>155602.41516302928</v>
      </c>
      <c r="H43" s="259">
        <v>164633.75171106885</v>
      </c>
      <c r="I43" s="259">
        <v>177680.45020836487</v>
      </c>
      <c r="J43" s="259">
        <v>177884.41314145981</v>
      </c>
      <c r="K43" s="259">
        <v>175318.4516590045</v>
      </c>
      <c r="L43" s="259">
        <v>199380.27437314176</v>
      </c>
      <c r="M43" s="259">
        <v>193280.42746691086</v>
      </c>
      <c r="N43" s="259">
        <v>210309.11403547064</v>
      </c>
      <c r="O43" s="259">
        <v>215719.03985796613</v>
      </c>
      <c r="P43" s="259">
        <f>'1.2'!R137*1000</f>
        <v>-58951.462089479057</v>
      </c>
      <c r="Q43" s="259">
        <f>'1.2'!S137*1000</f>
        <v>-57138.352922578924</v>
      </c>
      <c r="R43" s="259">
        <f>'1.2'!T137*1000</f>
        <v>-23782.663926994865</v>
      </c>
      <c r="S43" s="259">
        <f>'1.2'!U137*1000</f>
        <v>24344.488179924636</v>
      </c>
      <c r="T43" s="259">
        <f>'1.2'!V137*1000</f>
        <v>-45007.44948288388</v>
      </c>
      <c r="U43" s="259">
        <f>'1.2'!W137*1000</f>
        <v>-44868.807936605648</v>
      </c>
      <c r="V43" s="259">
        <f>'1.2'!X137*1000</f>
        <v>-104336.41299485028</v>
      </c>
      <c r="X43" s="173"/>
      <c r="Y43" s="11"/>
    </row>
    <row r="44" spans="1:25" ht="15" customHeight="1">
      <c r="A44" s="404" t="s">
        <v>303</v>
      </c>
      <c r="B44" s="261">
        <v>14400802.726528786</v>
      </c>
      <c r="C44" s="261">
        <v>14678628.778556596</v>
      </c>
      <c r="D44" s="261">
        <v>14427360.559238331</v>
      </c>
      <c r="E44" s="261">
        <v>14600076.500023961</v>
      </c>
      <c r="F44" s="261">
        <v>14591341.415080916</v>
      </c>
      <c r="G44" s="261">
        <v>14558357.912701111</v>
      </c>
      <c r="H44" s="261">
        <v>14836793.389605505</v>
      </c>
      <c r="I44" s="261">
        <v>14196873.093376055</v>
      </c>
      <c r="J44" s="261">
        <v>14365977.327630205</v>
      </c>
      <c r="K44" s="261">
        <v>13516998.852631878</v>
      </c>
      <c r="L44" s="261">
        <v>14201322.90908586</v>
      </c>
      <c r="M44" s="261">
        <v>13584398.318789115</v>
      </c>
      <c r="N44" s="261">
        <v>13447057.26689411</v>
      </c>
      <c r="O44" s="261">
        <v>13821608.904448045</v>
      </c>
      <c r="P44" s="261">
        <f t="shared" ref="P44:S44" si="4">P42+P43</f>
        <v>13179586.609716106</v>
      </c>
      <c r="Q44" s="261">
        <f t="shared" si="4"/>
        <v>13261510.000717331</v>
      </c>
      <c r="R44" s="261">
        <f t="shared" si="4"/>
        <v>13490620.999637241</v>
      </c>
      <c r="S44" s="261">
        <f t="shared" si="4"/>
        <v>13522992.998960044</v>
      </c>
      <c r="T44" s="261">
        <f>T42+T43</f>
        <v>13129043.171537137</v>
      </c>
      <c r="U44" s="261">
        <f>U42+U43</f>
        <v>12804540.999534825</v>
      </c>
      <c r="V44" s="261">
        <f>V42+V43</f>
        <v>11894910.401901428</v>
      </c>
      <c r="X44" s="11"/>
      <c r="Y44" s="11"/>
    </row>
    <row r="45" spans="1:25" ht="15" customHeight="1">
      <c r="A45" s="576" t="s">
        <v>557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Q45" s="259"/>
      <c r="R45" s="259"/>
      <c r="S45" s="259"/>
      <c r="T45" s="259"/>
      <c r="U45" s="259"/>
      <c r="V45" s="11"/>
      <c r="W45" s="173"/>
      <c r="X45" s="11"/>
      <c r="Y45" s="11"/>
    </row>
    <row r="46" spans="1:25" ht="15" customHeight="1">
      <c r="A46" s="15" t="s">
        <v>584</v>
      </c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S46" s="398"/>
      <c r="T46" s="398"/>
      <c r="U46" s="401"/>
      <c r="V46" s="4"/>
      <c r="W46" s="174"/>
    </row>
    <row r="47" spans="1:25" s="367" customFormat="1" ht="15" customHeight="1">
      <c r="A47" s="19" t="s">
        <v>560</v>
      </c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S47" s="398"/>
      <c r="T47" s="398"/>
      <c r="U47" s="401"/>
      <c r="V47" s="4"/>
    </row>
    <row r="48" spans="1:25" s="367" customFormat="1" ht="15" customHeight="1">
      <c r="A48" s="578" t="s">
        <v>561</v>
      </c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S48" s="259"/>
      <c r="T48" s="259"/>
    </row>
    <row r="49" spans="1:22" s="367" customFormat="1" ht="12.75" customHeight="1"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</row>
    <row r="50" spans="1:22" s="367" customFormat="1" ht="12.75" customHeight="1">
      <c r="A50" s="397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S50" s="399"/>
      <c r="T50" s="399"/>
      <c r="U50" s="400"/>
    </row>
    <row r="51" spans="1:22" ht="15" customHeight="1">
      <c r="A51" s="367"/>
      <c r="B51" s="367"/>
      <c r="C51" s="367"/>
      <c r="D51" s="367"/>
      <c r="E51" s="367"/>
      <c r="F51" s="367"/>
      <c r="G51" s="367"/>
      <c r="H51" s="367"/>
      <c r="I51" s="367"/>
      <c r="J51" s="367"/>
      <c r="K51" s="367"/>
      <c r="L51" s="367"/>
      <c r="M51" s="367"/>
      <c r="N51" s="367"/>
      <c r="O51" s="367"/>
      <c r="P51" s="367"/>
      <c r="Q51" s="367"/>
      <c r="R51" s="367"/>
      <c r="S51" s="367"/>
      <c r="T51" s="367"/>
      <c r="U51" s="367"/>
    </row>
    <row r="52" spans="1:22" ht="11.25" customHeight="1">
      <c r="A52" s="367"/>
      <c r="B52" s="367"/>
      <c r="C52" s="367"/>
      <c r="D52" s="367"/>
      <c r="E52" s="367"/>
      <c r="F52" s="367"/>
      <c r="G52" s="367"/>
      <c r="H52" s="367"/>
      <c r="I52" s="367"/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167"/>
    </row>
    <row r="53" spans="1:22" ht="11.25" customHeight="1">
      <c r="A53" s="367"/>
      <c r="B53" s="367"/>
      <c r="C53" s="367"/>
      <c r="D53" s="367"/>
      <c r="E53" s="367"/>
      <c r="F53" s="367"/>
      <c r="G53" s="367"/>
      <c r="H53" s="367"/>
      <c r="I53" s="367"/>
      <c r="J53" s="367"/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167"/>
    </row>
    <row r="54" spans="1:22" ht="15" customHeight="1">
      <c r="A54" s="367"/>
      <c r="B54" s="367"/>
      <c r="C54" s="367"/>
      <c r="D54" s="367"/>
      <c r="E54" s="367"/>
      <c r="F54" s="367"/>
      <c r="G54" s="367"/>
      <c r="H54" s="367"/>
      <c r="I54" s="367"/>
      <c r="J54" s="367"/>
      <c r="K54" s="367"/>
      <c r="L54" s="367"/>
      <c r="M54" s="367"/>
      <c r="N54" s="367"/>
      <c r="O54" s="367"/>
      <c r="P54" s="367"/>
      <c r="Q54" s="367"/>
      <c r="R54" s="367"/>
      <c r="S54" s="367"/>
      <c r="T54" s="367"/>
      <c r="U54" s="367"/>
      <c r="V54" s="4"/>
    </row>
    <row r="55" spans="1:22" ht="15" customHeight="1">
      <c r="A55" s="367"/>
      <c r="B55" s="367"/>
      <c r="C55" s="367"/>
      <c r="D55" s="367"/>
      <c r="E55" s="367"/>
      <c r="F55" s="367"/>
      <c r="G55" s="367"/>
      <c r="H55" s="367"/>
      <c r="I55" s="367"/>
      <c r="J55" s="367"/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4"/>
    </row>
    <row r="56" spans="1:22" ht="15" customHeight="1">
      <c r="A56" s="367"/>
      <c r="B56" s="367"/>
      <c r="C56" s="367"/>
      <c r="D56" s="367"/>
      <c r="E56" s="367"/>
      <c r="F56" s="367"/>
      <c r="G56" s="367"/>
      <c r="H56" s="367"/>
      <c r="I56" s="367"/>
      <c r="J56" s="367"/>
      <c r="K56" s="367"/>
      <c r="L56" s="367"/>
      <c r="M56" s="367"/>
      <c r="N56" s="367"/>
      <c r="O56" s="367"/>
      <c r="P56" s="367"/>
      <c r="Q56" s="367"/>
      <c r="R56" s="367"/>
      <c r="S56" s="367"/>
      <c r="T56" s="367"/>
      <c r="U56" s="367"/>
    </row>
    <row r="57" spans="1:22" ht="15" customHeight="1">
      <c r="A57" s="367"/>
      <c r="B57" s="367"/>
      <c r="C57" s="367"/>
      <c r="D57" s="367"/>
      <c r="E57" s="367"/>
      <c r="F57" s="367"/>
      <c r="G57" s="367"/>
      <c r="H57" s="367"/>
      <c r="I57" s="367"/>
      <c r="J57" s="367"/>
      <c r="K57" s="367"/>
      <c r="L57" s="367"/>
      <c r="M57" s="367"/>
      <c r="N57" s="367"/>
      <c r="O57" s="367"/>
      <c r="P57" s="367"/>
      <c r="Q57" s="367"/>
      <c r="R57" s="367"/>
      <c r="S57" s="367"/>
      <c r="T57" s="367"/>
      <c r="U57" s="367"/>
    </row>
    <row r="58" spans="1:22" ht="15" customHeight="1">
      <c r="A58" s="367"/>
      <c r="B58" s="367"/>
      <c r="C58" s="367"/>
      <c r="D58" s="367"/>
      <c r="E58" s="367"/>
      <c r="F58" s="367"/>
      <c r="G58" s="367"/>
      <c r="H58" s="367"/>
      <c r="I58" s="367"/>
      <c r="J58" s="367"/>
      <c r="K58" s="367"/>
      <c r="L58" s="367"/>
      <c r="M58" s="367"/>
      <c r="N58" s="367"/>
      <c r="O58" s="367"/>
      <c r="P58" s="367"/>
      <c r="Q58" s="367"/>
      <c r="R58" s="367"/>
      <c r="S58" s="367"/>
      <c r="T58" s="367"/>
      <c r="U58" s="367"/>
    </row>
    <row r="59" spans="1:22" ht="15" customHeight="1">
      <c r="A59" s="367"/>
      <c r="B59" s="367"/>
      <c r="C59" s="367"/>
      <c r="D59" s="367"/>
      <c r="E59" s="367"/>
      <c r="F59" s="367"/>
      <c r="G59" s="367"/>
      <c r="H59" s="367"/>
      <c r="I59" s="367"/>
      <c r="J59" s="367"/>
      <c r="K59" s="367"/>
      <c r="L59" s="367"/>
      <c r="M59" s="367"/>
      <c r="N59" s="367"/>
      <c r="O59" s="367"/>
      <c r="P59" s="367"/>
      <c r="Q59" s="367"/>
      <c r="R59" s="367"/>
      <c r="S59" s="367"/>
      <c r="T59" s="367"/>
      <c r="U59" s="367"/>
    </row>
    <row r="60" spans="1:22" ht="15" customHeight="1">
      <c r="A60" s="367"/>
      <c r="B60" s="367"/>
      <c r="C60" s="367"/>
      <c r="D60" s="367"/>
      <c r="E60" s="367"/>
      <c r="F60" s="367"/>
      <c r="G60" s="367"/>
      <c r="H60" s="367"/>
      <c r="I60" s="367"/>
      <c r="J60" s="367"/>
      <c r="K60" s="367"/>
      <c r="L60" s="367"/>
      <c r="M60" s="367"/>
      <c r="N60" s="367"/>
      <c r="O60" s="367"/>
      <c r="P60" s="367"/>
      <c r="Q60" s="367"/>
      <c r="R60" s="367"/>
      <c r="S60" s="367"/>
      <c r="T60" s="367"/>
      <c r="U60" s="367"/>
    </row>
    <row r="61" spans="1:22" ht="15" customHeight="1">
      <c r="A61" s="367"/>
      <c r="B61" s="367"/>
      <c r="C61" s="367"/>
      <c r="D61" s="367"/>
      <c r="E61" s="367"/>
      <c r="F61" s="367"/>
      <c r="G61" s="367"/>
      <c r="H61" s="367"/>
      <c r="I61" s="367"/>
      <c r="J61" s="367"/>
      <c r="K61" s="367"/>
      <c r="L61" s="367"/>
      <c r="M61" s="367"/>
      <c r="N61" s="367"/>
      <c r="O61" s="367"/>
      <c r="P61" s="367"/>
      <c r="Q61" s="367"/>
      <c r="R61" s="367"/>
      <c r="S61" s="367"/>
      <c r="T61" s="367"/>
      <c r="U61" s="367"/>
    </row>
    <row r="62" spans="1:22" ht="15" customHeight="1">
      <c r="A62" s="367"/>
      <c r="B62" s="367"/>
      <c r="C62" s="367"/>
      <c r="D62" s="367"/>
      <c r="E62" s="367"/>
      <c r="F62" s="367"/>
      <c r="G62" s="367"/>
      <c r="H62" s="367"/>
      <c r="I62" s="367"/>
      <c r="J62" s="367"/>
      <c r="K62" s="367"/>
      <c r="L62" s="367"/>
      <c r="M62" s="367"/>
      <c r="N62" s="367"/>
      <c r="O62" s="367"/>
      <c r="P62" s="367"/>
      <c r="Q62" s="367"/>
      <c r="R62" s="367"/>
      <c r="S62" s="367"/>
      <c r="T62" s="367"/>
      <c r="U62" s="367"/>
    </row>
    <row r="63" spans="1:22" ht="15" customHeight="1">
      <c r="A63" s="367"/>
      <c r="B63" s="367"/>
      <c r="C63" s="367"/>
      <c r="D63" s="367"/>
      <c r="E63" s="367"/>
      <c r="F63" s="367"/>
      <c r="G63" s="367"/>
      <c r="H63" s="367"/>
      <c r="I63" s="367"/>
      <c r="J63" s="367"/>
      <c r="K63" s="367"/>
      <c r="L63" s="367"/>
      <c r="M63" s="367"/>
      <c r="N63" s="367"/>
      <c r="O63" s="367"/>
      <c r="P63" s="367"/>
      <c r="Q63" s="367"/>
      <c r="R63" s="367"/>
      <c r="S63" s="367"/>
      <c r="T63" s="367"/>
      <c r="U63" s="367"/>
    </row>
    <row r="64" spans="1:22" ht="15" customHeight="1">
      <c r="A64" s="367"/>
      <c r="B64" s="367"/>
      <c r="C64" s="367"/>
      <c r="D64" s="367"/>
      <c r="E64" s="367"/>
      <c r="F64" s="367"/>
      <c r="G64" s="367"/>
      <c r="H64" s="367"/>
      <c r="I64" s="367"/>
      <c r="J64" s="367"/>
      <c r="K64" s="367"/>
      <c r="L64" s="367"/>
      <c r="M64" s="367"/>
      <c r="N64" s="367"/>
      <c r="O64" s="367"/>
      <c r="P64" s="367"/>
      <c r="Q64" s="367"/>
      <c r="R64" s="367"/>
      <c r="S64" s="367"/>
      <c r="T64" s="367"/>
      <c r="U64" s="367"/>
    </row>
    <row r="65" spans="1:15" ht="15" customHeight="1">
      <c r="A65" s="55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</row>
    <row r="66" spans="1:15" ht="15" customHeight="1">
      <c r="A66" s="55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</row>
    <row r="67" spans="1:15" ht="15" customHeight="1">
      <c r="A67" s="55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</row>
    <row r="68" spans="1:15" ht="15" customHeight="1">
      <c r="A68" s="55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</row>
    <row r="69" spans="1:15" ht="15" customHeight="1">
      <c r="A69" s="55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</row>
    <row r="70" spans="1:15" ht="15" customHeight="1">
      <c r="A70" s="55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</row>
    <row r="71" spans="1:15" ht="15" customHeight="1">
      <c r="A71" s="55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</row>
    <row r="72" spans="1:15" ht="15" customHeight="1">
      <c r="A72" s="55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</row>
    <row r="73" spans="1:15" ht="15" customHeight="1">
      <c r="A73" s="55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</row>
    <row r="74" spans="1:15" ht="15" customHeight="1">
      <c r="A74" s="55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</row>
    <row r="75" spans="1:15" ht="15" customHeight="1">
      <c r="A75" s="55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</row>
    <row r="76" spans="1:15" ht="15" customHeight="1">
      <c r="A76" s="55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</row>
    <row r="77" spans="1:15" ht="15" customHeight="1">
      <c r="A77" s="55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</row>
    <row r="78" spans="1:15">
      <c r="A78" s="55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</row>
    <row r="79" spans="1:15" ht="15" customHeight="1">
      <c r="A79" s="55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</row>
    <row r="80" spans="1:15" ht="15" customHeight="1">
      <c r="A80" s="55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</row>
    <row r="81" spans="1:18" ht="15" customHeight="1">
      <c r="A81" s="55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</row>
    <row r="82" spans="1:18">
      <c r="A82" s="55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</row>
    <row r="83" spans="1:18">
      <c r="A83" s="55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</row>
    <row r="84" spans="1:18">
      <c r="A84" s="55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</row>
    <row r="85" spans="1:18">
      <c r="A85" s="55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</row>
    <row r="86" spans="1:18">
      <c r="A86" s="55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</row>
    <row r="87" spans="1:18">
      <c r="A87" s="55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</row>
    <row r="88" spans="1:18">
      <c r="A88" s="55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</row>
    <row r="89" spans="1:18">
      <c r="A89" s="55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</row>
    <row r="90" spans="1:18">
      <c r="A90" s="55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</row>
    <row r="91" spans="1:18">
      <c r="A91" s="55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R91" s="248">
        <v>-175774.45158057308</v>
      </c>
    </row>
    <row r="92" spans="1:18">
      <c r="A92" s="55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</row>
    <row r="93" spans="1:18">
      <c r="A93" s="55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R93" s="248">
        <v>-175774.45158057308</v>
      </c>
    </row>
    <row r="94" spans="1:18">
      <c r="A94" s="55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</row>
    <row r="95" spans="1:18">
      <c r="A95" s="55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</row>
    <row r="96" spans="1:18">
      <c r="A96" s="55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</row>
    <row r="97" spans="1:15">
      <c r="A97" s="55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</row>
    <row r="98" spans="1:15">
      <c r="A98" s="55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</row>
    <row r="99" spans="1:15">
      <c r="A99" s="55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</row>
    <row r="100" spans="1:15">
      <c r="A100" s="55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</row>
    <row r="101" spans="1:15">
      <c r="A101" s="55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</row>
    <row r="102" spans="1:15">
      <c r="A102" s="55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</row>
    <row r="103" spans="1:15">
      <c r="A103" s="55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</row>
    <row r="104" spans="1:15">
      <c r="A104" s="55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</row>
    <row r="105" spans="1:15">
      <c r="A105" s="55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</row>
    <row r="106" spans="1:15">
      <c r="A106" s="55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</row>
    <row r="107" spans="1:15">
      <c r="A107" s="55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</row>
    <row r="108" spans="1:15">
      <c r="A108" s="55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</row>
    <row r="109" spans="1:15">
      <c r="A109" s="55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</row>
    <row r="110" spans="1:15">
      <c r="A110" s="55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</row>
    <row r="111" spans="1:15">
      <c r="A111" s="55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</row>
    <row r="112" spans="1:15">
      <c r="A112" s="55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</row>
    <row r="113" spans="1:15">
      <c r="A113" s="55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</row>
    <row r="114" spans="1:15">
      <c r="A114" s="55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</row>
    <row r="115" spans="1:15">
      <c r="A115" s="55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</row>
    <row r="116" spans="1:15">
      <c r="A116" s="55"/>
    </row>
    <row r="117" spans="1:15">
      <c r="A117" s="55"/>
    </row>
    <row r="118" spans="1:15">
      <c r="A118" s="55"/>
    </row>
    <row r="119" spans="1:15">
      <c r="A119" s="55"/>
    </row>
    <row r="120" spans="1:15">
      <c r="A120" s="55"/>
    </row>
    <row r="121" spans="1:15">
      <c r="A121" s="55"/>
    </row>
    <row r="122" spans="1:15">
      <c r="A122" s="55"/>
    </row>
    <row r="123" spans="1:15">
      <c r="A123" s="55"/>
    </row>
    <row r="124" spans="1:15">
      <c r="A124" s="55"/>
    </row>
    <row r="125" spans="1:15">
      <c r="A125" s="55"/>
    </row>
    <row r="126" spans="1:15">
      <c r="A126" s="55"/>
    </row>
    <row r="127" spans="1:15">
      <c r="A127" s="55"/>
    </row>
    <row r="128" spans="1:15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  <row r="144" spans="1:1">
      <c r="A144" s="55"/>
    </row>
    <row r="145" spans="1:1">
      <c r="A145" s="55"/>
    </row>
    <row r="146" spans="1:1">
      <c r="A146" s="55"/>
    </row>
    <row r="147" spans="1:1">
      <c r="A147" s="55"/>
    </row>
    <row r="148" spans="1:1">
      <c r="A148" s="55"/>
    </row>
    <row r="149" spans="1:1">
      <c r="A149" s="55"/>
    </row>
    <row r="150" spans="1:1">
      <c r="A150" s="55"/>
    </row>
    <row r="151" spans="1:1">
      <c r="A151" s="55"/>
    </row>
    <row r="152" spans="1:1">
      <c r="A152" s="55"/>
    </row>
    <row r="153" spans="1:1">
      <c r="A153" s="55"/>
    </row>
    <row r="154" spans="1:1">
      <c r="A154" s="55"/>
    </row>
    <row r="155" spans="1:1">
      <c r="A155" s="55"/>
    </row>
    <row r="156" spans="1:1">
      <c r="A156" s="55"/>
    </row>
    <row r="157" spans="1:1">
      <c r="A157" s="55"/>
    </row>
    <row r="158" spans="1:1">
      <c r="A158" s="55"/>
    </row>
    <row r="159" spans="1:1">
      <c r="A159" s="55"/>
    </row>
    <row r="160" spans="1:1">
      <c r="A160" s="55"/>
    </row>
    <row r="161" spans="1:1">
      <c r="A161" s="55"/>
    </row>
    <row r="162" spans="1:1">
      <c r="A162" s="55"/>
    </row>
    <row r="163" spans="1:1">
      <c r="A163" s="55"/>
    </row>
    <row r="164" spans="1:1">
      <c r="A164" s="55"/>
    </row>
    <row r="165" spans="1:1">
      <c r="A165" s="55"/>
    </row>
    <row r="166" spans="1:1">
      <c r="A166" s="55"/>
    </row>
    <row r="167" spans="1:1">
      <c r="A167" s="55"/>
    </row>
    <row r="168" spans="1:1">
      <c r="A168" s="55"/>
    </row>
    <row r="169" spans="1:1">
      <c r="A169" s="55"/>
    </row>
    <row r="170" spans="1:1">
      <c r="A170" s="55"/>
    </row>
    <row r="171" spans="1:1">
      <c r="A171" s="55"/>
    </row>
    <row r="172" spans="1:1">
      <c r="A172" s="55"/>
    </row>
    <row r="173" spans="1:1">
      <c r="A173" s="55"/>
    </row>
    <row r="174" spans="1:1">
      <c r="A174" s="55"/>
    </row>
    <row r="175" spans="1:1">
      <c r="A175" s="55"/>
    </row>
    <row r="176" spans="1:1">
      <c r="A176" s="55"/>
    </row>
    <row r="177" spans="1:1">
      <c r="A177" s="55"/>
    </row>
    <row r="178" spans="1:1">
      <c r="A178" s="55"/>
    </row>
    <row r="179" spans="1:1">
      <c r="A179" s="55"/>
    </row>
    <row r="180" spans="1:1">
      <c r="A180" s="55"/>
    </row>
    <row r="181" spans="1:1">
      <c r="A181" s="55"/>
    </row>
    <row r="182" spans="1:1">
      <c r="A182" s="55"/>
    </row>
    <row r="183" spans="1:1">
      <c r="A183" s="55"/>
    </row>
    <row r="184" spans="1:1">
      <c r="A184" s="55"/>
    </row>
    <row r="185" spans="1:1">
      <c r="A185" s="55"/>
    </row>
    <row r="186" spans="1:1">
      <c r="A186" s="55"/>
    </row>
    <row r="187" spans="1:1">
      <c r="A187" s="55"/>
    </row>
    <row r="188" spans="1:1">
      <c r="A188" s="55"/>
    </row>
    <row r="189" spans="1:1">
      <c r="A189" s="55"/>
    </row>
    <row r="190" spans="1:1">
      <c r="A190" s="55"/>
    </row>
    <row r="191" spans="1:1">
      <c r="A191" s="55"/>
    </row>
    <row r="192" spans="1:1">
      <c r="A192" s="55"/>
    </row>
    <row r="193" spans="1:1">
      <c r="A193" s="55"/>
    </row>
    <row r="194" spans="1:1">
      <c r="A194" s="55"/>
    </row>
    <row r="195" spans="1:1">
      <c r="A195" s="55"/>
    </row>
    <row r="196" spans="1:1">
      <c r="A196" s="55"/>
    </row>
  </sheetData>
  <phoneticPr fontId="0" type="noConversion"/>
  <pageMargins left="0.59055118110236227" right="0.19685039370078741" top="0.59055118110236227" bottom="0.39370078740157483" header="0.11811023622047245" footer="0.11811023622047245"/>
  <pageSetup paperSize="9" scale="75" firstPageNumber="16" orientation="portrait" r:id="rId1"/>
  <headerFooter alignWithMargins="0">
    <oddFooter>&amp;L&amp;"MetaNormalLF-Roman,Standard"Statistisches Bundesamt, Energiegesamtrechnung, 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/>
  <dimension ref="A1:AC1667"/>
  <sheetViews>
    <sheetView zoomScaleNormal="100" workbookViewId="0"/>
  </sheetViews>
  <sheetFormatPr baseColWidth="10" defaultColWidth="11.42578125" defaultRowHeight="11.25" outlineLevelCol="1"/>
  <cols>
    <col min="1" max="1" width="8.7109375" style="19" customWidth="1"/>
    <col min="2" max="2" width="50.7109375" style="19" customWidth="1"/>
    <col min="3" max="3" width="11.7109375" style="19" customWidth="1"/>
    <col min="4" max="7" width="11.7109375" style="19" hidden="1" customWidth="1" outlineLevel="1"/>
    <col min="8" max="8" width="11.7109375" style="19" customWidth="1" collapsed="1"/>
    <col min="9" max="12" width="11.7109375" style="19" hidden="1" customWidth="1" outlineLevel="1"/>
    <col min="13" max="13" width="11.7109375" style="19" customWidth="1" collapsed="1"/>
    <col min="14" max="17" width="11.7109375" style="19" hidden="1" customWidth="1" outlineLevel="1"/>
    <col min="18" max="18" width="11.7109375" style="19" customWidth="1" collapsed="1"/>
    <col min="19" max="21" width="11.7109375" style="19" hidden="1" customWidth="1"/>
    <col min="22" max="22" width="11.7109375" style="19" customWidth="1"/>
    <col min="23" max="23" width="11.7109375" style="23" customWidth="1"/>
    <col min="24" max="16384" width="11.42578125" style="19"/>
  </cols>
  <sheetData>
    <row r="1" spans="1:29" s="20" customFormat="1" ht="20.100000000000001" customHeight="1">
      <c r="A1" s="488" t="s">
        <v>585</v>
      </c>
      <c r="B1" s="150"/>
      <c r="C1" s="250"/>
      <c r="D1" s="250"/>
      <c r="E1" s="251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  <c r="T1" s="252"/>
      <c r="U1" s="252"/>
      <c r="V1" s="301"/>
      <c r="W1" s="301"/>
    </row>
    <row r="2" spans="1:29" s="20" customFormat="1" ht="20.100000000000001" customHeight="1">
      <c r="A2" s="6" t="s">
        <v>130</v>
      </c>
      <c r="B2" s="433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301"/>
      <c r="X2" s="252"/>
    </row>
    <row r="3" spans="1:29" ht="20.100000000000001" customHeight="1">
      <c r="B3" s="2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  <c r="U3" s="252"/>
      <c r="V3" s="252"/>
      <c r="W3" s="301"/>
      <c r="Y3" s="20"/>
      <c r="Z3" s="20"/>
      <c r="AA3" s="20"/>
      <c r="AB3" s="20"/>
      <c r="AC3" s="20"/>
    </row>
    <row r="4" spans="1:29" s="23" customFormat="1" ht="24.95" customHeight="1">
      <c r="A4" s="435" t="s">
        <v>310</v>
      </c>
      <c r="B4" s="583" t="s">
        <v>308</v>
      </c>
      <c r="C4" s="439">
        <v>2000</v>
      </c>
      <c r="D4" s="413">
        <v>2001</v>
      </c>
      <c r="E4" s="37">
        <v>2002</v>
      </c>
      <c r="F4" s="414">
        <v>2003</v>
      </c>
      <c r="G4" s="414">
        <v>2004</v>
      </c>
      <c r="H4" s="37">
        <v>2005</v>
      </c>
      <c r="I4" s="414">
        <v>2006</v>
      </c>
      <c r="J4" s="37">
        <v>2007</v>
      </c>
      <c r="K4" s="414">
        <v>2008</v>
      </c>
      <c r="L4" s="37">
        <v>2009</v>
      </c>
      <c r="M4" s="414">
        <v>2010</v>
      </c>
      <c r="N4" s="37">
        <v>2011</v>
      </c>
      <c r="O4" s="414">
        <v>2012</v>
      </c>
      <c r="P4" s="414">
        <v>2013</v>
      </c>
      <c r="Q4" s="414">
        <v>2014</v>
      </c>
      <c r="R4" s="414">
        <v>2015</v>
      </c>
      <c r="S4" s="414">
        <v>2016</v>
      </c>
      <c r="T4" s="414">
        <v>2017</v>
      </c>
      <c r="U4" s="414">
        <v>2018</v>
      </c>
      <c r="V4" s="414">
        <v>2019</v>
      </c>
      <c r="W4" s="37">
        <v>2020</v>
      </c>
      <c r="X4" s="584"/>
      <c r="Y4" s="20"/>
      <c r="Z4" s="20"/>
      <c r="AA4" s="20"/>
      <c r="AB4" s="20"/>
      <c r="AC4" s="20"/>
    </row>
    <row r="5" spans="1:29" s="42" customFormat="1" ht="15" customHeight="1">
      <c r="A5" s="63" t="s">
        <v>155</v>
      </c>
      <c r="B5" s="336" t="s">
        <v>204</v>
      </c>
      <c r="C5" s="259">
        <v>161907.74986364986</v>
      </c>
      <c r="D5" s="259">
        <v>166473.08617704557</v>
      </c>
      <c r="E5" s="259">
        <v>168607.99692537804</v>
      </c>
      <c r="F5" s="259">
        <v>160912.26210959864</v>
      </c>
      <c r="G5" s="259">
        <v>158018.61133554793</v>
      </c>
      <c r="H5" s="259">
        <v>116288.87769109993</v>
      </c>
      <c r="I5" s="259">
        <v>118965.78896211338</v>
      </c>
      <c r="J5" s="259">
        <v>111562.65491246372</v>
      </c>
      <c r="K5" s="259">
        <v>121659.87173715334</v>
      </c>
      <c r="L5" s="259">
        <v>122096.28506051785</v>
      </c>
      <c r="M5" s="259">
        <v>134156.1028774594</v>
      </c>
      <c r="N5" s="259">
        <v>134615.98092316423</v>
      </c>
      <c r="O5" s="259">
        <v>171466.06087630583</v>
      </c>
      <c r="P5" s="259">
        <v>163654.57198083031</v>
      </c>
      <c r="Q5" s="259">
        <v>155296.30318229643</v>
      </c>
      <c r="R5" s="259">
        <v>172048.47011780509</v>
      </c>
      <c r="S5" s="259">
        <v>168836.97715171229</v>
      </c>
      <c r="T5" s="259">
        <v>173419.28039638686</v>
      </c>
      <c r="U5" s="259">
        <v>154843.78802193294</v>
      </c>
      <c r="V5" s="259">
        <v>155260.68403003749</v>
      </c>
      <c r="W5" s="259">
        <v>152916.96957778037</v>
      </c>
      <c r="X5" s="144"/>
      <c r="Y5" s="20"/>
      <c r="Z5" s="20"/>
      <c r="AA5" s="20"/>
      <c r="AB5" s="20"/>
      <c r="AC5" s="20"/>
    </row>
    <row r="6" spans="1:29" s="42" customFormat="1" ht="12.75" customHeight="1">
      <c r="A6" s="125" t="s">
        <v>105</v>
      </c>
      <c r="B6" s="337" t="s">
        <v>258</v>
      </c>
      <c r="C6" s="259">
        <v>152327.03846599106</v>
      </c>
      <c r="D6" s="259">
        <v>158151.26200002339</v>
      </c>
      <c r="E6" s="259">
        <v>160301.70516453759</v>
      </c>
      <c r="F6" s="259">
        <v>151978.73326369119</v>
      </c>
      <c r="G6" s="259">
        <v>148911.4452926188</v>
      </c>
      <c r="H6" s="259">
        <v>107964.10725382574</v>
      </c>
      <c r="I6" s="259">
        <v>110284.32293118435</v>
      </c>
      <c r="J6" s="259">
        <v>101812.6862659679</v>
      </c>
      <c r="K6" s="259">
        <v>113556.97301210195</v>
      </c>
      <c r="L6" s="259">
        <v>115440.59654490421</v>
      </c>
      <c r="M6" s="259">
        <v>127055.19296606166</v>
      </c>
      <c r="N6" s="259">
        <v>127572.29252102194</v>
      </c>
      <c r="O6" s="259">
        <v>166804.16780261009</v>
      </c>
      <c r="P6" s="259">
        <v>157800.62957418873</v>
      </c>
      <c r="Q6" s="259">
        <v>149596.3656107506</v>
      </c>
      <c r="R6" s="259">
        <v>164758.4543154792</v>
      </c>
      <c r="S6" s="259">
        <v>161419.48548136311</v>
      </c>
      <c r="T6" s="259">
        <v>165749.97503588468</v>
      </c>
      <c r="U6" s="259">
        <v>146665.16565135319</v>
      </c>
      <c r="V6" s="259">
        <v>147146.62133274227</v>
      </c>
      <c r="W6" s="259">
        <v>143212.06216384459</v>
      </c>
      <c r="X6" s="144"/>
      <c r="Y6" s="20"/>
      <c r="Z6" s="20"/>
      <c r="AA6" s="20"/>
      <c r="AB6" s="20"/>
      <c r="AC6" s="20"/>
    </row>
    <row r="7" spans="1:29" s="42" customFormat="1" ht="12.75" customHeight="1">
      <c r="A7" s="125" t="s">
        <v>106</v>
      </c>
      <c r="B7" s="337" t="s">
        <v>205</v>
      </c>
      <c r="C7" s="259">
        <v>7562.3477146116857</v>
      </c>
      <c r="D7" s="259">
        <v>6342.1062934409147</v>
      </c>
      <c r="E7" s="259">
        <v>6344.199968986808</v>
      </c>
      <c r="F7" s="259">
        <v>6985.3345222061253</v>
      </c>
      <c r="G7" s="259">
        <v>7177.844986455395</v>
      </c>
      <c r="H7" s="259">
        <v>6583.4575835499036</v>
      </c>
      <c r="I7" s="259">
        <v>6961.4460321297493</v>
      </c>
      <c r="J7" s="259">
        <v>8130.0853797310065</v>
      </c>
      <c r="K7" s="259">
        <v>6492.713185481537</v>
      </c>
      <c r="L7" s="259">
        <v>5033.6856957117579</v>
      </c>
      <c r="M7" s="259">
        <v>5489.5006751383335</v>
      </c>
      <c r="N7" s="259">
        <v>5549.4128462300732</v>
      </c>
      <c r="O7" s="259">
        <v>3691.605045326356</v>
      </c>
      <c r="P7" s="259">
        <v>4336.1838458752636</v>
      </c>
      <c r="Q7" s="259">
        <v>4381.3397182076251</v>
      </c>
      <c r="R7" s="259">
        <v>5964.7539209788847</v>
      </c>
      <c r="S7" s="259">
        <v>5960.2481822388318</v>
      </c>
      <c r="T7" s="259">
        <v>6642.9037601213386</v>
      </c>
      <c r="U7" s="259">
        <v>7181.8276830708683</v>
      </c>
      <c r="V7" s="259">
        <v>7151.6942387123854</v>
      </c>
      <c r="W7" s="259">
        <v>8757.248507338405</v>
      </c>
      <c r="X7" s="144"/>
      <c r="Y7" s="20"/>
      <c r="Z7" s="20"/>
      <c r="AA7" s="20"/>
      <c r="AB7" s="20"/>
      <c r="AC7" s="20"/>
    </row>
    <row r="8" spans="1:29" s="42" customFormat="1" ht="12.75" customHeight="1">
      <c r="A8" s="125" t="s">
        <v>156</v>
      </c>
      <c r="B8" s="337" t="s">
        <v>157</v>
      </c>
      <c r="C8" s="259">
        <v>2018.363683047136</v>
      </c>
      <c r="D8" s="259">
        <v>1979.7178835812786</v>
      </c>
      <c r="E8" s="259">
        <v>1962.0917918536506</v>
      </c>
      <c r="F8" s="259">
        <v>1948.1943237013061</v>
      </c>
      <c r="G8" s="259">
        <v>1929.3210564737492</v>
      </c>
      <c r="H8" s="259">
        <v>1741.3128537242951</v>
      </c>
      <c r="I8" s="259">
        <v>1720.0199987992783</v>
      </c>
      <c r="J8" s="259">
        <v>1619.8832667648107</v>
      </c>
      <c r="K8" s="259">
        <v>1610.1855395698544</v>
      </c>
      <c r="L8" s="259">
        <v>1622.0028199018909</v>
      </c>
      <c r="M8" s="259">
        <v>1611.4092362594074</v>
      </c>
      <c r="N8" s="259">
        <v>1494.2755559122152</v>
      </c>
      <c r="O8" s="259">
        <v>970.28802836940804</v>
      </c>
      <c r="P8" s="259">
        <v>1517.7585607663077</v>
      </c>
      <c r="Q8" s="259">
        <v>1318.5978533381997</v>
      </c>
      <c r="R8" s="259">
        <v>1325.2618813469944</v>
      </c>
      <c r="S8" s="259">
        <v>1457.2434881103522</v>
      </c>
      <c r="T8" s="259">
        <v>1026.401600380844</v>
      </c>
      <c r="U8" s="259">
        <v>996.79468750886554</v>
      </c>
      <c r="V8" s="259">
        <v>962.36845858285562</v>
      </c>
      <c r="W8" s="259">
        <v>947.65890659736863</v>
      </c>
      <c r="X8" s="144"/>
      <c r="Y8" s="20"/>
      <c r="Z8" s="20"/>
      <c r="AA8" s="20"/>
      <c r="AB8" s="20"/>
      <c r="AC8" s="20"/>
    </row>
    <row r="9" spans="1:29" s="42" customFormat="1" ht="12.75" customHeight="1">
      <c r="A9" s="63" t="s">
        <v>158</v>
      </c>
      <c r="B9" s="336" t="s">
        <v>201</v>
      </c>
      <c r="C9" s="259">
        <v>83023.914045096753</v>
      </c>
      <c r="D9" s="259">
        <v>80903.256900089706</v>
      </c>
      <c r="E9" s="259">
        <v>76397.31502196996</v>
      </c>
      <c r="F9" s="259">
        <v>67349.255917002651</v>
      </c>
      <c r="G9" s="259">
        <v>82788.698579237098</v>
      </c>
      <c r="H9" s="259">
        <v>75530.965855646456</v>
      </c>
      <c r="I9" s="259">
        <v>76185.405349256209</v>
      </c>
      <c r="J9" s="259">
        <v>64026.898996845506</v>
      </c>
      <c r="K9" s="259">
        <v>72109.222595859785</v>
      </c>
      <c r="L9" s="259">
        <v>67190.003988315002</v>
      </c>
      <c r="M9" s="259">
        <v>66748.120146573361</v>
      </c>
      <c r="N9" s="259">
        <v>68641.495367402764</v>
      </c>
      <c r="O9" s="259">
        <v>58281.505823408712</v>
      </c>
      <c r="P9" s="259">
        <v>59151.99960104638</v>
      </c>
      <c r="Q9" s="259">
        <v>56647.417097829712</v>
      </c>
      <c r="R9" s="259">
        <v>60905.196096927932</v>
      </c>
      <c r="S9" s="259">
        <v>60213.883068402705</v>
      </c>
      <c r="T9" s="259">
        <v>59113.234460237181</v>
      </c>
      <c r="U9" s="259">
        <v>58067.257447556331</v>
      </c>
      <c r="V9" s="259">
        <v>51889.379125701817</v>
      </c>
      <c r="W9" s="259">
        <v>46868.683962104529</v>
      </c>
      <c r="X9" s="144"/>
      <c r="Y9" s="20"/>
      <c r="Z9" s="20"/>
      <c r="AA9" s="20"/>
      <c r="AB9" s="20"/>
      <c r="AC9" s="20"/>
    </row>
    <row r="10" spans="1:29" s="42" customFormat="1" ht="12.75" customHeight="1">
      <c r="A10" s="125" t="s">
        <v>107</v>
      </c>
      <c r="B10" s="337" t="s">
        <v>206</v>
      </c>
      <c r="C10" s="259">
        <v>36337.22779877235</v>
      </c>
      <c r="D10" s="259">
        <v>34736.297063859427</v>
      </c>
      <c r="E10" s="259">
        <v>33933.667374304438</v>
      </c>
      <c r="F10" s="259">
        <v>35823.023585145551</v>
      </c>
      <c r="G10" s="259">
        <v>42513.804539759047</v>
      </c>
      <c r="H10" s="259">
        <v>37063.444711303164</v>
      </c>
      <c r="I10" s="259">
        <v>44521.64032379847</v>
      </c>
      <c r="J10" s="259">
        <v>33397.267600163243</v>
      </c>
      <c r="K10" s="259">
        <v>36203.858699591474</v>
      </c>
      <c r="L10" s="259">
        <v>36078.85462795163</v>
      </c>
      <c r="M10" s="259">
        <v>35063.547756687934</v>
      </c>
      <c r="N10" s="259">
        <v>39280.287335448018</v>
      </c>
      <c r="O10" s="259">
        <v>30781.87831393602</v>
      </c>
      <c r="P10" s="259">
        <v>29409.088181359912</v>
      </c>
      <c r="Q10" s="259">
        <v>28940.781497175336</v>
      </c>
      <c r="R10" s="259">
        <v>32346.385351263576</v>
      </c>
      <c r="S10" s="259">
        <v>32187.164169919612</v>
      </c>
      <c r="T10" s="259">
        <v>31677.950996412685</v>
      </c>
      <c r="U10" s="259">
        <v>31809.194449823721</v>
      </c>
      <c r="V10" s="259">
        <v>25558.19166947592</v>
      </c>
      <c r="W10" s="259">
        <v>22690.217646989891</v>
      </c>
      <c r="X10" s="144"/>
      <c r="Y10" s="20"/>
      <c r="Z10" s="20"/>
      <c r="AA10" s="20"/>
      <c r="AB10" s="20"/>
      <c r="AC10" s="20"/>
    </row>
    <row r="11" spans="1:29" s="42" customFormat="1" ht="12.75" customHeight="1">
      <c r="A11" s="125" t="s">
        <v>159</v>
      </c>
      <c r="B11" s="337" t="s">
        <v>259</v>
      </c>
      <c r="C11" s="259">
        <v>23672.298700871364</v>
      </c>
      <c r="D11" s="259">
        <v>22582.489150562775</v>
      </c>
      <c r="E11" s="259">
        <v>20300.317365684499</v>
      </c>
      <c r="F11" s="259">
        <v>10232.027463548167</v>
      </c>
      <c r="G11" s="259">
        <v>11518.561221494881</v>
      </c>
      <c r="H11" s="259">
        <v>17123.854079880253</v>
      </c>
      <c r="I11" s="259">
        <v>11298.094947086118</v>
      </c>
      <c r="J11" s="259">
        <v>10469.426532370089</v>
      </c>
      <c r="K11" s="259">
        <v>10514.268088145633</v>
      </c>
      <c r="L11" s="259">
        <v>10917.908059042265</v>
      </c>
      <c r="M11" s="259">
        <v>11338.772143134513</v>
      </c>
      <c r="N11" s="259">
        <v>11554.688568436837</v>
      </c>
      <c r="O11" s="259">
        <v>11226.017402450017</v>
      </c>
      <c r="P11" s="259">
        <v>11835.913509336784</v>
      </c>
      <c r="Q11" s="259">
        <v>11333.392196586592</v>
      </c>
      <c r="R11" s="259">
        <v>11327.102625068335</v>
      </c>
      <c r="S11" s="259">
        <v>10133.510129582752</v>
      </c>
      <c r="T11" s="259">
        <v>10904.758165164072</v>
      </c>
      <c r="U11" s="259">
        <v>9436.4878188678249</v>
      </c>
      <c r="V11" s="259">
        <v>9608.4207649785913</v>
      </c>
      <c r="W11" s="259">
        <v>8751.6945345458626</v>
      </c>
      <c r="X11" s="144"/>
      <c r="Y11" s="20"/>
      <c r="Z11" s="20"/>
      <c r="AA11" s="20"/>
      <c r="AB11" s="20"/>
      <c r="AC11" s="20"/>
    </row>
    <row r="12" spans="1:29" s="42" customFormat="1" ht="12.75" customHeight="1">
      <c r="A12" s="125" t="s">
        <v>160</v>
      </c>
      <c r="B12" s="337" t="s">
        <v>260</v>
      </c>
      <c r="C12" s="259">
        <v>23014.387545453028</v>
      </c>
      <c r="D12" s="259">
        <v>23584.4706856675</v>
      </c>
      <c r="E12" s="259">
        <v>22163.330281981012</v>
      </c>
      <c r="F12" s="259">
        <v>21294.204868308931</v>
      </c>
      <c r="G12" s="259">
        <v>28756.332817983173</v>
      </c>
      <c r="H12" s="259">
        <v>21343.667064463039</v>
      </c>
      <c r="I12" s="259">
        <v>20365.670078371619</v>
      </c>
      <c r="J12" s="259">
        <v>20160.204864312174</v>
      </c>
      <c r="K12" s="259">
        <v>25391.095808122674</v>
      </c>
      <c r="L12" s="259">
        <v>20193.241301321112</v>
      </c>
      <c r="M12" s="259">
        <v>20345.800246750914</v>
      </c>
      <c r="N12" s="259">
        <v>17806.5194635179</v>
      </c>
      <c r="O12" s="259">
        <v>16273.61010702267</v>
      </c>
      <c r="P12" s="259">
        <v>17906.997910349684</v>
      </c>
      <c r="Q12" s="259">
        <v>16373.243404067785</v>
      </c>
      <c r="R12" s="259">
        <v>17231.70812059602</v>
      </c>
      <c r="S12" s="259">
        <v>17893.208768900338</v>
      </c>
      <c r="T12" s="259">
        <v>16530.525298660425</v>
      </c>
      <c r="U12" s="259">
        <v>16821.575178864779</v>
      </c>
      <c r="V12" s="259">
        <v>16722.766691247311</v>
      </c>
      <c r="W12" s="259">
        <v>15426.771780568773</v>
      </c>
      <c r="X12" s="144"/>
      <c r="Y12" s="20"/>
      <c r="Z12" s="20"/>
      <c r="AA12" s="20"/>
      <c r="AB12" s="20"/>
      <c r="AC12" s="20"/>
    </row>
    <row r="13" spans="1:29" s="42" customFormat="1" ht="12.75" customHeight="1">
      <c r="A13" s="63" t="s">
        <v>161</v>
      </c>
      <c r="B13" s="336" t="s">
        <v>102</v>
      </c>
      <c r="C13" s="259">
        <v>9738987.9190956764</v>
      </c>
      <c r="D13" s="259">
        <v>9458126.7471427899</v>
      </c>
      <c r="E13" s="259">
        <v>9420865.6184148919</v>
      </c>
      <c r="F13" s="259">
        <v>9733790.9429531638</v>
      </c>
      <c r="G13" s="259">
        <v>10025316.082799925</v>
      </c>
      <c r="H13" s="259">
        <v>10227782.067383902</v>
      </c>
      <c r="I13" s="259">
        <v>10144729.828305764</v>
      </c>
      <c r="J13" s="259">
        <v>10127162.62504979</v>
      </c>
      <c r="K13" s="259">
        <v>9871831.4746965542</v>
      </c>
      <c r="L13" s="259">
        <v>9008773.430253271</v>
      </c>
      <c r="M13" s="259">
        <v>9279213.4979442749</v>
      </c>
      <c r="N13" s="259">
        <v>9272909.7638799045</v>
      </c>
      <c r="O13" s="259">
        <v>9101342.8114838395</v>
      </c>
      <c r="P13" s="259">
        <v>8996668.8634717874</v>
      </c>
      <c r="Q13" s="259">
        <v>8905388.9713357091</v>
      </c>
      <c r="R13" s="259">
        <v>9012330.8058345243</v>
      </c>
      <c r="S13" s="259">
        <v>9101096.5663615428</v>
      </c>
      <c r="T13" s="259">
        <v>9289346.7207372803</v>
      </c>
      <c r="U13" s="259">
        <v>8990388.9264018293</v>
      </c>
      <c r="V13" s="259">
        <v>8903073.4099787548</v>
      </c>
      <c r="W13" s="259">
        <v>8489405.6407207325</v>
      </c>
      <c r="X13" s="144"/>
      <c r="Y13" s="20"/>
      <c r="Z13" s="20"/>
      <c r="AA13" s="20"/>
      <c r="AB13" s="20"/>
      <c r="AC13" s="20"/>
    </row>
    <row r="14" spans="1:29" s="42" customFormat="1" ht="12.75" customHeight="1">
      <c r="A14" s="125" t="s">
        <v>162</v>
      </c>
      <c r="B14" s="337" t="s">
        <v>261</v>
      </c>
      <c r="C14" s="259">
        <v>222160.70598578217</v>
      </c>
      <c r="D14" s="259">
        <v>226687.28713244121</v>
      </c>
      <c r="E14" s="259">
        <v>223104.83180209406</v>
      </c>
      <c r="F14" s="259">
        <v>227524.47373651178</v>
      </c>
      <c r="G14" s="259">
        <v>224811.68706559273</v>
      </c>
      <c r="H14" s="259">
        <v>224376.8903399478</v>
      </c>
      <c r="I14" s="259">
        <v>224642.13289200308</v>
      </c>
      <c r="J14" s="259">
        <v>223980.41956260544</v>
      </c>
      <c r="K14" s="259">
        <v>220409.28741870332</v>
      </c>
      <c r="L14" s="259">
        <v>218114.89751317893</v>
      </c>
      <c r="M14" s="259">
        <v>228235.50666530294</v>
      </c>
      <c r="N14" s="259">
        <v>223370.57883776131</v>
      </c>
      <c r="O14" s="259">
        <v>227004.93501964153</v>
      </c>
      <c r="P14" s="259">
        <v>225996.86702089509</v>
      </c>
      <c r="Q14" s="259">
        <v>228928.08647078139</v>
      </c>
      <c r="R14" s="259">
        <v>222291.83753024958</v>
      </c>
      <c r="S14" s="259">
        <v>228827.52869151739</v>
      </c>
      <c r="T14" s="259">
        <v>229551.53531014652</v>
      </c>
      <c r="U14" s="259">
        <v>228696.16495112411</v>
      </c>
      <c r="V14" s="259">
        <v>225070.29399686656</v>
      </c>
      <c r="W14" s="259">
        <v>226437.29795677419</v>
      </c>
      <c r="X14" s="144"/>
      <c r="Y14" s="20"/>
      <c r="Z14" s="20"/>
      <c r="AA14" s="20"/>
      <c r="AB14" s="20"/>
      <c r="AC14" s="20"/>
    </row>
    <row r="15" spans="1:29" s="42" customFormat="1" ht="12.75" customHeight="1">
      <c r="A15" s="63" t="s">
        <v>163</v>
      </c>
      <c r="B15" s="337" t="s">
        <v>262</v>
      </c>
      <c r="C15" s="259">
        <v>50508.726316626409</v>
      </c>
      <c r="D15" s="259">
        <v>51173.266816552285</v>
      </c>
      <c r="E15" s="259">
        <v>41769.880929840823</v>
      </c>
      <c r="F15" s="259">
        <v>40273.046049761506</v>
      </c>
      <c r="G15" s="259">
        <v>35905.058920837349</v>
      </c>
      <c r="H15" s="259">
        <v>33637.161707402127</v>
      </c>
      <c r="I15" s="259">
        <v>30354.778048366778</v>
      </c>
      <c r="J15" s="259">
        <v>30301.647056607701</v>
      </c>
      <c r="K15" s="259">
        <v>26190.803172392109</v>
      </c>
      <c r="L15" s="259">
        <v>22676.4174306772</v>
      </c>
      <c r="M15" s="259">
        <v>26181.562000407459</v>
      </c>
      <c r="N15" s="259">
        <v>25504.453133068775</v>
      </c>
      <c r="O15" s="259">
        <v>25719.320141843858</v>
      </c>
      <c r="P15" s="259">
        <v>22511.729595956458</v>
      </c>
      <c r="Q15" s="259">
        <v>23397.876801656581</v>
      </c>
      <c r="R15" s="259">
        <v>21867.921584017051</v>
      </c>
      <c r="S15" s="259">
        <v>22911.355055231539</v>
      </c>
      <c r="T15" s="259">
        <v>22823.307518699581</v>
      </c>
      <c r="U15" s="259">
        <v>23463.612602587767</v>
      </c>
      <c r="V15" s="259">
        <v>21734.353338824632</v>
      </c>
      <c r="W15" s="259">
        <v>18260.001844476796</v>
      </c>
      <c r="X15" s="144"/>
      <c r="Y15" s="20"/>
      <c r="Z15" s="20"/>
      <c r="AA15" s="20"/>
      <c r="AB15" s="20"/>
      <c r="AC15" s="20"/>
    </row>
    <row r="16" spans="1:29" s="42" customFormat="1" ht="12.75" customHeight="1">
      <c r="A16" s="63">
        <v>16</v>
      </c>
      <c r="B16" s="337" t="s">
        <v>207</v>
      </c>
      <c r="C16" s="259">
        <v>43850.749090288227</v>
      </c>
      <c r="D16" s="259">
        <v>43296.362766241298</v>
      </c>
      <c r="E16" s="259">
        <v>39054.753884698141</v>
      </c>
      <c r="F16" s="259">
        <v>48337.517763775555</v>
      </c>
      <c r="G16" s="259">
        <v>58314.303765106088</v>
      </c>
      <c r="H16" s="259">
        <v>60969.759952357424</v>
      </c>
      <c r="I16" s="259">
        <v>59449.327684775679</v>
      </c>
      <c r="J16" s="259">
        <v>58600.999848364736</v>
      </c>
      <c r="K16" s="259">
        <v>58607.281266895501</v>
      </c>
      <c r="L16" s="259">
        <v>64761.337645071064</v>
      </c>
      <c r="M16" s="259">
        <v>78225.740282200117</v>
      </c>
      <c r="N16" s="259">
        <v>86373.12376738587</v>
      </c>
      <c r="O16" s="259">
        <v>61536.248085585699</v>
      </c>
      <c r="P16" s="259">
        <v>79279.271996874013</v>
      </c>
      <c r="Q16" s="259">
        <v>88481.397370970022</v>
      </c>
      <c r="R16" s="259">
        <v>89893.930573246107</v>
      </c>
      <c r="S16" s="259">
        <v>94653.628144142014</v>
      </c>
      <c r="T16" s="259">
        <v>96148.0545559397</v>
      </c>
      <c r="U16" s="259">
        <v>91940.217040766831</v>
      </c>
      <c r="V16" s="259">
        <v>89094.952513199154</v>
      </c>
      <c r="W16" s="259">
        <v>93306.18910823873</v>
      </c>
      <c r="X16" s="144"/>
      <c r="Y16" s="20"/>
      <c r="Z16" s="20"/>
      <c r="AA16" s="20"/>
      <c r="AB16" s="20"/>
      <c r="AC16" s="20"/>
    </row>
    <row r="17" spans="1:29" s="42" customFormat="1" ht="12.75" customHeight="1">
      <c r="A17" s="63">
        <v>17</v>
      </c>
      <c r="B17" s="337" t="s">
        <v>208</v>
      </c>
      <c r="C17" s="259">
        <v>180823.49208262807</v>
      </c>
      <c r="D17" s="259">
        <v>177080.28753453097</v>
      </c>
      <c r="E17" s="259">
        <v>170613.84228613216</v>
      </c>
      <c r="F17" s="259">
        <v>198172.07879892437</v>
      </c>
      <c r="G17" s="259">
        <v>199244.3453175335</v>
      </c>
      <c r="H17" s="259">
        <v>303912.96330308868</v>
      </c>
      <c r="I17" s="259">
        <v>225443.19420111371</v>
      </c>
      <c r="J17" s="259">
        <v>244280.25720664402</v>
      </c>
      <c r="K17" s="259">
        <v>235395.93361870729</v>
      </c>
      <c r="L17" s="259">
        <v>226988.03543825555</v>
      </c>
      <c r="M17" s="259">
        <v>246144.57611533333</v>
      </c>
      <c r="N17" s="259">
        <v>236607.01410806552</v>
      </c>
      <c r="O17" s="259">
        <v>227841.62275279115</v>
      </c>
      <c r="P17" s="259">
        <v>241090.60302447461</v>
      </c>
      <c r="Q17" s="259">
        <v>234390.43495736187</v>
      </c>
      <c r="R17" s="259">
        <v>232738.15460775181</v>
      </c>
      <c r="S17" s="259">
        <v>225546.11337287945</v>
      </c>
      <c r="T17" s="259">
        <v>237907.77091562029</v>
      </c>
      <c r="U17" s="259">
        <v>225038.71659525871</v>
      </c>
      <c r="V17" s="259">
        <v>221847.10946271083</v>
      </c>
      <c r="W17" s="259">
        <v>221316.41993859451</v>
      </c>
      <c r="X17" s="144"/>
      <c r="Y17" s="20"/>
      <c r="Z17" s="20"/>
      <c r="AA17" s="20"/>
      <c r="AB17" s="20"/>
      <c r="AC17" s="20"/>
    </row>
    <row r="18" spans="1:29" s="42" customFormat="1" ht="12.75" customHeight="1">
      <c r="A18" s="63">
        <v>18</v>
      </c>
      <c r="B18" s="337" t="s">
        <v>263</v>
      </c>
      <c r="C18" s="259">
        <v>28077.56924042225</v>
      </c>
      <c r="D18" s="259">
        <v>28917.213333883326</v>
      </c>
      <c r="E18" s="259">
        <v>28417.122100426703</v>
      </c>
      <c r="F18" s="259">
        <v>25295.323044218869</v>
      </c>
      <c r="G18" s="259">
        <v>34276.996641109494</v>
      </c>
      <c r="H18" s="259">
        <v>33443.475460069189</v>
      </c>
      <c r="I18" s="259">
        <v>32544.605986855524</v>
      </c>
      <c r="J18" s="259">
        <v>27768.103042793809</v>
      </c>
      <c r="K18" s="259">
        <v>23863.569267405783</v>
      </c>
      <c r="L18" s="259">
        <v>22398.317036803215</v>
      </c>
      <c r="M18" s="259">
        <v>23336.861907591021</v>
      </c>
      <c r="N18" s="259">
        <v>19332.428891505584</v>
      </c>
      <c r="O18" s="259">
        <v>23135.633556853245</v>
      </c>
      <c r="P18" s="259">
        <v>19582.644735017177</v>
      </c>
      <c r="Q18" s="259">
        <v>19443.58026401086</v>
      </c>
      <c r="R18" s="259">
        <v>18418.70809322819</v>
      </c>
      <c r="S18" s="259">
        <v>19910.740726390948</v>
      </c>
      <c r="T18" s="259">
        <v>19881.738588492764</v>
      </c>
      <c r="U18" s="259">
        <v>18696.807355452045</v>
      </c>
      <c r="V18" s="259">
        <v>16712.696450098589</v>
      </c>
      <c r="W18" s="259">
        <v>15451.170800985683</v>
      </c>
      <c r="X18" s="144"/>
      <c r="Y18" s="20"/>
      <c r="Z18" s="20"/>
      <c r="AA18" s="20"/>
      <c r="AB18" s="20"/>
      <c r="AC18" s="20"/>
    </row>
    <row r="19" spans="1:29" s="42" customFormat="1" ht="12.75" customHeight="1">
      <c r="A19" s="63">
        <v>19</v>
      </c>
      <c r="B19" s="337" t="s">
        <v>264</v>
      </c>
      <c r="C19" s="259">
        <v>6105218.062046092</v>
      </c>
      <c r="D19" s="259">
        <v>5905537.0401553083</v>
      </c>
      <c r="E19" s="259">
        <v>5910026.4507958125</v>
      </c>
      <c r="F19" s="259">
        <v>6028765.4611356026</v>
      </c>
      <c r="G19" s="259">
        <v>6248321.3929977501</v>
      </c>
      <c r="H19" s="259">
        <v>6396817.0171737801</v>
      </c>
      <c r="I19" s="259">
        <v>6280525.7093823077</v>
      </c>
      <c r="J19" s="259">
        <v>6176547.4691299237</v>
      </c>
      <c r="K19" s="259">
        <v>6026177.0649667028</v>
      </c>
      <c r="L19" s="259">
        <v>5572539.5930578057</v>
      </c>
      <c r="M19" s="259">
        <v>5418661.0368327396</v>
      </c>
      <c r="N19" s="259">
        <v>5372421.0434775287</v>
      </c>
      <c r="O19" s="259">
        <v>5395413.7038248638</v>
      </c>
      <c r="P19" s="259">
        <v>5296855.6504615778</v>
      </c>
      <c r="Q19" s="259">
        <v>5229016.3754217373</v>
      </c>
      <c r="R19" s="259">
        <v>5353163.917806589</v>
      </c>
      <c r="S19" s="259">
        <v>5450420.233350114</v>
      </c>
      <c r="T19" s="259">
        <v>5467077.1384772705</v>
      </c>
      <c r="U19" s="259">
        <v>5390475.3059338564</v>
      </c>
      <c r="V19" s="259">
        <v>5419982.9224915467</v>
      </c>
      <c r="W19" s="259">
        <v>5146848.6539066304</v>
      </c>
      <c r="X19" s="144"/>
      <c r="Y19" s="20"/>
      <c r="Z19" s="20"/>
      <c r="AA19" s="20"/>
      <c r="AB19" s="20"/>
      <c r="AC19" s="20"/>
    </row>
    <row r="20" spans="1:29" s="42" customFormat="1" ht="12.75" customHeight="1">
      <c r="A20" s="125" t="s">
        <v>164</v>
      </c>
      <c r="B20" s="338" t="s">
        <v>209</v>
      </c>
      <c r="C20" s="259">
        <v>393070.83526226087</v>
      </c>
      <c r="D20" s="259">
        <v>316199.80957632838</v>
      </c>
      <c r="E20" s="259">
        <v>314646.42083803617</v>
      </c>
      <c r="F20" s="259">
        <v>313040.79311469122</v>
      </c>
      <c r="G20" s="259">
        <v>349022.70144658111</v>
      </c>
      <c r="H20" s="259">
        <v>346182.89233742416</v>
      </c>
      <c r="I20" s="259">
        <v>350580.91315420781</v>
      </c>
      <c r="J20" s="259">
        <v>352131.15316848696</v>
      </c>
      <c r="K20" s="259">
        <v>349708.95267315558</v>
      </c>
      <c r="L20" s="259">
        <v>291292.11591907038</v>
      </c>
      <c r="M20" s="259">
        <v>371846.7444063595</v>
      </c>
      <c r="N20" s="259">
        <v>361805.34451041679</v>
      </c>
      <c r="O20" s="259">
        <v>356925.37889382709</v>
      </c>
      <c r="P20" s="259">
        <v>368612.02515495731</v>
      </c>
      <c r="Q20" s="259">
        <v>384181.05132425803</v>
      </c>
      <c r="R20" s="259">
        <v>382307.39635772089</v>
      </c>
      <c r="S20" s="259">
        <v>407171.69631160679</v>
      </c>
      <c r="T20" s="259">
        <v>406184.24531903438</v>
      </c>
      <c r="U20" s="259">
        <v>407782.79367414431</v>
      </c>
      <c r="V20" s="259">
        <v>386940.32732053171</v>
      </c>
      <c r="W20" s="259">
        <v>338151.400813783</v>
      </c>
      <c r="X20" s="144"/>
      <c r="Y20" s="20"/>
      <c r="Z20" s="20"/>
      <c r="AA20" s="20"/>
      <c r="AB20" s="20"/>
      <c r="AC20" s="20"/>
    </row>
    <row r="21" spans="1:29" s="42" customFormat="1" ht="12.75" customHeight="1">
      <c r="A21" s="125" t="s">
        <v>165</v>
      </c>
      <c r="B21" s="338" t="s">
        <v>210</v>
      </c>
      <c r="C21" s="259">
        <v>5712147.2267838307</v>
      </c>
      <c r="D21" s="259">
        <v>5589337.2305789795</v>
      </c>
      <c r="E21" s="259">
        <v>5595380.029957776</v>
      </c>
      <c r="F21" s="259">
        <v>5715724.6680209115</v>
      </c>
      <c r="G21" s="259">
        <v>5899298.6915511694</v>
      </c>
      <c r="H21" s="259">
        <v>6050634.1248363564</v>
      </c>
      <c r="I21" s="259">
        <v>5929944.7962280996</v>
      </c>
      <c r="J21" s="259">
        <v>5824416.3159614364</v>
      </c>
      <c r="K21" s="259">
        <v>5676468.112293547</v>
      </c>
      <c r="L21" s="259">
        <v>5281247.4771387354</v>
      </c>
      <c r="M21" s="259">
        <v>5046814.2924263803</v>
      </c>
      <c r="N21" s="259">
        <v>5010615.6989671122</v>
      </c>
      <c r="O21" s="259">
        <v>5038488.3249310367</v>
      </c>
      <c r="P21" s="259">
        <v>4928243.6253066203</v>
      </c>
      <c r="Q21" s="259">
        <v>4844835.3240974797</v>
      </c>
      <c r="R21" s="259">
        <v>4970856.5214488683</v>
      </c>
      <c r="S21" s="259">
        <v>5043248.5370385069</v>
      </c>
      <c r="T21" s="259">
        <v>5060892.8931582365</v>
      </c>
      <c r="U21" s="259">
        <v>4982692.5122597124</v>
      </c>
      <c r="V21" s="259">
        <v>5033042.5951710148</v>
      </c>
      <c r="W21" s="259">
        <v>4808697.2530928478</v>
      </c>
      <c r="X21" s="144"/>
      <c r="Y21" s="20"/>
      <c r="Z21" s="20"/>
      <c r="AA21" s="20"/>
      <c r="AB21" s="20"/>
      <c r="AC21" s="20"/>
    </row>
    <row r="22" spans="1:29" s="42" customFormat="1" ht="12.75" customHeight="1">
      <c r="A22" s="63">
        <v>20</v>
      </c>
      <c r="B22" s="337" t="s">
        <v>265</v>
      </c>
      <c r="C22" s="259">
        <v>1325443.8421587604</v>
      </c>
      <c r="D22" s="259">
        <v>1296446.2940506698</v>
      </c>
      <c r="E22" s="259">
        <v>1341693.2578723086</v>
      </c>
      <c r="F22" s="259">
        <v>1309363.2661446398</v>
      </c>
      <c r="G22" s="259">
        <v>1371945.8665102585</v>
      </c>
      <c r="H22" s="259">
        <v>1441702.9208400061</v>
      </c>
      <c r="I22" s="259">
        <v>1464255.0150494529</v>
      </c>
      <c r="J22" s="259">
        <v>1517488.7008524516</v>
      </c>
      <c r="K22" s="259">
        <v>1467703.638486644</v>
      </c>
      <c r="L22" s="259">
        <v>1367510.8184473992</v>
      </c>
      <c r="M22" s="259">
        <v>1519559.4943186664</v>
      </c>
      <c r="N22" s="259">
        <v>1526874.9525193227</v>
      </c>
      <c r="O22" s="259">
        <v>1372037.8435282947</v>
      </c>
      <c r="P22" s="259">
        <v>1352740.5954363968</v>
      </c>
      <c r="Q22" s="259">
        <v>1376028.3295569182</v>
      </c>
      <c r="R22" s="259">
        <v>1350362.8425861131</v>
      </c>
      <c r="S22" s="259">
        <v>1314765.1840081231</v>
      </c>
      <c r="T22" s="259">
        <v>1468645.9949952343</v>
      </c>
      <c r="U22" s="259">
        <v>1282783.8640082937</v>
      </c>
      <c r="V22" s="259">
        <v>1241489.253412032</v>
      </c>
      <c r="W22" s="259">
        <v>1268783.61343484</v>
      </c>
      <c r="X22" s="144"/>
      <c r="Y22" s="20"/>
      <c r="Z22" s="20"/>
      <c r="AA22" s="20"/>
      <c r="AB22" s="20"/>
      <c r="AC22" s="20"/>
    </row>
    <row r="23" spans="1:29" s="42" customFormat="1" ht="12.75" customHeight="1">
      <c r="A23" s="63">
        <v>21</v>
      </c>
      <c r="B23" s="337" t="s">
        <v>266</v>
      </c>
      <c r="C23" s="259">
        <v>55645.33688817051</v>
      </c>
      <c r="D23" s="259">
        <v>56650.048371896301</v>
      </c>
      <c r="E23" s="259">
        <v>37106.175289399609</v>
      </c>
      <c r="F23" s="259">
        <v>67327.813948538824</v>
      </c>
      <c r="G23" s="259">
        <v>62638.611339840165</v>
      </c>
      <c r="H23" s="259">
        <v>70927.101394594371</v>
      </c>
      <c r="I23" s="259">
        <v>78828.735510945728</v>
      </c>
      <c r="J23" s="259">
        <v>70601.413589762757</v>
      </c>
      <c r="K23" s="259">
        <v>73823.392747944396</v>
      </c>
      <c r="L23" s="259">
        <v>79258.766460598592</v>
      </c>
      <c r="M23" s="259">
        <v>73944.850729531056</v>
      </c>
      <c r="N23" s="259">
        <v>75037.633953113807</v>
      </c>
      <c r="O23" s="259">
        <v>71872.655750451508</v>
      </c>
      <c r="P23" s="259">
        <v>76142.556828312707</v>
      </c>
      <c r="Q23" s="259">
        <v>65196.652647950315</v>
      </c>
      <c r="R23" s="259">
        <v>64907.787125935058</v>
      </c>
      <c r="S23" s="259">
        <v>78603.604733287968</v>
      </c>
      <c r="T23" s="259">
        <v>63237.269319367551</v>
      </c>
      <c r="U23" s="259">
        <v>59080.591281701825</v>
      </c>
      <c r="V23" s="259">
        <v>55503.32940047259</v>
      </c>
      <c r="W23" s="259">
        <v>53987.310323793819</v>
      </c>
      <c r="X23" s="144"/>
      <c r="Y23" s="20"/>
      <c r="Z23" s="20"/>
      <c r="AA23" s="20"/>
      <c r="AB23" s="20"/>
      <c r="AC23" s="20"/>
    </row>
    <row r="24" spans="1:29" s="42" customFormat="1" ht="12.75" customHeight="1">
      <c r="A24" s="63">
        <v>22</v>
      </c>
      <c r="B24" s="337" t="s">
        <v>211</v>
      </c>
      <c r="C24" s="259">
        <v>82152.296719921229</v>
      </c>
      <c r="D24" s="259">
        <v>80651.938829204722</v>
      </c>
      <c r="E24" s="259">
        <v>78009.130075519395</v>
      </c>
      <c r="F24" s="259">
        <v>87250.02977486467</v>
      </c>
      <c r="G24" s="259">
        <v>90493.873081843136</v>
      </c>
      <c r="H24" s="259">
        <v>88572.888664246202</v>
      </c>
      <c r="I24" s="259">
        <v>91636.058766446527</v>
      </c>
      <c r="J24" s="259">
        <v>90760.083901376624</v>
      </c>
      <c r="K24" s="259">
        <v>93967.616647339775</v>
      </c>
      <c r="L24" s="259">
        <v>86579.00414695029</v>
      </c>
      <c r="M24" s="259">
        <v>98386.26550534158</v>
      </c>
      <c r="N24" s="259">
        <v>92000.250468746497</v>
      </c>
      <c r="O24" s="259">
        <v>91631.961397902371</v>
      </c>
      <c r="P24" s="259">
        <v>92128.755835337026</v>
      </c>
      <c r="Q24" s="259">
        <v>91581.705559128022</v>
      </c>
      <c r="R24" s="259">
        <v>93392.516157840102</v>
      </c>
      <c r="S24" s="259">
        <v>94975.302129737174</v>
      </c>
      <c r="T24" s="259">
        <v>94707.07508718918</v>
      </c>
      <c r="U24" s="259">
        <v>91938.015811013887</v>
      </c>
      <c r="V24" s="259">
        <v>89668.086822188532</v>
      </c>
      <c r="W24" s="259">
        <v>83530.372017540372</v>
      </c>
      <c r="X24" s="144"/>
      <c r="Y24" s="20"/>
      <c r="Z24" s="20"/>
      <c r="AA24" s="20"/>
      <c r="AB24" s="20"/>
      <c r="AC24" s="20"/>
    </row>
    <row r="25" spans="1:29" s="42" customFormat="1" ht="12.75" customHeight="1">
      <c r="A25" s="63">
        <v>23</v>
      </c>
      <c r="B25" s="337" t="s">
        <v>267</v>
      </c>
      <c r="C25" s="259">
        <v>311257.3553395457</v>
      </c>
      <c r="D25" s="259">
        <v>281835.39128386101</v>
      </c>
      <c r="E25" s="259">
        <v>265470.19606394309</v>
      </c>
      <c r="F25" s="259">
        <v>290123.11761911522</v>
      </c>
      <c r="G25" s="259">
        <v>293892.96641557169</v>
      </c>
      <c r="H25" s="259">
        <v>254600.87028409605</v>
      </c>
      <c r="I25" s="259">
        <v>273460.4468762335</v>
      </c>
      <c r="J25" s="259">
        <v>310651.79405472521</v>
      </c>
      <c r="K25" s="259">
        <v>296378.82538256119</v>
      </c>
      <c r="L25" s="259">
        <v>272274.77507097856</v>
      </c>
      <c r="M25" s="259">
        <v>279845.06431196316</v>
      </c>
      <c r="N25" s="259">
        <v>292254.56357637473</v>
      </c>
      <c r="O25" s="259">
        <v>280078.98340208922</v>
      </c>
      <c r="P25" s="259">
        <v>277732.62441136979</v>
      </c>
      <c r="Q25" s="259">
        <v>280186.46815538313</v>
      </c>
      <c r="R25" s="259">
        <v>278793.38677389431</v>
      </c>
      <c r="S25" s="259">
        <v>277389.31722540496</v>
      </c>
      <c r="T25" s="259">
        <v>288331.25663596828</v>
      </c>
      <c r="U25" s="259">
        <v>291787.86069123511</v>
      </c>
      <c r="V25" s="259">
        <v>285184.54044739821</v>
      </c>
      <c r="W25" s="259">
        <v>305045.72387508414</v>
      </c>
      <c r="X25" s="144"/>
      <c r="Y25" s="20"/>
      <c r="Z25" s="20"/>
      <c r="AA25" s="20"/>
      <c r="AB25" s="20"/>
      <c r="AC25" s="20"/>
    </row>
    <row r="26" spans="1:29" s="42" customFormat="1" ht="12.75" customHeight="1">
      <c r="A26" s="140" t="s">
        <v>59</v>
      </c>
      <c r="B26" s="338" t="s">
        <v>212</v>
      </c>
      <c r="C26" s="259">
        <v>100005.52480071726</v>
      </c>
      <c r="D26" s="259">
        <v>97710.322523145674</v>
      </c>
      <c r="E26" s="259">
        <v>96706.674647138396</v>
      </c>
      <c r="F26" s="259">
        <v>97773.253616651928</v>
      </c>
      <c r="G26" s="259">
        <v>94520.273920010746</v>
      </c>
      <c r="H26" s="259">
        <v>88039.010625646493</v>
      </c>
      <c r="I26" s="259">
        <v>83401.836852475783</v>
      </c>
      <c r="J26" s="259">
        <v>86602.967731059965</v>
      </c>
      <c r="K26" s="259">
        <v>91265.643650646089</v>
      </c>
      <c r="L26" s="259">
        <v>83691.28683176593</v>
      </c>
      <c r="M26" s="259">
        <v>87759.455195303235</v>
      </c>
      <c r="N26" s="259">
        <v>89943.457160368562</v>
      </c>
      <c r="O26" s="259">
        <v>83126.828149222158</v>
      </c>
      <c r="P26" s="259">
        <v>84044.445992763707</v>
      </c>
      <c r="Q26" s="259">
        <v>86059.338153048942</v>
      </c>
      <c r="R26" s="259">
        <v>85984.037890289503</v>
      </c>
      <c r="S26" s="259">
        <v>86592.958649793916</v>
      </c>
      <c r="T26" s="259">
        <v>86388.912192268224</v>
      </c>
      <c r="U26" s="259">
        <v>86144.424040786063</v>
      </c>
      <c r="V26" s="259">
        <v>67342.903497719191</v>
      </c>
      <c r="W26" s="259">
        <v>65153.473029262808</v>
      </c>
      <c r="X26" s="144"/>
      <c r="Y26" s="20"/>
      <c r="Z26" s="20"/>
      <c r="AA26" s="20"/>
      <c r="AB26" s="20"/>
      <c r="AC26" s="20"/>
    </row>
    <row r="27" spans="1:29" s="42" customFormat="1" ht="12.75" customHeight="1">
      <c r="A27" s="125" t="s">
        <v>166</v>
      </c>
      <c r="B27" s="338" t="s">
        <v>268</v>
      </c>
      <c r="C27" s="259">
        <v>211251.83053882845</v>
      </c>
      <c r="D27" s="259">
        <v>184125.06876071537</v>
      </c>
      <c r="E27" s="259">
        <v>168763.52141680472</v>
      </c>
      <c r="F27" s="259">
        <v>192349.86400246329</v>
      </c>
      <c r="G27" s="259">
        <v>199372.69249556094</v>
      </c>
      <c r="H27" s="259">
        <v>166561.85965844954</v>
      </c>
      <c r="I27" s="259">
        <v>190058.61002375773</v>
      </c>
      <c r="J27" s="259">
        <v>224048.82632366527</v>
      </c>
      <c r="K27" s="259">
        <v>205113.18173191513</v>
      </c>
      <c r="L27" s="259">
        <v>188583.4882392126</v>
      </c>
      <c r="M27" s="259">
        <v>192085.60911665994</v>
      </c>
      <c r="N27" s="259">
        <v>202311.10641600617</v>
      </c>
      <c r="O27" s="259">
        <v>196952.15525286709</v>
      </c>
      <c r="P27" s="259">
        <v>193688.17841860608</v>
      </c>
      <c r="Q27" s="259">
        <v>194127.13000233416</v>
      </c>
      <c r="R27" s="259">
        <v>192809.34888360481</v>
      </c>
      <c r="S27" s="259">
        <v>190796.35857561106</v>
      </c>
      <c r="T27" s="259">
        <v>201942.34444370007</v>
      </c>
      <c r="U27" s="259">
        <v>205643.43665044903</v>
      </c>
      <c r="V27" s="259">
        <v>217841.636949679</v>
      </c>
      <c r="W27" s="259">
        <v>239892.25084582131</v>
      </c>
      <c r="X27" s="144"/>
      <c r="Y27" s="20"/>
      <c r="Z27" s="20"/>
      <c r="AA27" s="20"/>
      <c r="AB27" s="20"/>
      <c r="AC27" s="20"/>
    </row>
    <row r="28" spans="1:29" s="42" customFormat="1" ht="12.75" customHeight="1">
      <c r="A28" s="63">
        <v>24</v>
      </c>
      <c r="B28" s="337" t="s">
        <v>213</v>
      </c>
      <c r="C28" s="259">
        <v>929566.73002252169</v>
      </c>
      <c r="D28" s="259">
        <v>890525.85827181011</v>
      </c>
      <c r="E28" s="259">
        <v>880567.61616609164</v>
      </c>
      <c r="F28" s="259">
        <v>941825.17123357439</v>
      </c>
      <c r="G28" s="259">
        <v>946513.44425350404</v>
      </c>
      <c r="H28" s="259">
        <v>863879.43886445707</v>
      </c>
      <c r="I28" s="259">
        <v>921367.62553503423</v>
      </c>
      <c r="J28" s="259">
        <v>906517.40668394009</v>
      </c>
      <c r="K28" s="259">
        <v>881541.14515198686</v>
      </c>
      <c r="L28" s="259">
        <v>663888.46128352848</v>
      </c>
      <c r="M28" s="259">
        <v>838383.75639715232</v>
      </c>
      <c r="N28" s="259">
        <v>867558.9390804735</v>
      </c>
      <c r="O28" s="259">
        <v>863103.66759101977</v>
      </c>
      <c r="P28" s="259">
        <v>839190.05200952967</v>
      </c>
      <c r="Q28" s="259">
        <v>826481.9289142245</v>
      </c>
      <c r="R28" s="259">
        <v>863653.05683897785</v>
      </c>
      <c r="S28" s="259">
        <v>863089.12202201725</v>
      </c>
      <c r="T28" s="259">
        <v>864509.31448380917</v>
      </c>
      <c r="U28" s="259">
        <v>867021.38671627059</v>
      </c>
      <c r="V28" s="259">
        <v>820412.06540801097</v>
      </c>
      <c r="W28" s="259">
        <v>673080.8223134065</v>
      </c>
      <c r="X28" s="144"/>
      <c r="Y28" s="20"/>
      <c r="Z28" s="20"/>
      <c r="AA28" s="20"/>
      <c r="AB28" s="20"/>
      <c r="AC28" s="20"/>
    </row>
    <row r="29" spans="1:29" s="42" customFormat="1" ht="12.75" customHeight="1">
      <c r="A29" s="125" t="s">
        <v>167</v>
      </c>
      <c r="B29" s="338" t="s">
        <v>269</v>
      </c>
      <c r="C29" s="259">
        <v>792631.28734124254</v>
      </c>
      <c r="D29" s="259">
        <v>751205.1647430521</v>
      </c>
      <c r="E29" s="259">
        <v>742327.46572781634</v>
      </c>
      <c r="F29" s="259">
        <v>806126.18360130489</v>
      </c>
      <c r="G29" s="259">
        <v>806413.3881222246</v>
      </c>
      <c r="H29" s="259">
        <v>724715.75020364881</v>
      </c>
      <c r="I29" s="259">
        <v>785571.76803264394</v>
      </c>
      <c r="J29" s="259">
        <v>770371.61188350793</v>
      </c>
      <c r="K29" s="259">
        <v>741028.07455818274</v>
      </c>
      <c r="L29" s="259">
        <v>559390.21187676466</v>
      </c>
      <c r="M29" s="259">
        <v>713379.49365660502</v>
      </c>
      <c r="N29" s="259">
        <v>743539.03748950176</v>
      </c>
      <c r="O29" s="259">
        <v>743638.62764986733</v>
      </c>
      <c r="P29" s="259">
        <v>725111.90474743838</v>
      </c>
      <c r="Q29" s="259">
        <v>711481.73733567016</v>
      </c>
      <c r="R29" s="259">
        <v>734646.84338726988</v>
      </c>
      <c r="S29" s="259">
        <v>732423.15921404283</v>
      </c>
      <c r="T29" s="259">
        <v>732931.26904244896</v>
      </c>
      <c r="U29" s="259">
        <v>736611.41663875012</v>
      </c>
      <c r="V29" s="259">
        <v>695373.8254908449</v>
      </c>
      <c r="W29" s="259">
        <v>557421.53038884664</v>
      </c>
      <c r="X29" s="144"/>
      <c r="Y29" s="20"/>
      <c r="Z29" s="20"/>
      <c r="AA29" s="20"/>
      <c r="AB29" s="20"/>
      <c r="AC29" s="20"/>
    </row>
    <row r="30" spans="1:29" s="42" customFormat="1" ht="12.75" customHeight="1">
      <c r="A30" s="125" t="s">
        <v>114</v>
      </c>
      <c r="B30" s="338" t="s">
        <v>270</v>
      </c>
      <c r="C30" s="259">
        <v>99167.996857116043</v>
      </c>
      <c r="D30" s="259">
        <v>101352.75689349113</v>
      </c>
      <c r="E30" s="259">
        <v>100706.5748380734</v>
      </c>
      <c r="F30" s="259">
        <v>106785.39769390543</v>
      </c>
      <c r="G30" s="259">
        <v>108848.24381113962</v>
      </c>
      <c r="H30" s="259">
        <v>93920.114063241956</v>
      </c>
      <c r="I30" s="259">
        <v>86929.298555575297</v>
      </c>
      <c r="J30" s="259">
        <v>88963.555739694915</v>
      </c>
      <c r="K30" s="259">
        <v>93918.821695791034</v>
      </c>
      <c r="L30" s="259">
        <v>67720.06749944578</v>
      </c>
      <c r="M30" s="259">
        <v>79154.708801457615</v>
      </c>
      <c r="N30" s="259">
        <v>75256.941423956305</v>
      </c>
      <c r="O30" s="259">
        <v>72125.130506012618</v>
      </c>
      <c r="P30" s="259">
        <v>72808.34422524691</v>
      </c>
      <c r="Q30" s="259">
        <v>84929.253447467228</v>
      </c>
      <c r="R30" s="259">
        <v>84791.000948904635</v>
      </c>
      <c r="S30" s="259">
        <v>85854.555396085168</v>
      </c>
      <c r="T30" s="259">
        <v>84660.683997419925</v>
      </c>
      <c r="U30" s="259">
        <v>83186.899528664915</v>
      </c>
      <c r="V30" s="259">
        <v>79992.112170406617</v>
      </c>
      <c r="W30" s="259">
        <v>78131.320902964944</v>
      </c>
      <c r="X30" s="144"/>
      <c r="Y30" s="20"/>
      <c r="Z30" s="20"/>
      <c r="AA30" s="20"/>
      <c r="AB30" s="20"/>
      <c r="AC30" s="20"/>
    </row>
    <row r="31" spans="1:29" s="42" customFormat="1" ht="12.75" customHeight="1">
      <c r="A31" s="125" t="s">
        <v>168</v>
      </c>
      <c r="B31" s="338" t="s">
        <v>214</v>
      </c>
      <c r="C31" s="259">
        <v>37767.445824163195</v>
      </c>
      <c r="D31" s="259">
        <v>37967.936635266844</v>
      </c>
      <c r="E31" s="259">
        <v>37533.57560020189</v>
      </c>
      <c r="F31" s="259">
        <v>28913.58993836409</v>
      </c>
      <c r="G31" s="259">
        <v>31251.812320139787</v>
      </c>
      <c r="H31" s="259">
        <v>45243.574597566236</v>
      </c>
      <c r="I31" s="259">
        <v>48866.558946814992</v>
      </c>
      <c r="J31" s="259">
        <v>47182.239060737338</v>
      </c>
      <c r="K31" s="259">
        <v>46594.248898013197</v>
      </c>
      <c r="L31" s="259">
        <v>36778.181907318089</v>
      </c>
      <c r="M31" s="259">
        <v>45849.553939089608</v>
      </c>
      <c r="N31" s="259">
        <v>48762.960167015422</v>
      </c>
      <c r="O31" s="259">
        <v>47339.909435139823</v>
      </c>
      <c r="P31" s="259">
        <v>41269.803036844387</v>
      </c>
      <c r="Q31" s="259">
        <v>30070.938131087089</v>
      </c>
      <c r="R31" s="259">
        <v>44215.212502803253</v>
      </c>
      <c r="S31" s="259">
        <v>44811.407411889239</v>
      </c>
      <c r="T31" s="259">
        <v>46917.361443940354</v>
      </c>
      <c r="U31" s="259">
        <v>47223.070548855612</v>
      </c>
      <c r="V31" s="259">
        <v>45046.127746759492</v>
      </c>
      <c r="W31" s="259">
        <v>37527.971021594887</v>
      </c>
      <c r="X31" s="144"/>
      <c r="Y31" s="20"/>
      <c r="Z31" s="20"/>
      <c r="AA31" s="20"/>
      <c r="AB31" s="20"/>
      <c r="AC31" s="20"/>
    </row>
    <row r="32" spans="1:29" s="42" customFormat="1" ht="12.75" customHeight="1">
      <c r="A32" s="63">
        <v>25</v>
      </c>
      <c r="B32" s="337" t="s">
        <v>215</v>
      </c>
      <c r="C32" s="259">
        <v>93806.84330847887</v>
      </c>
      <c r="D32" s="259">
        <v>96073.083535691316</v>
      </c>
      <c r="E32" s="259">
        <v>90010.48638058448</v>
      </c>
      <c r="F32" s="259">
        <v>112803.60591392973</v>
      </c>
      <c r="G32" s="259">
        <v>110016.32512580234</v>
      </c>
      <c r="H32" s="259">
        <v>106268.17151049737</v>
      </c>
      <c r="I32" s="259">
        <v>108441.82836409731</v>
      </c>
      <c r="J32" s="259">
        <v>104473.36462258089</v>
      </c>
      <c r="K32" s="259">
        <v>108413.70471598335</v>
      </c>
      <c r="L32" s="259">
        <v>102661.59019400134</v>
      </c>
      <c r="M32" s="259">
        <v>106269.98333255132</v>
      </c>
      <c r="N32" s="259">
        <v>111689.03891453106</v>
      </c>
      <c r="O32" s="259">
        <v>108638.23568943558</v>
      </c>
      <c r="P32" s="259">
        <v>114743.21371737134</v>
      </c>
      <c r="Q32" s="259">
        <v>113715.78505920805</v>
      </c>
      <c r="R32" s="259">
        <v>99925.878628253064</v>
      </c>
      <c r="S32" s="259">
        <v>106752.61042281735</v>
      </c>
      <c r="T32" s="259">
        <v>106169.322952906</v>
      </c>
      <c r="U32" s="259">
        <v>99878.563616636384</v>
      </c>
      <c r="V32" s="259">
        <v>96328.771969048394</v>
      </c>
      <c r="W32" s="259">
        <v>88490.388411999214</v>
      </c>
      <c r="X32" s="144"/>
      <c r="Y32" s="20"/>
      <c r="Z32" s="20"/>
      <c r="AA32" s="20"/>
      <c r="AB32" s="20"/>
      <c r="AC32" s="20"/>
    </row>
    <row r="33" spans="1:29" s="42" customFormat="1" ht="12.75" customHeight="1">
      <c r="A33" s="63">
        <v>26</v>
      </c>
      <c r="B33" s="337" t="s">
        <v>271</v>
      </c>
      <c r="C33" s="259">
        <v>33955.582665761627</v>
      </c>
      <c r="D33" s="259">
        <v>37282.795129349106</v>
      </c>
      <c r="E33" s="259">
        <v>33923.713436946877</v>
      </c>
      <c r="F33" s="259">
        <v>32093.967241824052</v>
      </c>
      <c r="G33" s="259">
        <v>30806.24810429776</v>
      </c>
      <c r="H33" s="259">
        <v>28959.583311309278</v>
      </c>
      <c r="I33" s="259">
        <v>29787.497211069749</v>
      </c>
      <c r="J33" s="259">
        <v>39488.983640481187</v>
      </c>
      <c r="K33" s="259">
        <v>37752.724873050312</v>
      </c>
      <c r="L33" s="259">
        <v>25703.291970609607</v>
      </c>
      <c r="M33" s="259">
        <v>27017.334535164191</v>
      </c>
      <c r="N33" s="259">
        <v>31915.191989870942</v>
      </c>
      <c r="O33" s="259">
        <v>32098.964472980588</v>
      </c>
      <c r="P33" s="259">
        <v>31727.579648103034</v>
      </c>
      <c r="Q33" s="259">
        <v>29270.709784982238</v>
      </c>
      <c r="R33" s="259">
        <v>30197.449581120345</v>
      </c>
      <c r="S33" s="259">
        <v>31074.242929730826</v>
      </c>
      <c r="T33" s="259">
        <v>31703.221291549282</v>
      </c>
      <c r="U33" s="259">
        <v>30939.158321626186</v>
      </c>
      <c r="V33" s="259">
        <v>28989.10257319859</v>
      </c>
      <c r="W33" s="259">
        <v>30802.570902136187</v>
      </c>
      <c r="X33" s="144"/>
      <c r="Y33" s="20"/>
      <c r="Z33" s="20"/>
      <c r="AA33" s="20"/>
      <c r="AB33" s="20"/>
      <c r="AC33" s="20"/>
    </row>
    <row r="34" spans="1:29" s="42" customFormat="1" ht="12.75" customHeight="1">
      <c r="A34" s="63">
        <v>27</v>
      </c>
      <c r="B34" s="337" t="s">
        <v>216</v>
      </c>
      <c r="C34" s="259">
        <v>34699.249705210408</v>
      </c>
      <c r="D34" s="259">
        <v>34177.915300649314</v>
      </c>
      <c r="E34" s="259">
        <v>35708.378756761216</v>
      </c>
      <c r="F34" s="259">
        <v>49174.166119459667</v>
      </c>
      <c r="G34" s="259">
        <v>42661.52770925052</v>
      </c>
      <c r="H34" s="259">
        <v>41316.882247077119</v>
      </c>
      <c r="I34" s="259">
        <v>43283.288574243306</v>
      </c>
      <c r="J34" s="259">
        <v>43381.342512388466</v>
      </c>
      <c r="K34" s="259">
        <v>38642.497210354311</v>
      </c>
      <c r="L34" s="259">
        <v>34669.363318766802</v>
      </c>
      <c r="M34" s="259">
        <v>39665.549264755929</v>
      </c>
      <c r="N34" s="259">
        <v>40802.003476361177</v>
      </c>
      <c r="O34" s="259">
        <v>40294.459809506232</v>
      </c>
      <c r="P34" s="259">
        <v>40165.224963820867</v>
      </c>
      <c r="Q34" s="259">
        <v>43735.590591403146</v>
      </c>
      <c r="R34" s="259">
        <v>31075.99784399003</v>
      </c>
      <c r="S34" s="259">
        <v>32575.518864106758</v>
      </c>
      <c r="T34" s="259">
        <v>32209.045644055168</v>
      </c>
      <c r="U34" s="259">
        <v>31526.930809478199</v>
      </c>
      <c r="V34" s="259">
        <v>30629.385044518745</v>
      </c>
      <c r="W34" s="259">
        <v>28438.837387705404</v>
      </c>
      <c r="X34" s="144"/>
      <c r="Y34" s="20"/>
      <c r="Z34" s="20"/>
      <c r="AA34" s="20"/>
      <c r="AB34" s="20"/>
      <c r="AC34" s="20"/>
    </row>
    <row r="35" spans="1:29" s="42" customFormat="1" ht="12.75" customHeight="1">
      <c r="A35" s="63">
        <v>28</v>
      </c>
      <c r="B35" s="337" t="s">
        <v>217</v>
      </c>
      <c r="C35" s="259">
        <v>85012.479736856345</v>
      </c>
      <c r="D35" s="259">
        <v>86839.243483667364</v>
      </c>
      <c r="E35" s="259">
        <v>82188.693412922948</v>
      </c>
      <c r="F35" s="259">
        <v>90559.140956274365</v>
      </c>
      <c r="G35" s="259">
        <v>88770.182627285467</v>
      </c>
      <c r="H35" s="259">
        <v>90085.555451338165</v>
      </c>
      <c r="I35" s="259">
        <v>93032.211813276139</v>
      </c>
      <c r="J35" s="259">
        <v>95409.064242751672</v>
      </c>
      <c r="K35" s="259">
        <v>98007.358334299031</v>
      </c>
      <c r="L35" s="259">
        <v>83763.190382578861</v>
      </c>
      <c r="M35" s="259">
        <v>91535.647077855116</v>
      </c>
      <c r="N35" s="259">
        <v>88928.399953975895</v>
      </c>
      <c r="O35" s="259">
        <v>91508.708006514673</v>
      </c>
      <c r="P35" s="259">
        <v>89059.335560757914</v>
      </c>
      <c r="Q35" s="259">
        <v>81212.907171844825</v>
      </c>
      <c r="R35" s="259">
        <v>78833.116579364665</v>
      </c>
      <c r="S35" s="259">
        <v>79104.008644840127</v>
      </c>
      <c r="T35" s="259">
        <v>82667.273672362353</v>
      </c>
      <c r="U35" s="259">
        <v>80897.175429562849</v>
      </c>
      <c r="V35" s="259">
        <v>79403.081598653531</v>
      </c>
      <c r="W35" s="259">
        <v>73421.484230633941</v>
      </c>
      <c r="X35" s="144"/>
      <c r="Y35" s="20"/>
      <c r="Z35" s="20"/>
      <c r="AA35" s="20"/>
      <c r="AB35" s="20"/>
      <c r="AC35" s="20"/>
    </row>
    <row r="36" spans="1:29" s="42" customFormat="1" ht="12.75" customHeight="1">
      <c r="A36" s="63">
        <v>29</v>
      </c>
      <c r="B36" s="337" t="s">
        <v>218</v>
      </c>
      <c r="C36" s="259">
        <v>112201.12779075338</v>
      </c>
      <c r="D36" s="259">
        <v>116335.86296820789</v>
      </c>
      <c r="E36" s="259">
        <v>115982.57274328047</v>
      </c>
      <c r="F36" s="259">
        <v>128916.21472927621</v>
      </c>
      <c r="G36" s="259">
        <v>133457.55940379328</v>
      </c>
      <c r="H36" s="259">
        <v>130771.00327580687</v>
      </c>
      <c r="I36" s="259">
        <v>128691.76699350386</v>
      </c>
      <c r="J36" s="259">
        <v>130025.54982657931</v>
      </c>
      <c r="K36" s="259">
        <v>124436.29004575568</v>
      </c>
      <c r="L36" s="259">
        <v>108490.71972746357</v>
      </c>
      <c r="M36" s="259">
        <v>123736.07022433035</v>
      </c>
      <c r="N36" s="259">
        <v>123007.77508162412</v>
      </c>
      <c r="O36" s="259">
        <v>128142.31734374228</v>
      </c>
      <c r="P36" s="259">
        <v>132021.23031809001</v>
      </c>
      <c r="Q36" s="259">
        <v>119982.67352140919</v>
      </c>
      <c r="R36" s="259">
        <v>119737.23190482619</v>
      </c>
      <c r="S36" s="259">
        <v>125897.09091140277</v>
      </c>
      <c r="T36" s="259">
        <v>125341.50014752068</v>
      </c>
      <c r="U36" s="259">
        <v>121241.42748228472</v>
      </c>
      <c r="V36" s="259">
        <v>120703.39234791633</v>
      </c>
      <c r="W36" s="259">
        <v>108427.21320179774</v>
      </c>
      <c r="X36" s="144"/>
      <c r="Y36" s="20"/>
      <c r="Z36" s="20"/>
      <c r="AA36" s="20"/>
      <c r="AB36" s="20"/>
      <c r="AC36" s="20"/>
    </row>
    <row r="37" spans="1:29" s="42" customFormat="1" ht="12.75" customHeight="1">
      <c r="A37" s="63">
        <v>30</v>
      </c>
      <c r="B37" s="337" t="s">
        <v>272</v>
      </c>
      <c r="C37" s="259">
        <v>16410.017849826894</v>
      </c>
      <c r="D37" s="259">
        <v>16806.151785928058</v>
      </c>
      <c r="E37" s="259">
        <v>16770.26076987233</v>
      </c>
      <c r="F37" s="259">
        <v>20609.528406102345</v>
      </c>
      <c r="G37" s="259">
        <v>20328.642364002946</v>
      </c>
      <c r="H37" s="259">
        <v>20292.046922036039</v>
      </c>
      <c r="I37" s="259">
        <v>16644.437452626622</v>
      </c>
      <c r="J37" s="259">
        <v>13832.72994501955</v>
      </c>
      <c r="K37" s="259">
        <v>11857.442465749476</v>
      </c>
      <c r="L37" s="259">
        <v>12849.152022437149</v>
      </c>
      <c r="M37" s="259">
        <v>15481.414652346844</v>
      </c>
      <c r="N37" s="259">
        <v>13753.803908970311</v>
      </c>
      <c r="O37" s="259">
        <v>14318.778354626958</v>
      </c>
      <c r="P37" s="259">
        <v>14867.146666586015</v>
      </c>
      <c r="Q37" s="259">
        <v>11670.00956468036</v>
      </c>
      <c r="R37" s="259">
        <v>11736.582078830448</v>
      </c>
      <c r="S37" s="259">
        <v>10689.722793439503</v>
      </c>
      <c r="T37" s="259">
        <v>11507.843043387951</v>
      </c>
      <c r="U37" s="259">
        <v>12753.856417318357</v>
      </c>
      <c r="V37" s="259">
        <v>12663.198954946785</v>
      </c>
      <c r="W37" s="259">
        <v>12453.781704481728</v>
      </c>
      <c r="X37" s="144"/>
      <c r="Y37" s="20"/>
      <c r="Z37" s="20"/>
      <c r="AA37" s="20"/>
      <c r="AB37" s="20"/>
      <c r="AC37" s="20"/>
    </row>
    <row r="38" spans="1:29" s="40" customFormat="1" ht="12.75" customHeight="1">
      <c r="A38" s="63" t="s">
        <v>169</v>
      </c>
      <c r="B38" s="337" t="s">
        <v>273</v>
      </c>
      <c r="C38" s="259">
        <v>17037.641121835135</v>
      </c>
      <c r="D38" s="259">
        <v>20839.851883088704</v>
      </c>
      <c r="E38" s="259">
        <v>18314.898008656928</v>
      </c>
      <c r="F38" s="259">
        <v>25002.163805344149</v>
      </c>
      <c r="G38" s="259">
        <v>22163.430414380691</v>
      </c>
      <c r="H38" s="259">
        <v>26027.052598611415</v>
      </c>
      <c r="I38" s="259">
        <v>29851.640922883311</v>
      </c>
      <c r="J38" s="259">
        <v>31921.401192483354</v>
      </c>
      <c r="K38" s="259">
        <v>33930.317216771524</v>
      </c>
      <c r="L38" s="259">
        <v>29958.110779301449</v>
      </c>
      <c r="M38" s="259">
        <v>29015.485158587904</v>
      </c>
      <c r="N38" s="259">
        <v>29494.686897351785</v>
      </c>
      <c r="O38" s="259">
        <v>29773.324702552185</v>
      </c>
      <c r="P38" s="259">
        <v>33704.725299166763</v>
      </c>
      <c r="Q38" s="259">
        <v>26722.585909858</v>
      </c>
      <c r="R38" s="259">
        <v>32673.113907839106</v>
      </c>
      <c r="S38" s="259">
        <v>28064.490872894527</v>
      </c>
      <c r="T38" s="259">
        <v>31273.376448153031</v>
      </c>
      <c r="U38" s="259">
        <v>28625.525603135422</v>
      </c>
      <c r="V38" s="259">
        <v>32732.54755479718</v>
      </c>
      <c r="W38" s="259">
        <v>25487.7986540409</v>
      </c>
      <c r="X38" s="144"/>
      <c r="Y38" s="20"/>
      <c r="Z38" s="20"/>
      <c r="AA38" s="20"/>
      <c r="AB38" s="20"/>
      <c r="AC38" s="20"/>
    </row>
    <row r="39" spans="1:29" s="40" customFormat="1" ht="12.75" customHeight="1">
      <c r="A39" s="63">
        <v>33</v>
      </c>
      <c r="B39" s="337" t="s">
        <v>170</v>
      </c>
      <c r="C39" s="259">
        <v>11160.111026195522</v>
      </c>
      <c r="D39" s="259">
        <v>10970.854509805185</v>
      </c>
      <c r="E39" s="259">
        <v>12133.357639600679</v>
      </c>
      <c r="F39" s="259">
        <v>10374.856531421879</v>
      </c>
      <c r="G39" s="259">
        <v>10753.620742162904</v>
      </c>
      <c r="H39" s="259">
        <v>11221.284083183824</v>
      </c>
      <c r="I39" s="259">
        <v>12489.527040530056</v>
      </c>
      <c r="J39" s="259">
        <v>11131.894138310716</v>
      </c>
      <c r="K39" s="259">
        <v>14732.5817073079</v>
      </c>
      <c r="L39" s="259">
        <v>13687.588326864248</v>
      </c>
      <c r="M39" s="259">
        <v>15587.298632454307</v>
      </c>
      <c r="N39" s="259">
        <v>15983.881843871575</v>
      </c>
      <c r="O39" s="259">
        <v>17191.448053145956</v>
      </c>
      <c r="P39" s="259">
        <v>17129.055942149073</v>
      </c>
      <c r="Q39" s="259">
        <v>15945.873612198131</v>
      </c>
      <c r="R39" s="259">
        <v>18667.375632455231</v>
      </c>
      <c r="S39" s="259">
        <v>15846.751463462741</v>
      </c>
      <c r="T39" s="259">
        <v>15654.681649603976</v>
      </c>
      <c r="U39" s="259">
        <v>13603.745734225609</v>
      </c>
      <c r="V39" s="259">
        <v>14924.326192326755</v>
      </c>
      <c r="W39" s="259">
        <v>15835.990707574112</v>
      </c>
      <c r="X39" s="144"/>
      <c r="Y39" s="20"/>
      <c r="Z39" s="20"/>
      <c r="AA39" s="20"/>
      <c r="AB39" s="20"/>
      <c r="AC39" s="20"/>
    </row>
    <row r="40" spans="1:29" s="40" customFormat="1" ht="12.75" customHeight="1">
      <c r="A40" s="63" t="s">
        <v>171</v>
      </c>
      <c r="B40" s="336" t="s">
        <v>172</v>
      </c>
      <c r="C40" s="259">
        <v>5853848.3567999108</v>
      </c>
      <c r="D40" s="259">
        <v>5945034.508028416</v>
      </c>
      <c r="E40" s="259">
        <v>5903757.690343312</v>
      </c>
      <c r="F40" s="259">
        <v>6167873.0166926198</v>
      </c>
      <c r="G40" s="259">
        <v>6210703.5946728606</v>
      </c>
      <c r="H40" s="259">
        <v>6260229.2070562048</v>
      </c>
      <c r="I40" s="259">
        <v>6450713.8264924772</v>
      </c>
      <c r="J40" s="259">
        <v>6401021.61222836</v>
      </c>
      <c r="K40" s="259">
        <v>6334730.04555998</v>
      </c>
      <c r="L40" s="259">
        <v>5937875.4868523935</v>
      </c>
      <c r="M40" s="259">
        <v>6262208.7337429691</v>
      </c>
      <c r="N40" s="259">
        <v>5910832.2185711358</v>
      </c>
      <c r="O40" s="259">
        <v>5791592.225207353</v>
      </c>
      <c r="P40" s="259">
        <v>5830812.952505325</v>
      </c>
      <c r="Q40" s="259">
        <v>5676670.1063654255</v>
      </c>
      <c r="R40" s="259">
        <v>5648105.5934438426</v>
      </c>
      <c r="S40" s="259">
        <v>5629026.8306572419</v>
      </c>
      <c r="T40" s="259">
        <v>5460809.3349741865</v>
      </c>
      <c r="U40" s="259">
        <v>5304174.1788292825</v>
      </c>
      <c r="V40" s="259">
        <v>4880523.24949646</v>
      </c>
      <c r="W40" s="259">
        <v>4444642.2604934722</v>
      </c>
      <c r="X40" s="144"/>
      <c r="Y40" s="20"/>
      <c r="Z40" s="20"/>
      <c r="AA40" s="20"/>
      <c r="AB40" s="20"/>
      <c r="AC40" s="20"/>
    </row>
    <row r="41" spans="1:29" s="40" customFormat="1" ht="12.75" customHeight="1">
      <c r="A41" s="63" t="s">
        <v>173</v>
      </c>
      <c r="B41" s="338" t="s">
        <v>274</v>
      </c>
      <c r="C41" s="259">
        <v>5827765.304655388</v>
      </c>
      <c r="D41" s="259">
        <v>5922345.140265299</v>
      </c>
      <c r="E41" s="259">
        <v>5880101.3986395914</v>
      </c>
      <c r="F41" s="259">
        <v>6147450.4664855003</v>
      </c>
      <c r="G41" s="259">
        <v>6191936.4446484419</v>
      </c>
      <c r="H41" s="259">
        <v>6233361.7306442391</v>
      </c>
      <c r="I41" s="259">
        <v>6424910.2648776658</v>
      </c>
      <c r="J41" s="259">
        <v>6374140.7424664097</v>
      </c>
      <c r="K41" s="259">
        <v>6307467.5391975567</v>
      </c>
      <c r="L41" s="259">
        <v>5910618.5120926183</v>
      </c>
      <c r="M41" s="259">
        <v>6234139.2682369668</v>
      </c>
      <c r="N41" s="259">
        <v>5883368.1998311263</v>
      </c>
      <c r="O41" s="259">
        <v>5761618.6495691789</v>
      </c>
      <c r="P41" s="259">
        <v>5803939.6902920352</v>
      </c>
      <c r="Q41" s="259">
        <v>5647891.8666253015</v>
      </c>
      <c r="R41" s="259">
        <v>5618008.086639991</v>
      </c>
      <c r="S41" s="259">
        <v>5598045.7929936238</v>
      </c>
      <c r="T41" s="259">
        <v>5429236.3149350863</v>
      </c>
      <c r="U41" s="259">
        <v>5273985.3288256461</v>
      </c>
      <c r="V41" s="259">
        <v>4851079.8507650755</v>
      </c>
      <c r="W41" s="259">
        <v>4414873.4854411436</v>
      </c>
      <c r="X41" s="144"/>
      <c r="Y41" s="20"/>
      <c r="Z41" s="20"/>
      <c r="AA41" s="20"/>
      <c r="AB41" s="20"/>
      <c r="AC41" s="20"/>
    </row>
    <row r="42" spans="1:29" s="40" customFormat="1" ht="12.75" customHeight="1">
      <c r="A42" s="63" t="s">
        <v>174</v>
      </c>
      <c r="B42" s="338" t="s">
        <v>175</v>
      </c>
      <c r="C42" s="259">
        <v>26083.052144522571</v>
      </c>
      <c r="D42" s="259">
        <v>22689.367763118265</v>
      </c>
      <c r="E42" s="259">
        <v>23656.291703720868</v>
      </c>
      <c r="F42" s="259">
        <v>20422.550207119068</v>
      </c>
      <c r="G42" s="259">
        <v>18767.15002441893</v>
      </c>
      <c r="H42" s="259">
        <v>26867.476411965305</v>
      </c>
      <c r="I42" s="259">
        <v>25803.561614811559</v>
      </c>
      <c r="J42" s="259">
        <v>26880.869761950282</v>
      </c>
      <c r="K42" s="259">
        <v>27262.506362423162</v>
      </c>
      <c r="L42" s="259">
        <v>27256.974759775603</v>
      </c>
      <c r="M42" s="259">
        <v>28069.465506002409</v>
      </c>
      <c r="N42" s="259">
        <v>27464.018740009502</v>
      </c>
      <c r="O42" s="259">
        <v>29973.575638173621</v>
      </c>
      <c r="P42" s="259">
        <v>26873.262213290058</v>
      </c>
      <c r="Q42" s="259">
        <v>28778.23974012426</v>
      </c>
      <c r="R42" s="259">
        <v>30097.506803851527</v>
      </c>
      <c r="S42" s="259">
        <v>30981.03766361923</v>
      </c>
      <c r="T42" s="259">
        <v>31573.020039100891</v>
      </c>
      <c r="U42" s="259">
        <v>30188.850003636762</v>
      </c>
      <c r="V42" s="259">
        <v>29443.398731383895</v>
      </c>
      <c r="W42" s="259">
        <v>29768.775052329151</v>
      </c>
      <c r="X42" s="144"/>
      <c r="Y42" s="20"/>
      <c r="Z42" s="20"/>
      <c r="AA42" s="20"/>
      <c r="AB42" s="20"/>
      <c r="AC42" s="20"/>
    </row>
    <row r="43" spans="1:29" s="41" customFormat="1" ht="12.75" customHeight="1">
      <c r="A43" s="63" t="s">
        <v>176</v>
      </c>
      <c r="B43" s="336" t="s">
        <v>275</v>
      </c>
      <c r="C43" s="259">
        <v>121932.85730174281</v>
      </c>
      <c r="D43" s="259">
        <v>124820.72012811934</v>
      </c>
      <c r="E43" s="259">
        <v>116414.27406620668</v>
      </c>
      <c r="F43" s="259">
        <v>106822.83854319762</v>
      </c>
      <c r="G43" s="259">
        <v>108607.20265495632</v>
      </c>
      <c r="H43" s="259">
        <v>121762.17884024164</v>
      </c>
      <c r="I43" s="259">
        <v>136381.86158421307</v>
      </c>
      <c r="J43" s="259">
        <v>136003.64141022638</v>
      </c>
      <c r="K43" s="259">
        <v>134463.50093875758</v>
      </c>
      <c r="L43" s="259">
        <v>143551.00665708608</v>
      </c>
      <c r="M43" s="259">
        <v>132818.62412579544</v>
      </c>
      <c r="N43" s="259">
        <v>131356.81542566424</v>
      </c>
      <c r="O43" s="259">
        <v>127133.30810617845</v>
      </c>
      <c r="P43" s="259">
        <v>147133.02999610305</v>
      </c>
      <c r="Q43" s="259">
        <v>98838.281903209689</v>
      </c>
      <c r="R43" s="259">
        <v>100056.17091031054</v>
      </c>
      <c r="S43" s="259">
        <v>97125.965892328531</v>
      </c>
      <c r="T43" s="259">
        <v>104929.69781420701</v>
      </c>
      <c r="U43" s="259">
        <v>102424.60307126411</v>
      </c>
      <c r="V43" s="259">
        <v>102036.96983797295</v>
      </c>
      <c r="W43" s="259">
        <v>103208.02276364536</v>
      </c>
      <c r="X43" s="144"/>
      <c r="Y43" s="20"/>
      <c r="Z43" s="20"/>
      <c r="AA43" s="20"/>
      <c r="AB43" s="20"/>
      <c r="AC43" s="20"/>
    </row>
    <row r="44" spans="1:29" s="40" customFormat="1" ht="12.75" customHeight="1">
      <c r="A44" s="63">
        <v>36</v>
      </c>
      <c r="B44" s="337" t="s">
        <v>178</v>
      </c>
      <c r="C44" s="259">
        <v>28814.167840263366</v>
      </c>
      <c r="D44" s="259">
        <v>27953.618774492461</v>
      </c>
      <c r="E44" s="259">
        <v>28978.476938961878</v>
      </c>
      <c r="F44" s="259">
        <v>28066.755848033616</v>
      </c>
      <c r="G44" s="259">
        <v>28281.636305201289</v>
      </c>
      <c r="H44" s="259">
        <v>27888.549312677642</v>
      </c>
      <c r="I44" s="259">
        <v>29303.073345683933</v>
      </c>
      <c r="J44" s="259">
        <v>28443.475607190678</v>
      </c>
      <c r="K44" s="259">
        <v>29101.187242256703</v>
      </c>
      <c r="L44" s="259">
        <v>31162.793630447624</v>
      </c>
      <c r="M44" s="259">
        <v>33575.895260732548</v>
      </c>
      <c r="N44" s="259">
        <v>32617.897010480126</v>
      </c>
      <c r="O44" s="259">
        <v>32752.905289807823</v>
      </c>
      <c r="P44" s="259">
        <v>35319.879867568969</v>
      </c>
      <c r="Q44" s="259">
        <v>32522.960889350696</v>
      </c>
      <c r="R44" s="259">
        <v>33468.573735512771</v>
      </c>
      <c r="S44" s="259">
        <v>34468.498968962514</v>
      </c>
      <c r="T44" s="259">
        <v>33355.414223825195</v>
      </c>
      <c r="U44" s="259">
        <v>32900.648955740115</v>
      </c>
      <c r="V44" s="259">
        <v>31743.66231372835</v>
      </c>
      <c r="W44" s="259">
        <v>30066.45669297102</v>
      </c>
      <c r="X44" s="144"/>
      <c r="Y44" s="20"/>
      <c r="Z44" s="20"/>
      <c r="AA44" s="20"/>
      <c r="AB44" s="20"/>
      <c r="AC44" s="20"/>
    </row>
    <row r="45" spans="1:29" s="42" customFormat="1" ht="12.75" customHeight="1">
      <c r="A45" s="63" t="s">
        <v>179</v>
      </c>
      <c r="B45" s="337" t="s">
        <v>276</v>
      </c>
      <c r="C45" s="259">
        <v>93118.689461479444</v>
      </c>
      <c r="D45" s="259">
        <v>96867.101353626873</v>
      </c>
      <c r="E45" s="259">
        <v>87435.797127244805</v>
      </c>
      <c r="F45" s="259">
        <v>78756.082695164005</v>
      </c>
      <c r="G45" s="259">
        <v>80325.566349755027</v>
      </c>
      <c r="H45" s="259">
        <v>93873.629527564</v>
      </c>
      <c r="I45" s="259">
        <v>107078.78823852913</v>
      </c>
      <c r="J45" s="259">
        <v>107560.16580303572</v>
      </c>
      <c r="K45" s="259">
        <v>105362.31369650089</v>
      </c>
      <c r="L45" s="259">
        <v>112388.21302663846</v>
      </c>
      <c r="M45" s="259">
        <v>99242.728865062891</v>
      </c>
      <c r="N45" s="259">
        <v>98738.918415184147</v>
      </c>
      <c r="O45" s="259">
        <v>94380.402816370624</v>
      </c>
      <c r="P45" s="259">
        <v>111813.15012853408</v>
      </c>
      <c r="Q45" s="259">
        <v>66315.321013858978</v>
      </c>
      <c r="R45" s="259">
        <v>66587.59717479776</v>
      </c>
      <c r="S45" s="259">
        <v>62657.46692336601</v>
      </c>
      <c r="T45" s="259">
        <v>71574.283590381834</v>
      </c>
      <c r="U45" s="259">
        <v>69523.954115523986</v>
      </c>
      <c r="V45" s="259">
        <v>70293.307524244607</v>
      </c>
      <c r="W45" s="259">
        <v>73141.566070674351</v>
      </c>
      <c r="X45" s="144"/>
      <c r="Y45" s="20"/>
      <c r="Z45" s="20"/>
      <c r="AA45" s="20"/>
      <c r="AB45" s="20"/>
      <c r="AC45" s="20"/>
    </row>
    <row r="46" spans="1:29" s="42" customFormat="1" ht="12.75" customHeight="1">
      <c r="A46" s="63">
        <v>37</v>
      </c>
      <c r="B46" s="338" t="s">
        <v>180</v>
      </c>
      <c r="C46" s="259">
        <v>23889.163623899396</v>
      </c>
      <c r="D46" s="259">
        <v>25715.995779342513</v>
      </c>
      <c r="E46" s="259">
        <v>21515.40746105486</v>
      </c>
      <c r="F46" s="259">
        <v>20518.078791760861</v>
      </c>
      <c r="G46" s="259">
        <v>20672.465203239197</v>
      </c>
      <c r="H46" s="259">
        <v>20524.315061208836</v>
      </c>
      <c r="I46" s="259">
        <v>22136.463465863031</v>
      </c>
      <c r="J46" s="259">
        <v>21775.392206656456</v>
      </c>
      <c r="K46" s="259">
        <v>22307.625631798044</v>
      </c>
      <c r="L46" s="259">
        <v>22196.696738131803</v>
      </c>
      <c r="M46" s="259">
        <v>23283.323131766087</v>
      </c>
      <c r="N46" s="259">
        <v>22887.763173973144</v>
      </c>
      <c r="O46" s="259">
        <v>23429.164304132646</v>
      </c>
      <c r="P46" s="259">
        <v>24121.966393304654</v>
      </c>
      <c r="Q46" s="259">
        <v>18852.963137029597</v>
      </c>
      <c r="R46" s="259">
        <v>19476.469498079092</v>
      </c>
      <c r="S46" s="259">
        <v>19313.191210341174</v>
      </c>
      <c r="T46" s="259">
        <v>19260.116406089066</v>
      </c>
      <c r="U46" s="259">
        <v>18993.632084287678</v>
      </c>
      <c r="V46" s="259">
        <v>18400.617962860608</v>
      </c>
      <c r="W46" s="259">
        <v>17483.347757817315</v>
      </c>
      <c r="X46" s="144"/>
      <c r="Y46" s="20"/>
      <c r="Z46" s="20"/>
      <c r="AA46" s="20"/>
      <c r="AB46" s="20"/>
      <c r="AC46" s="20"/>
    </row>
    <row r="47" spans="1:29" s="42" customFormat="1" ht="12.75" customHeight="1">
      <c r="A47" s="63" t="s">
        <v>181</v>
      </c>
      <c r="B47" s="339" t="s">
        <v>277</v>
      </c>
      <c r="C47" s="259">
        <v>69229.525837580048</v>
      </c>
      <c r="D47" s="259">
        <v>71151.10557428436</v>
      </c>
      <c r="E47" s="259">
        <v>65920.389666189949</v>
      </c>
      <c r="F47" s="259">
        <v>58238.003903403143</v>
      </c>
      <c r="G47" s="259">
        <v>59653.10114651583</v>
      </c>
      <c r="H47" s="259">
        <v>73349.31446635515</v>
      </c>
      <c r="I47" s="259">
        <v>84942.324772666107</v>
      </c>
      <c r="J47" s="259">
        <v>85784.773596379266</v>
      </c>
      <c r="K47" s="259">
        <v>83054.688064702845</v>
      </c>
      <c r="L47" s="259">
        <v>90191.516288506653</v>
      </c>
      <c r="M47" s="259">
        <v>75959.405733296808</v>
      </c>
      <c r="N47" s="259">
        <v>75851.155241210989</v>
      </c>
      <c r="O47" s="259">
        <v>70951.238512237978</v>
      </c>
      <c r="P47" s="259">
        <v>87691.183735229424</v>
      </c>
      <c r="Q47" s="259">
        <v>47462.357876829388</v>
      </c>
      <c r="R47" s="259">
        <v>47111.127676718657</v>
      </c>
      <c r="S47" s="259">
        <v>43344.275713024836</v>
      </c>
      <c r="T47" s="259">
        <v>52314.167184292775</v>
      </c>
      <c r="U47" s="259">
        <v>50530.322031236319</v>
      </c>
      <c r="V47" s="259">
        <v>51892.689561383988</v>
      </c>
      <c r="W47" s="259">
        <v>55658.21831285704</v>
      </c>
      <c r="X47" s="144"/>
      <c r="Y47" s="20"/>
      <c r="Z47" s="20"/>
      <c r="AA47" s="20"/>
      <c r="AB47" s="20"/>
      <c r="AC47" s="20"/>
    </row>
    <row r="48" spans="1:29" s="42" customFormat="1" ht="12.75" customHeight="1">
      <c r="A48" s="63" t="s">
        <v>182</v>
      </c>
      <c r="B48" s="336" t="s">
        <v>219</v>
      </c>
      <c r="C48" s="259">
        <v>303773.01328814524</v>
      </c>
      <c r="D48" s="259">
        <v>293176.62841141364</v>
      </c>
      <c r="E48" s="259">
        <v>280335.47264956718</v>
      </c>
      <c r="F48" s="259">
        <v>263858.3886967203</v>
      </c>
      <c r="G48" s="259">
        <v>242659.07118246291</v>
      </c>
      <c r="H48" s="259">
        <v>250047.4030453781</v>
      </c>
      <c r="I48" s="259">
        <v>258841.83274778849</v>
      </c>
      <c r="J48" s="259">
        <v>232245.63254280202</v>
      </c>
      <c r="K48" s="259">
        <v>236279.23862883536</v>
      </c>
      <c r="L48" s="259">
        <v>237033.7413312791</v>
      </c>
      <c r="M48" s="259">
        <v>240969.09201858621</v>
      </c>
      <c r="N48" s="259">
        <v>254806.30203649227</v>
      </c>
      <c r="O48" s="259">
        <v>227886.06007328903</v>
      </c>
      <c r="P48" s="259">
        <v>228602.5906458064</v>
      </c>
      <c r="Q48" s="259">
        <v>224628.75955898728</v>
      </c>
      <c r="R48" s="259">
        <v>240504.5189211368</v>
      </c>
      <c r="S48" s="259">
        <v>299420.7866972707</v>
      </c>
      <c r="T48" s="259">
        <v>240649.98169282827</v>
      </c>
      <c r="U48" s="259">
        <v>207107.24392338056</v>
      </c>
      <c r="V48" s="259">
        <v>208649.78811509343</v>
      </c>
      <c r="W48" s="259">
        <v>209792.80820900886</v>
      </c>
      <c r="X48" s="144"/>
      <c r="Y48" s="20"/>
      <c r="Z48" s="20"/>
      <c r="AA48" s="20"/>
      <c r="AB48" s="20"/>
      <c r="AC48" s="20"/>
    </row>
    <row r="49" spans="1:29" s="42" customFormat="1" ht="12.75" customHeight="1">
      <c r="A49" s="63" t="s">
        <v>183</v>
      </c>
      <c r="B49" s="337" t="s">
        <v>184</v>
      </c>
      <c r="C49" s="259">
        <v>215106.3797428617</v>
      </c>
      <c r="D49" s="259">
        <v>203908.76872062005</v>
      </c>
      <c r="E49" s="259">
        <v>194874.65243814603</v>
      </c>
      <c r="F49" s="259">
        <v>183915.98950584701</v>
      </c>
      <c r="G49" s="259">
        <v>164785.60084201759</v>
      </c>
      <c r="H49" s="259">
        <v>173297.52179366542</v>
      </c>
      <c r="I49" s="259">
        <v>178444.92572165624</v>
      </c>
      <c r="J49" s="259">
        <v>160765.37538784536</v>
      </c>
      <c r="K49" s="259">
        <v>162721.27354066243</v>
      </c>
      <c r="L49" s="259">
        <v>153114.51390556004</v>
      </c>
      <c r="M49" s="259">
        <v>153056.40161103831</v>
      </c>
      <c r="N49" s="259">
        <v>164204.51307139877</v>
      </c>
      <c r="O49" s="259">
        <v>137764.47106248495</v>
      </c>
      <c r="P49" s="259">
        <v>133314.92864485577</v>
      </c>
      <c r="Q49" s="259">
        <v>134993.54269870251</v>
      </c>
      <c r="R49" s="259">
        <v>144485.18775145747</v>
      </c>
      <c r="S49" s="259">
        <v>201434.66299137566</v>
      </c>
      <c r="T49" s="259">
        <v>141092.35465142957</v>
      </c>
      <c r="U49" s="259">
        <v>111941.56524503948</v>
      </c>
      <c r="V49" s="259">
        <v>112435.23056896239</v>
      </c>
      <c r="W49" s="259">
        <v>112599.55545541995</v>
      </c>
      <c r="X49" s="144"/>
      <c r="Y49" s="20"/>
      <c r="Z49" s="20"/>
      <c r="AA49" s="20"/>
      <c r="AB49" s="20"/>
      <c r="AC49" s="20"/>
    </row>
    <row r="50" spans="1:29" s="42" customFormat="1" ht="12.75" customHeight="1">
      <c r="A50" s="63">
        <v>43</v>
      </c>
      <c r="B50" s="337" t="s">
        <v>278</v>
      </c>
      <c r="C50" s="259">
        <v>88666.633545283548</v>
      </c>
      <c r="D50" s="259">
        <v>89267.859690793572</v>
      </c>
      <c r="E50" s="259">
        <v>85460.82021142116</v>
      </c>
      <c r="F50" s="259">
        <v>79942.399190873271</v>
      </c>
      <c r="G50" s="259">
        <v>77873.470340445332</v>
      </c>
      <c r="H50" s="259">
        <v>76749.881251712664</v>
      </c>
      <c r="I50" s="259">
        <v>80396.907026132249</v>
      </c>
      <c r="J50" s="259">
        <v>71480.257154956664</v>
      </c>
      <c r="K50" s="259">
        <v>73557.965088172932</v>
      </c>
      <c r="L50" s="259">
        <v>83919.227425719044</v>
      </c>
      <c r="M50" s="259">
        <v>87912.690407547896</v>
      </c>
      <c r="N50" s="259">
        <v>90601.788965093496</v>
      </c>
      <c r="O50" s="259">
        <v>90121.589010804077</v>
      </c>
      <c r="P50" s="259">
        <v>95287.662000950615</v>
      </c>
      <c r="Q50" s="259">
        <v>89635.216860284752</v>
      </c>
      <c r="R50" s="259">
        <v>96019.331169679339</v>
      </c>
      <c r="S50" s="259">
        <v>97986.12370589505</v>
      </c>
      <c r="T50" s="259">
        <v>99557.627041398693</v>
      </c>
      <c r="U50" s="259">
        <v>95165.678678341093</v>
      </c>
      <c r="V50" s="259">
        <v>96214.557546131051</v>
      </c>
      <c r="W50" s="259">
        <v>97193.252753588909</v>
      </c>
      <c r="X50" s="144"/>
      <c r="Y50" s="20"/>
      <c r="Z50" s="20"/>
      <c r="AA50" s="20"/>
      <c r="AB50" s="20"/>
      <c r="AC50" s="20"/>
    </row>
    <row r="51" spans="1:29" s="42" customFormat="1" ht="12.75" customHeight="1">
      <c r="A51" s="63" t="s">
        <v>185</v>
      </c>
      <c r="B51" s="336" t="s">
        <v>279</v>
      </c>
      <c r="C51" s="259">
        <v>479341.93817821692</v>
      </c>
      <c r="D51" s="259">
        <v>499478.35331845551</v>
      </c>
      <c r="E51" s="259">
        <v>482924.74731864792</v>
      </c>
      <c r="F51" s="259">
        <v>460224.42089283827</v>
      </c>
      <c r="G51" s="259">
        <v>451612.0250408178</v>
      </c>
      <c r="H51" s="259">
        <v>438567.73459331325</v>
      </c>
      <c r="I51" s="259">
        <v>452547.66875532491</v>
      </c>
      <c r="J51" s="259">
        <v>407161.58210019983</v>
      </c>
      <c r="K51" s="259">
        <v>422788.43871272478</v>
      </c>
      <c r="L51" s="259">
        <v>390789.57779376896</v>
      </c>
      <c r="M51" s="259">
        <v>422574.65493053966</v>
      </c>
      <c r="N51" s="259">
        <v>397753.15828137251</v>
      </c>
      <c r="O51" s="259">
        <v>398962.19547227933</v>
      </c>
      <c r="P51" s="259">
        <v>416413.42589968385</v>
      </c>
      <c r="Q51" s="259">
        <v>381835.04293508106</v>
      </c>
      <c r="R51" s="259">
        <v>383892.53143101808</v>
      </c>
      <c r="S51" s="259">
        <v>382249.59012491093</v>
      </c>
      <c r="T51" s="259">
        <v>381887.72837585805</v>
      </c>
      <c r="U51" s="259">
        <v>356467.23149070347</v>
      </c>
      <c r="V51" s="259">
        <v>351576.35855542659</v>
      </c>
      <c r="W51" s="259">
        <v>341328.28604511084</v>
      </c>
      <c r="X51" s="144"/>
      <c r="Y51" s="20"/>
      <c r="Z51" s="20"/>
      <c r="AA51" s="20"/>
      <c r="AB51" s="20"/>
      <c r="AC51" s="20"/>
    </row>
    <row r="52" spans="1:29" s="42" customFormat="1" ht="12.75" customHeight="1">
      <c r="A52" s="63">
        <v>45</v>
      </c>
      <c r="B52" s="337" t="s">
        <v>280</v>
      </c>
      <c r="C52" s="259">
        <v>82180.796544333891</v>
      </c>
      <c r="D52" s="259">
        <v>86016.664451592282</v>
      </c>
      <c r="E52" s="259">
        <v>76148.387132514748</v>
      </c>
      <c r="F52" s="259">
        <v>68714.177793134091</v>
      </c>
      <c r="G52" s="259">
        <v>65814.002795832057</v>
      </c>
      <c r="H52" s="259">
        <v>61288.232215301505</v>
      </c>
      <c r="I52" s="259">
        <v>69711.177738832019</v>
      </c>
      <c r="J52" s="259">
        <v>67406.764093851089</v>
      </c>
      <c r="K52" s="259">
        <v>69966.422942355523</v>
      </c>
      <c r="L52" s="259">
        <v>65126.233576420331</v>
      </c>
      <c r="M52" s="259">
        <v>69842.775301245856</v>
      </c>
      <c r="N52" s="259">
        <v>62151.173758580924</v>
      </c>
      <c r="O52" s="259">
        <v>64256.021438113159</v>
      </c>
      <c r="P52" s="259">
        <v>67781.293576852215</v>
      </c>
      <c r="Q52" s="259">
        <v>64626.33547789968</v>
      </c>
      <c r="R52" s="259">
        <v>63821.389425633002</v>
      </c>
      <c r="S52" s="259">
        <v>62567.522828048561</v>
      </c>
      <c r="T52" s="259">
        <v>61809.372909377387</v>
      </c>
      <c r="U52" s="259">
        <v>50679.246380731653</v>
      </c>
      <c r="V52" s="259">
        <v>49411.057108747882</v>
      </c>
      <c r="W52" s="259">
        <v>47226.218566994321</v>
      </c>
      <c r="X52" s="144"/>
      <c r="Y52" s="20"/>
      <c r="Z52" s="20"/>
      <c r="AA52" s="20"/>
      <c r="AB52" s="20"/>
      <c r="AC52" s="20"/>
    </row>
    <row r="53" spans="1:29" s="42" customFormat="1" ht="12.75" customHeight="1">
      <c r="A53" s="63">
        <v>46</v>
      </c>
      <c r="B53" s="337" t="s">
        <v>220</v>
      </c>
      <c r="C53" s="259">
        <v>143435.43864281144</v>
      </c>
      <c r="D53" s="259">
        <v>149313.60476551441</v>
      </c>
      <c r="E53" s="259">
        <v>138244.25397318564</v>
      </c>
      <c r="F53" s="259">
        <v>128023.76417919406</v>
      </c>
      <c r="G53" s="259">
        <v>130811.62304427565</v>
      </c>
      <c r="H53" s="259">
        <v>142781.55772369329</v>
      </c>
      <c r="I53" s="259">
        <v>150056.03283435127</v>
      </c>
      <c r="J53" s="259">
        <v>128185.23685277408</v>
      </c>
      <c r="K53" s="259">
        <v>129422.54857366144</v>
      </c>
      <c r="L53" s="259">
        <v>120370.74420778545</v>
      </c>
      <c r="M53" s="259">
        <v>125669.75421177052</v>
      </c>
      <c r="N53" s="259">
        <v>124400.94549287086</v>
      </c>
      <c r="O53" s="259">
        <v>125190.63653088111</v>
      </c>
      <c r="P53" s="259">
        <v>130027.12270176866</v>
      </c>
      <c r="Q53" s="259">
        <v>120488.89752372957</v>
      </c>
      <c r="R53" s="259">
        <v>121542.74751731085</v>
      </c>
      <c r="S53" s="259">
        <v>124011.0377437969</v>
      </c>
      <c r="T53" s="259">
        <v>125833.0127036812</v>
      </c>
      <c r="U53" s="259">
        <v>122674.80179949889</v>
      </c>
      <c r="V53" s="259">
        <v>121242.00346267151</v>
      </c>
      <c r="W53" s="259">
        <v>117150.33089723985</v>
      </c>
      <c r="X53" s="144"/>
      <c r="Y53" s="20"/>
      <c r="Z53" s="20"/>
      <c r="AA53" s="20"/>
      <c r="AB53" s="20"/>
      <c r="AC53" s="20"/>
    </row>
    <row r="54" spans="1:29" s="42" customFormat="1" ht="12.75" customHeight="1">
      <c r="A54" s="63">
        <v>47</v>
      </c>
      <c r="B54" s="337" t="s">
        <v>221</v>
      </c>
      <c r="C54" s="259">
        <v>253725.70299107156</v>
      </c>
      <c r="D54" s="259">
        <v>264148.08410134882</v>
      </c>
      <c r="E54" s="259">
        <v>268532.10621294752</v>
      </c>
      <c r="F54" s="259">
        <v>263486.47892051016</v>
      </c>
      <c r="G54" s="259">
        <v>254986.39920071009</v>
      </c>
      <c r="H54" s="259">
        <v>234497.94465431845</v>
      </c>
      <c r="I54" s="259">
        <v>232780.45818214162</v>
      </c>
      <c r="J54" s="259">
        <v>211569.58115357466</v>
      </c>
      <c r="K54" s="259">
        <v>223399.46719670782</v>
      </c>
      <c r="L54" s="259">
        <v>205292.60000956318</v>
      </c>
      <c r="M54" s="259">
        <v>227062.12541752332</v>
      </c>
      <c r="N54" s="259">
        <v>211201.03902992076</v>
      </c>
      <c r="O54" s="259">
        <v>209515.53750328507</v>
      </c>
      <c r="P54" s="259">
        <v>218605.00962106299</v>
      </c>
      <c r="Q54" s="259">
        <v>196719.80993345179</v>
      </c>
      <c r="R54" s="259">
        <v>198528.39448807423</v>
      </c>
      <c r="S54" s="259">
        <v>195671.02955306548</v>
      </c>
      <c r="T54" s="259">
        <v>194245.34276279944</v>
      </c>
      <c r="U54" s="259">
        <v>183113.18331047293</v>
      </c>
      <c r="V54" s="259">
        <v>180923.29798400716</v>
      </c>
      <c r="W54" s="259">
        <v>176951.73658087666</v>
      </c>
      <c r="X54" s="144"/>
      <c r="Y54" s="20"/>
      <c r="Z54" s="20"/>
      <c r="AA54" s="20"/>
      <c r="AB54" s="20"/>
      <c r="AC54" s="20"/>
    </row>
    <row r="55" spans="1:29" s="42" customFormat="1" ht="12.75" customHeight="1">
      <c r="A55" s="63" t="s">
        <v>186</v>
      </c>
      <c r="B55" s="336" t="s">
        <v>222</v>
      </c>
      <c r="C55" s="259">
        <v>878357.70231110416</v>
      </c>
      <c r="D55" s="259">
        <v>876519.98458434618</v>
      </c>
      <c r="E55" s="259">
        <v>873517.85999448213</v>
      </c>
      <c r="F55" s="259">
        <v>887208.51792202739</v>
      </c>
      <c r="G55" s="259">
        <v>896406.77083395596</v>
      </c>
      <c r="H55" s="259">
        <v>1124765.2099163171</v>
      </c>
      <c r="I55" s="259">
        <v>1164879.7575864852</v>
      </c>
      <c r="J55" s="259">
        <v>1267268.2337013378</v>
      </c>
      <c r="K55" s="259">
        <v>1292524.9799290863</v>
      </c>
      <c r="L55" s="259">
        <v>1174160.3525047763</v>
      </c>
      <c r="M55" s="259">
        <v>1212026.8695464716</v>
      </c>
      <c r="N55" s="259">
        <v>1144032.1009249722</v>
      </c>
      <c r="O55" s="259">
        <v>1206367.0817255895</v>
      </c>
      <c r="P55" s="259">
        <v>1215018.1209805554</v>
      </c>
      <c r="Q55" s="259">
        <v>1157164.3449894476</v>
      </c>
      <c r="R55" s="259">
        <v>1316067.642171836</v>
      </c>
      <c r="S55" s="259">
        <v>1263595.0439054384</v>
      </c>
      <c r="T55" s="259">
        <v>1342964.6476799159</v>
      </c>
      <c r="U55" s="259">
        <v>1429325.7971036327</v>
      </c>
      <c r="V55" s="259">
        <v>1343901.3424824888</v>
      </c>
      <c r="W55" s="259">
        <v>960855.51428352878</v>
      </c>
      <c r="X55" s="144"/>
      <c r="Y55" s="20"/>
      <c r="Z55" s="20"/>
      <c r="AA55" s="20"/>
      <c r="AB55" s="20"/>
      <c r="AC55" s="20"/>
    </row>
    <row r="56" spans="1:29" s="42" customFormat="1" ht="12.75" customHeight="1">
      <c r="A56" s="63" t="s">
        <v>188</v>
      </c>
      <c r="B56" s="337" t="s">
        <v>281</v>
      </c>
      <c r="C56" s="259">
        <v>77529.190554082161</v>
      </c>
      <c r="D56" s="259">
        <v>74997.35762053181</v>
      </c>
      <c r="E56" s="259">
        <v>72268.330337839609</v>
      </c>
      <c r="F56" s="259">
        <v>72148.222609670469</v>
      </c>
      <c r="G56" s="259">
        <v>71735.771609721574</v>
      </c>
      <c r="H56" s="259">
        <v>67969.546941399618</v>
      </c>
      <c r="I56" s="259">
        <v>66200.280670522712</v>
      </c>
      <c r="J56" s="259">
        <v>65599.382038137905</v>
      </c>
      <c r="K56" s="259">
        <v>35978.014660559391</v>
      </c>
      <c r="L56" s="259">
        <v>30479.614756215149</v>
      </c>
      <c r="M56" s="259">
        <v>31923.924551479366</v>
      </c>
      <c r="N56" s="259">
        <v>32718.235315995586</v>
      </c>
      <c r="O56" s="259">
        <v>32119.107507567889</v>
      </c>
      <c r="P56" s="259">
        <v>32021.330434105261</v>
      </c>
      <c r="Q56" s="259">
        <v>30830.13383132048</v>
      </c>
      <c r="R56" s="259">
        <v>30597.830341797453</v>
      </c>
      <c r="S56" s="259">
        <v>32751.678103668633</v>
      </c>
      <c r="T56" s="259">
        <v>33592.92349808861</v>
      </c>
      <c r="U56" s="259">
        <v>31708.650232476266</v>
      </c>
      <c r="V56" s="259">
        <v>31667.738682563184</v>
      </c>
      <c r="W56" s="259">
        <v>29222.306688590928</v>
      </c>
      <c r="X56" s="144"/>
      <c r="Y56" s="20"/>
      <c r="Z56" s="20"/>
      <c r="AA56" s="20"/>
      <c r="AB56" s="20"/>
      <c r="AC56" s="20"/>
    </row>
    <row r="57" spans="1:29" s="42" customFormat="1" ht="12.75" customHeight="1">
      <c r="A57" s="63" t="s">
        <v>189</v>
      </c>
      <c r="B57" s="337" t="s">
        <v>282</v>
      </c>
      <c r="C57" s="259">
        <v>160102.52493597267</v>
      </c>
      <c r="D57" s="259">
        <v>166615.58665569633</v>
      </c>
      <c r="E57" s="259">
        <v>183816.53890948388</v>
      </c>
      <c r="F57" s="259">
        <v>185772.44164081503</v>
      </c>
      <c r="G57" s="259">
        <v>187903.311434139</v>
      </c>
      <c r="H57" s="259">
        <v>201979.4598961517</v>
      </c>
      <c r="I57" s="259">
        <v>197401.49689580689</v>
      </c>
      <c r="J57" s="259">
        <v>200709.79985128541</v>
      </c>
      <c r="K57" s="259">
        <v>212922.54391538541</v>
      </c>
      <c r="L57" s="259">
        <v>201260.54434617964</v>
      </c>
      <c r="M57" s="259">
        <v>217402.83622488004</v>
      </c>
      <c r="N57" s="259">
        <v>212001.18732439753</v>
      </c>
      <c r="O57" s="259">
        <v>215548.3611741185</v>
      </c>
      <c r="P57" s="259">
        <v>218244.73641109682</v>
      </c>
      <c r="Q57" s="259">
        <v>234291.64847731832</v>
      </c>
      <c r="R57" s="259">
        <v>228049.82294747522</v>
      </c>
      <c r="S57" s="259">
        <v>225373.09734210087</v>
      </c>
      <c r="T57" s="259">
        <v>217511.94251749164</v>
      </c>
      <c r="U57" s="259">
        <v>253973.79200232009</v>
      </c>
      <c r="V57" s="259">
        <v>255877.16168887491</v>
      </c>
      <c r="W57" s="259">
        <v>198786.95941506923</v>
      </c>
      <c r="X57" s="144"/>
      <c r="Y57" s="20"/>
      <c r="Z57" s="20"/>
      <c r="AA57" s="20"/>
      <c r="AB57" s="20"/>
      <c r="AC57" s="20"/>
    </row>
    <row r="58" spans="1:29" s="42" customFormat="1" ht="12.75" customHeight="1">
      <c r="A58" s="63">
        <v>50</v>
      </c>
      <c r="B58" s="337" t="s">
        <v>283</v>
      </c>
      <c r="C58" s="259">
        <v>61234.431507514113</v>
      </c>
      <c r="D58" s="259">
        <v>57894.194408298696</v>
      </c>
      <c r="E58" s="259">
        <v>56196.434147811487</v>
      </c>
      <c r="F58" s="259">
        <v>56608.271270431149</v>
      </c>
      <c r="G58" s="259">
        <v>47863.881607379153</v>
      </c>
      <c r="H58" s="259">
        <v>245850.96722957207</v>
      </c>
      <c r="I58" s="259">
        <v>257868.73670668335</v>
      </c>
      <c r="J58" s="259">
        <v>334535.92739855516</v>
      </c>
      <c r="K58" s="259">
        <v>374986.61679118732</v>
      </c>
      <c r="L58" s="259">
        <v>314065.83515838336</v>
      </c>
      <c r="M58" s="259">
        <v>339912.99416808615</v>
      </c>
      <c r="N58" s="259">
        <v>293304.00587614113</v>
      </c>
      <c r="O58" s="259">
        <v>334603.6650946858</v>
      </c>
      <c r="P58" s="259">
        <v>331274.52820329438</v>
      </c>
      <c r="Q58" s="259">
        <v>316333.85393445549</v>
      </c>
      <c r="R58" s="259">
        <v>476154.51047346619</v>
      </c>
      <c r="S58" s="259">
        <v>397908.34786069766</v>
      </c>
      <c r="T58" s="259">
        <v>458859.11484318849</v>
      </c>
      <c r="U58" s="259">
        <v>509604.53691826243</v>
      </c>
      <c r="V58" s="259">
        <v>442124.88417384616</v>
      </c>
      <c r="W58" s="259">
        <v>353863.40111410734</v>
      </c>
      <c r="X58" s="144"/>
      <c r="Y58" s="20"/>
      <c r="Z58" s="20"/>
      <c r="AA58" s="20"/>
      <c r="AB58" s="20"/>
      <c r="AC58" s="20"/>
    </row>
    <row r="59" spans="1:29" s="42" customFormat="1" ht="12.75" customHeight="1">
      <c r="A59" s="63">
        <v>51</v>
      </c>
      <c r="B59" s="337" t="s">
        <v>284</v>
      </c>
      <c r="C59" s="259">
        <v>379081.73624964181</v>
      </c>
      <c r="D59" s="259">
        <v>369552.08939318941</v>
      </c>
      <c r="E59" s="259">
        <v>365957.32746947883</v>
      </c>
      <c r="F59" s="259">
        <v>376551.30164016335</v>
      </c>
      <c r="G59" s="259">
        <v>383608.86287050013</v>
      </c>
      <c r="H59" s="259">
        <v>378626.00218502694</v>
      </c>
      <c r="I59" s="259">
        <v>392195.62550371885</v>
      </c>
      <c r="J59" s="259">
        <v>409574.44105988758</v>
      </c>
      <c r="K59" s="259">
        <v>410966.67119387619</v>
      </c>
      <c r="L59" s="259">
        <v>390105.25649753714</v>
      </c>
      <c r="M59" s="259">
        <v>375710.08857384411</v>
      </c>
      <c r="N59" s="259">
        <v>361048.46268937469</v>
      </c>
      <c r="O59" s="259">
        <v>394605.11470099038</v>
      </c>
      <c r="P59" s="259">
        <v>394516.03331938689</v>
      </c>
      <c r="Q59" s="259">
        <v>379332.81658256386</v>
      </c>
      <c r="R59" s="259">
        <v>371382.78646509297</v>
      </c>
      <c r="S59" s="259">
        <v>394540.26127775374</v>
      </c>
      <c r="T59" s="259">
        <v>414588.18020520918</v>
      </c>
      <c r="U59" s="259">
        <v>415134.18067637109</v>
      </c>
      <c r="V59" s="259">
        <v>397484.88680778508</v>
      </c>
      <c r="W59" s="259">
        <v>170155.66187260483</v>
      </c>
      <c r="X59" s="144"/>
      <c r="Y59" s="20"/>
      <c r="Z59" s="20"/>
      <c r="AA59" s="20"/>
      <c r="AB59" s="20"/>
      <c r="AC59" s="20"/>
    </row>
    <row r="60" spans="1:29" s="42" customFormat="1" ht="12.75" customHeight="1">
      <c r="A60" s="63">
        <v>52</v>
      </c>
      <c r="B60" s="337" t="s">
        <v>223</v>
      </c>
      <c r="C60" s="259">
        <v>150210.36549070917</v>
      </c>
      <c r="D60" s="259">
        <v>156886.46733607602</v>
      </c>
      <c r="E60" s="259">
        <v>145356.67364220135</v>
      </c>
      <c r="F60" s="259">
        <v>146978.36639685454</v>
      </c>
      <c r="G60" s="259">
        <v>154715.70736260171</v>
      </c>
      <c r="H60" s="259">
        <v>187481.48307391015</v>
      </c>
      <c r="I60" s="259">
        <v>205030.03651482955</v>
      </c>
      <c r="J60" s="259">
        <v>211174.38111051879</v>
      </c>
      <c r="K60" s="259">
        <v>211597.68728095133</v>
      </c>
      <c r="L60" s="259">
        <v>204648.70472032874</v>
      </c>
      <c r="M60" s="259">
        <v>211771.3207053509</v>
      </c>
      <c r="N60" s="259">
        <v>215660.39837673175</v>
      </c>
      <c r="O60" s="259">
        <v>197247.83736808875</v>
      </c>
      <c r="P60" s="259">
        <v>201166.35372761657</v>
      </c>
      <c r="Q60" s="259">
        <v>147551.10287013848</v>
      </c>
      <c r="R60" s="259">
        <v>154786.92632202059</v>
      </c>
      <c r="S60" s="259">
        <v>154487.33672192393</v>
      </c>
      <c r="T60" s="259">
        <v>155750.85919284128</v>
      </c>
      <c r="U60" s="259">
        <v>153398.62729848482</v>
      </c>
      <c r="V60" s="259">
        <v>150126.92651899764</v>
      </c>
      <c r="W60" s="259">
        <v>144099.98736202056</v>
      </c>
      <c r="X60" s="144"/>
      <c r="Y60" s="20"/>
      <c r="Z60" s="20"/>
      <c r="AA60" s="20"/>
      <c r="AB60" s="20"/>
      <c r="AC60" s="20"/>
    </row>
    <row r="61" spans="1:29" s="42" customFormat="1" ht="12.75" customHeight="1">
      <c r="A61" s="63">
        <v>53</v>
      </c>
      <c r="B61" s="337" t="s">
        <v>190</v>
      </c>
      <c r="C61" s="259">
        <v>50199.453573184255</v>
      </c>
      <c r="D61" s="259">
        <v>50574.289170553893</v>
      </c>
      <c r="E61" s="259">
        <v>49922.555487666934</v>
      </c>
      <c r="F61" s="259">
        <v>49149.91436409286</v>
      </c>
      <c r="G61" s="259">
        <v>50579.235949614435</v>
      </c>
      <c r="H61" s="259">
        <v>42857.750590256663</v>
      </c>
      <c r="I61" s="259">
        <v>46183.581294923715</v>
      </c>
      <c r="J61" s="259">
        <v>45674.302242953148</v>
      </c>
      <c r="K61" s="259">
        <v>46073.446087126518</v>
      </c>
      <c r="L61" s="259">
        <v>33600.397026132276</v>
      </c>
      <c r="M61" s="259">
        <v>35305.705322830843</v>
      </c>
      <c r="N61" s="259">
        <v>29299.81134233157</v>
      </c>
      <c r="O61" s="259">
        <v>32242.995880138234</v>
      </c>
      <c r="P61" s="259">
        <v>37795.138885055501</v>
      </c>
      <c r="Q61" s="259">
        <v>48824.789293651127</v>
      </c>
      <c r="R61" s="259">
        <v>55095.765621983533</v>
      </c>
      <c r="S61" s="259">
        <v>58534.322599293468</v>
      </c>
      <c r="T61" s="259">
        <v>62661.627423096572</v>
      </c>
      <c r="U61" s="259">
        <v>65506.009975717992</v>
      </c>
      <c r="V61" s="259">
        <v>66619.744610421825</v>
      </c>
      <c r="W61" s="259">
        <v>64727.197831135825</v>
      </c>
      <c r="X61" s="144"/>
      <c r="Y61" s="20"/>
      <c r="Z61" s="20"/>
      <c r="AA61" s="20"/>
      <c r="AB61" s="20"/>
      <c r="AC61" s="20"/>
    </row>
    <row r="62" spans="1:29" s="42" customFormat="1" ht="12.75" customHeight="1">
      <c r="A62" s="63" t="s">
        <v>191</v>
      </c>
      <c r="B62" s="336" t="s">
        <v>192</v>
      </c>
      <c r="C62" s="259">
        <v>109591.59007765357</v>
      </c>
      <c r="D62" s="259">
        <v>118212.72063017914</v>
      </c>
      <c r="E62" s="259">
        <v>123536.61642252546</v>
      </c>
      <c r="F62" s="259">
        <v>121842.59309536316</v>
      </c>
      <c r="G62" s="259">
        <v>121074.72518936734</v>
      </c>
      <c r="H62" s="259">
        <v>120733.51516517953</v>
      </c>
      <c r="I62" s="259">
        <v>127063.57220829885</v>
      </c>
      <c r="J62" s="259">
        <v>102222.74947830191</v>
      </c>
      <c r="K62" s="259">
        <v>105257.0344878958</v>
      </c>
      <c r="L62" s="259">
        <v>106810.20274078776</v>
      </c>
      <c r="M62" s="259">
        <v>111902.25663978551</v>
      </c>
      <c r="N62" s="259">
        <v>104103.26132374613</v>
      </c>
      <c r="O62" s="259">
        <v>102264.23540052718</v>
      </c>
      <c r="P62" s="259">
        <v>105183.46622037861</v>
      </c>
      <c r="Q62" s="259">
        <v>95878.185006111817</v>
      </c>
      <c r="R62" s="259">
        <v>97174.253645139805</v>
      </c>
      <c r="S62" s="259">
        <v>104740.56462493764</v>
      </c>
      <c r="T62" s="259">
        <v>99962.847748978835</v>
      </c>
      <c r="U62" s="259">
        <v>92839.673060777568</v>
      </c>
      <c r="V62" s="259">
        <v>91601.270831772839</v>
      </c>
      <c r="W62" s="259">
        <v>86315.510798364223</v>
      </c>
      <c r="X62" s="144"/>
      <c r="Y62" s="20"/>
      <c r="Z62" s="20"/>
      <c r="AA62" s="20"/>
      <c r="AB62" s="20"/>
      <c r="AC62" s="20"/>
    </row>
    <row r="63" spans="1:29" s="42" customFormat="1" ht="12.75" customHeight="1">
      <c r="A63" s="63" t="s">
        <v>72</v>
      </c>
      <c r="B63" s="336" t="s">
        <v>224</v>
      </c>
      <c r="C63" s="259">
        <v>97219.747064382347</v>
      </c>
      <c r="D63" s="259">
        <v>104532.15882639823</v>
      </c>
      <c r="E63" s="259">
        <v>90201.409104293736</v>
      </c>
      <c r="F63" s="259">
        <v>87218.474261778669</v>
      </c>
      <c r="G63" s="259">
        <v>98066.785218120232</v>
      </c>
      <c r="H63" s="259">
        <v>101530.40945608489</v>
      </c>
      <c r="I63" s="259">
        <v>110440.71487457353</v>
      </c>
      <c r="J63" s="259">
        <v>101544.73257530158</v>
      </c>
      <c r="K63" s="259">
        <v>106018.32643011535</v>
      </c>
      <c r="L63" s="259">
        <v>89742.801607616304</v>
      </c>
      <c r="M63" s="259">
        <v>93278.736615352274</v>
      </c>
      <c r="N63" s="259">
        <v>92428.446820190482</v>
      </c>
      <c r="O63" s="259">
        <v>93570.193595324614</v>
      </c>
      <c r="P63" s="259">
        <v>94433.889472320909</v>
      </c>
      <c r="Q63" s="259">
        <v>61128.759106089681</v>
      </c>
      <c r="R63" s="259">
        <v>61694.453354763042</v>
      </c>
      <c r="S63" s="259">
        <v>61912.353898808447</v>
      </c>
      <c r="T63" s="259">
        <v>62131.738280288904</v>
      </c>
      <c r="U63" s="259">
        <v>58635.805505842465</v>
      </c>
      <c r="V63" s="259">
        <v>58948.466278063373</v>
      </c>
      <c r="W63" s="259">
        <v>56868.406598174697</v>
      </c>
      <c r="X63" s="144"/>
      <c r="Y63" s="20"/>
      <c r="Z63" s="20"/>
      <c r="AA63" s="20"/>
      <c r="AB63" s="20"/>
      <c r="AC63" s="20"/>
    </row>
    <row r="64" spans="1:29" s="42" customFormat="1" ht="12.75" customHeight="1">
      <c r="A64" s="63" t="s">
        <v>73</v>
      </c>
      <c r="B64" s="336" t="s">
        <v>132</v>
      </c>
      <c r="C64" s="259">
        <v>49724.472550443119</v>
      </c>
      <c r="D64" s="259">
        <v>52649.181833726565</v>
      </c>
      <c r="E64" s="259">
        <v>53939.060020571211</v>
      </c>
      <c r="F64" s="259">
        <v>52453.427995937527</v>
      </c>
      <c r="G64" s="259">
        <v>49732.690739477548</v>
      </c>
      <c r="H64" s="259">
        <v>48719.828680994848</v>
      </c>
      <c r="I64" s="259">
        <v>50660.040741665915</v>
      </c>
      <c r="J64" s="259">
        <v>41970.137611330378</v>
      </c>
      <c r="K64" s="259">
        <v>46953.296029444129</v>
      </c>
      <c r="L64" s="259">
        <v>42756.928027233975</v>
      </c>
      <c r="M64" s="259">
        <v>45551.951411456655</v>
      </c>
      <c r="N64" s="259">
        <v>40275.770183720873</v>
      </c>
      <c r="O64" s="259">
        <v>40842.553147626786</v>
      </c>
      <c r="P64" s="259">
        <v>44166.615479314547</v>
      </c>
      <c r="Q64" s="259">
        <v>38729.292387749752</v>
      </c>
      <c r="R64" s="259">
        <v>37635.950413876701</v>
      </c>
      <c r="S64" s="259">
        <v>37253.828292453996</v>
      </c>
      <c r="T64" s="259">
        <v>36624.724423361891</v>
      </c>
      <c r="U64" s="259">
        <v>32565.761777695581</v>
      </c>
      <c r="V64" s="259">
        <v>33022.583376482769</v>
      </c>
      <c r="W64" s="259">
        <v>32269.455462020684</v>
      </c>
      <c r="X64" s="144"/>
      <c r="Y64" s="20"/>
      <c r="Z64" s="20"/>
      <c r="AA64" s="20"/>
      <c r="AB64" s="20"/>
      <c r="AC64" s="20"/>
    </row>
    <row r="65" spans="1:29" s="42" customFormat="1" ht="12.75" customHeight="1">
      <c r="A65" s="63" t="s">
        <v>74</v>
      </c>
      <c r="B65" s="336" t="s">
        <v>285</v>
      </c>
      <c r="C65" s="259">
        <v>32150.76684486572</v>
      </c>
      <c r="D65" s="259">
        <v>32549.966809769412</v>
      </c>
      <c r="E65" s="259">
        <v>32924.414941879135</v>
      </c>
      <c r="F65" s="259">
        <v>34408.925464663349</v>
      </c>
      <c r="G65" s="259">
        <v>34388.337754579152</v>
      </c>
      <c r="H65" s="259">
        <v>34987.463077599219</v>
      </c>
      <c r="I65" s="259">
        <v>39430.425402144298</v>
      </c>
      <c r="J65" s="259">
        <v>36304.383222903758</v>
      </c>
      <c r="K65" s="259">
        <v>38145.48380996364</v>
      </c>
      <c r="L65" s="259">
        <v>35756.099397148348</v>
      </c>
      <c r="M65" s="259">
        <v>37242.481002109249</v>
      </c>
      <c r="N65" s="259">
        <v>35716.412171786862</v>
      </c>
      <c r="O65" s="259">
        <v>37785.821129702512</v>
      </c>
      <c r="P65" s="259">
        <v>37899.041847289103</v>
      </c>
      <c r="Q65" s="259">
        <v>26531.893393053659</v>
      </c>
      <c r="R65" s="259">
        <v>29421.778294180964</v>
      </c>
      <c r="S65" s="259">
        <v>29450.244312889652</v>
      </c>
      <c r="T65" s="259">
        <v>29209.784773543615</v>
      </c>
      <c r="U65" s="259">
        <v>28921.380808874186</v>
      </c>
      <c r="V65" s="259">
        <v>28812.024664236193</v>
      </c>
      <c r="W65" s="259">
        <v>27426.844284405397</v>
      </c>
      <c r="X65" s="144"/>
      <c r="Y65" s="20"/>
      <c r="Z65" s="20"/>
      <c r="AA65" s="20"/>
      <c r="AB65" s="20"/>
      <c r="AC65" s="20"/>
    </row>
    <row r="66" spans="1:29" s="42" customFormat="1" ht="12.75" customHeight="1">
      <c r="A66" s="63" t="s">
        <v>75</v>
      </c>
      <c r="B66" s="336" t="s">
        <v>286</v>
      </c>
      <c r="C66" s="259">
        <v>150979.44051320458</v>
      </c>
      <c r="D66" s="259">
        <v>162511.06487868956</v>
      </c>
      <c r="E66" s="259">
        <v>162827.1071955912</v>
      </c>
      <c r="F66" s="259">
        <v>158357.38807689297</v>
      </c>
      <c r="G66" s="259">
        <v>156315.52111458528</v>
      </c>
      <c r="H66" s="259">
        <v>164739.60177156527</v>
      </c>
      <c r="I66" s="259">
        <v>176772.80132907743</v>
      </c>
      <c r="J66" s="259">
        <v>168166.06452867234</v>
      </c>
      <c r="K66" s="259">
        <v>183206.01770598436</v>
      </c>
      <c r="L66" s="259">
        <v>179054.3666843875</v>
      </c>
      <c r="M66" s="259">
        <v>184021.06622804172</v>
      </c>
      <c r="N66" s="259">
        <v>173175.31683882326</v>
      </c>
      <c r="O66" s="259">
        <v>174306.98175262782</v>
      </c>
      <c r="P66" s="259">
        <v>182937.72723150399</v>
      </c>
      <c r="Q66" s="259">
        <v>112025.23597069895</v>
      </c>
      <c r="R66" s="259">
        <v>118037.84934284927</v>
      </c>
      <c r="S66" s="259">
        <v>121408.29706700156</v>
      </c>
      <c r="T66" s="259">
        <v>119865.11438708499</v>
      </c>
      <c r="U66" s="259">
        <v>115520.35760891772</v>
      </c>
      <c r="V66" s="259">
        <v>118160.78139928542</v>
      </c>
      <c r="W66" s="259">
        <v>114216.7553895992</v>
      </c>
      <c r="X66" s="144"/>
      <c r="Y66" s="20"/>
      <c r="Z66" s="20"/>
      <c r="AA66" s="20"/>
      <c r="AB66" s="20"/>
      <c r="AC66" s="20"/>
    </row>
    <row r="67" spans="1:29" s="42" customFormat="1" ht="12.75" customHeight="1">
      <c r="A67" s="63" t="s">
        <v>76</v>
      </c>
      <c r="B67" s="336" t="s">
        <v>287</v>
      </c>
      <c r="C67" s="259">
        <v>18587.217374855143</v>
      </c>
      <c r="D67" s="259">
        <v>20466.342432042176</v>
      </c>
      <c r="E67" s="259">
        <v>21141.645013755311</v>
      </c>
      <c r="F67" s="259">
        <v>21093.954631706307</v>
      </c>
      <c r="G67" s="259">
        <v>20809.111063063359</v>
      </c>
      <c r="H67" s="259">
        <v>22575.264193887084</v>
      </c>
      <c r="I67" s="259">
        <v>21098.409446606027</v>
      </c>
      <c r="J67" s="259">
        <v>21817.519323585861</v>
      </c>
      <c r="K67" s="259">
        <v>24365.170502914934</v>
      </c>
      <c r="L67" s="259">
        <v>22790.023642788638</v>
      </c>
      <c r="M67" s="259">
        <v>24162.279245803828</v>
      </c>
      <c r="N67" s="259">
        <v>23574.773077482045</v>
      </c>
      <c r="O67" s="259">
        <v>21194.032093275429</v>
      </c>
      <c r="P67" s="259">
        <v>22621.304834935388</v>
      </c>
      <c r="Q67" s="259">
        <v>25237.439945013073</v>
      </c>
      <c r="R67" s="259">
        <v>28373.714069250233</v>
      </c>
      <c r="S67" s="259">
        <v>25422.653036520893</v>
      </c>
      <c r="T67" s="259">
        <v>26682.307031037526</v>
      </c>
      <c r="U67" s="259">
        <v>25081.366156082117</v>
      </c>
      <c r="V67" s="259">
        <v>25754.648187745577</v>
      </c>
      <c r="W67" s="259">
        <v>24500.686184531405</v>
      </c>
      <c r="X67" s="144"/>
      <c r="Y67" s="20"/>
      <c r="Z67" s="20"/>
      <c r="AA67" s="20"/>
      <c r="AB67" s="20"/>
      <c r="AC67" s="20"/>
    </row>
    <row r="68" spans="1:29" s="42" customFormat="1" ht="12.75" customHeight="1">
      <c r="A68" s="63" t="s">
        <v>77</v>
      </c>
      <c r="B68" s="336" t="s">
        <v>288</v>
      </c>
      <c r="C68" s="259">
        <v>167316.16569903772</v>
      </c>
      <c r="D68" s="259">
        <v>166035.58293962671</v>
      </c>
      <c r="E68" s="259">
        <v>164088.52164302731</v>
      </c>
      <c r="F68" s="259">
        <v>160498.13873767122</v>
      </c>
      <c r="G68" s="259">
        <v>153334.74538341566</v>
      </c>
      <c r="H68" s="259">
        <v>169840.12363678313</v>
      </c>
      <c r="I68" s="259">
        <v>187617.60602218399</v>
      </c>
      <c r="J68" s="259">
        <v>161263.83416646559</v>
      </c>
      <c r="K68" s="259">
        <v>179307.92298949198</v>
      </c>
      <c r="L68" s="259">
        <v>165314.49660639928</v>
      </c>
      <c r="M68" s="259">
        <v>172835.16958014347</v>
      </c>
      <c r="N68" s="259">
        <v>154784.77252922158</v>
      </c>
      <c r="O68" s="259">
        <v>141647.46099615589</v>
      </c>
      <c r="P68" s="259">
        <v>155666.05159806146</v>
      </c>
      <c r="Q68" s="259">
        <v>131369.89889415176</v>
      </c>
      <c r="R68" s="259">
        <v>135455.93760259289</v>
      </c>
      <c r="S68" s="259">
        <v>131592.98179936677</v>
      </c>
      <c r="T68" s="259">
        <v>130139.23454448138</v>
      </c>
      <c r="U68" s="259">
        <v>121763.94005921751</v>
      </c>
      <c r="V68" s="259">
        <v>125361.28890353507</v>
      </c>
      <c r="W68" s="259">
        <v>123555.91539602148</v>
      </c>
      <c r="X68" s="144"/>
      <c r="Y68" s="20"/>
      <c r="Z68" s="20"/>
      <c r="AA68" s="20"/>
      <c r="AB68" s="20"/>
      <c r="AC68" s="20"/>
    </row>
    <row r="69" spans="1:29" s="42" customFormat="1" ht="12.75" customHeight="1">
      <c r="A69" s="63" t="s">
        <v>193</v>
      </c>
      <c r="B69" s="336" t="s">
        <v>226</v>
      </c>
      <c r="C69" s="259">
        <v>110264.32113082842</v>
      </c>
      <c r="D69" s="259">
        <v>123127.59930149166</v>
      </c>
      <c r="E69" s="259">
        <v>117244.30676468136</v>
      </c>
      <c r="F69" s="259">
        <v>120513.56961591379</v>
      </c>
      <c r="G69" s="259">
        <v>120864.06630210935</v>
      </c>
      <c r="H69" s="259">
        <v>129808.14355341572</v>
      </c>
      <c r="I69" s="259">
        <v>134080.89228814613</v>
      </c>
      <c r="J69" s="259">
        <v>106452.23480722934</v>
      </c>
      <c r="K69" s="259">
        <v>122856.07596664596</v>
      </c>
      <c r="L69" s="259">
        <v>104894.65032013525</v>
      </c>
      <c r="M69" s="259">
        <v>120777.13202704635</v>
      </c>
      <c r="N69" s="259">
        <v>100832.09770470754</v>
      </c>
      <c r="O69" s="259">
        <v>86783.976055818857</v>
      </c>
      <c r="P69" s="259">
        <v>96306.456163430616</v>
      </c>
      <c r="Q69" s="259">
        <v>82892.220117812583</v>
      </c>
      <c r="R69" s="259">
        <v>87366.784177045192</v>
      </c>
      <c r="S69" s="259">
        <v>82270.983241500886</v>
      </c>
      <c r="T69" s="259">
        <v>84131.903376379894</v>
      </c>
      <c r="U69" s="259">
        <v>74913.833645777471</v>
      </c>
      <c r="V69" s="259">
        <v>78850.692231990106</v>
      </c>
      <c r="W69" s="259">
        <v>79047.073275314309</v>
      </c>
      <c r="X69" s="144"/>
      <c r="Y69" s="20"/>
      <c r="Z69" s="20"/>
      <c r="AA69" s="20"/>
      <c r="AB69" s="20"/>
      <c r="AC69" s="20"/>
    </row>
    <row r="70" spans="1:29" s="42" customFormat="1" ht="12.75" customHeight="1">
      <c r="A70" s="63" t="s">
        <v>194</v>
      </c>
      <c r="B70" s="336" t="s">
        <v>289</v>
      </c>
      <c r="C70" s="259">
        <v>146810.6227031688</v>
      </c>
      <c r="D70" s="259">
        <v>162375.34620386682</v>
      </c>
      <c r="E70" s="259">
        <v>168180.13352707966</v>
      </c>
      <c r="F70" s="259">
        <v>168263.37486056608</v>
      </c>
      <c r="G70" s="259">
        <v>164979.61982410905</v>
      </c>
      <c r="H70" s="259">
        <v>176733.05485597666</v>
      </c>
      <c r="I70" s="259">
        <v>194931.22408730816</v>
      </c>
      <c r="J70" s="259">
        <v>157715.84391296879</v>
      </c>
      <c r="K70" s="259">
        <v>178284.53377534816</v>
      </c>
      <c r="L70" s="259">
        <v>167733.55381068925</v>
      </c>
      <c r="M70" s="259">
        <v>182090.95040390856</v>
      </c>
      <c r="N70" s="259">
        <v>162517.00101245908</v>
      </c>
      <c r="O70" s="259">
        <v>154747.00914175302</v>
      </c>
      <c r="P70" s="259">
        <v>167890.82670406174</v>
      </c>
      <c r="Q70" s="259">
        <v>160866.95209276013</v>
      </c>
      <c r="R70" s="259">
        <v>168430.7303059753</v>
      </c>
      <c r="S70" s="259">
        <v>167130.57641886949</v>
      </c>
      <c r="T70" s="259">
        <v>167083.44175327494</v>
      </c>
      <c r="U70" s="259">
        <v>156366.14758043006</v>
      </c>
      <c r="V70" s="259">
        <v>162405.8460954575</v>
      </c>
      <c r="W70" s="259">
        <v>163344.98180534568</v>
      </c>
      <c r="X70" s="144"/>
      <c r="Y70" s="20"/>
      <c r="Z70" s="20"/>
      <c r="AA70" s="20"/>
      <c r="AB70" s="20"/>
      <c r="AC70" s="20"/>
    </row>
    <row r="71" spans="1:29" s="42" customFormat="1" ht="12.75" customHeight="1">
      <c r="A71" s="63" t="s">
        <v>195</v>
      </c>
      <c r="B71" s="336" t="s">
        <v>227</v>
      </c>
      <c r="C71" s="259">
        <v>189388.44800072184</v>
      </c>
      <c r="D71" s="259">
        <v>203562.76172269846</v>
      </c>
      <c r="E71" s="259">
        <v>177995.33741970867</v>
      </c>
      <c r="F71" s="259">
        <v>164267.36179494078</v>
      </c>
      <c r="G71" s="259">
        <v>161517.87563552937</v>
      </c>
      <c r="H71" s="259">
        <v>165348.91857616627</v>
      </c>
      <c r="I71" s="259">
        <v>163178.85998966568</v>
      </c>
      <c r="J71" s="259">
        <v>138958.38759490327</v>
      </c>
      <c r="K71" s="259">
        <v>153773.89808726191</v>
      </c>
      <c r="L71" s="259">
        <v>135799.43959991695</v>
      </c>
      <c r="M71" s="259">
        <v>146691.41230470187</v>
      </c>
      <c r="N71" s="259">
        <v>126257.32036358779</v>
      </c>
      <c r="O71" s="259">
        <v>119703.3976989455</v>
      </c>
      <c r="P71" s="259">
        <v>124792.38492838974</v>
      </c>
      <c r="Q71" s="259">
        <v>134717.97867517412</v>
      </c>
      <c r="R71" s="259">
        <v>140579.88287866311</v>
      </c>
      <c r="S71" s="259">
        <v>136647.82663265069</v>
      </c>
      <c r="T71" s="259">
        <v>136522.41409806081</v>
      </c>
      <c r="U71" s="259">
        <v>126961.75665366386</v>
      </c>
      <c r="V71" s="259">
        <v>126457.96655114357</v>
      </c>
      <c r="W71" s="259">
        <v>117722.22947753637</v>
      </c>
      <c r="X71" s="144"/>
      <c r="Y71" s="20"/>
      <c r="Z71" s="20"/>
      <c r="AA71" s="20"/>
      <c r="AB71" s="20"/>
      <c r="AC71" s="20"/>
    </row>
    <row r="72" spans="1:29" s="42" customFormat="1" ht="20.100000000000001" customHeight="1">
      <c r="A72" s="580"/>
      <c r="B72" s="102" t="s">
        <v>91</v>
      </c>
      <c r="C72" s="261">
        <v>18693206.242842704</v>
      </c>
      <c r="D72" s="261">
        <v>18590556.010269165</v>
      </c>
      <c r="E72" s="261">
        <v>18434899.526787564</v>
      </c>
      <c r="F72" s="261">
        <v>18936956.852262605</v>
      </c>
      <c r="G72" s="261">
        <v>19257195.535324123</v>
      </c>
      <c r="H72" s="261">
        <v>19749989.96734976</v>
      </c>
      <c r="I72" s="261">
        <v>20008520.516173091</v>
      </c>
      <c r="J72" s="261">
        <v>19782868.768163688</v>
      </c>
      <c r="K72" s="261">
        <v>19624554.532584015</v>
      </c>
      <c r="L72" s="261">
        <v>18132122.446878511</v>
      </c>
      <c r="M72" s="261">
        <v>18869269.13079102</v>
      </c>
      <c r="N72" s="261">
        <v>18328613.007435836</v>
      </c>
      <c r="O72" s="261">
        <v>18055876.909780003</v>
      </c>
      <c r="P72" s="261">
        <v>18089353.319560826</v>
      </c>
      <c r="Q72" s="261">
        <f t="shared" ref="Q72:W72" si="0">SUM(Q62:Q71)+Q55+Q51+Q48+Q43+Q40+Q13+Q9+Q5</f>
        <v>17525847.082956601</v>
      </c>
      <c r="R72" s="261">
        <f t="shared" si="0"/>
        <v>17838082.263011735</v>
      </c>
      <c r="S72" s="261">
        <f t="shared" si="0"/>
        <v>17899395.953183845</v>
      </c>
      <c r="T72" s="261">
        <f t="shared" si="0"/>
        <v>17945474.136547394</v>
      </c>
      <c r="U72" s="261">
        <f t="shared" si="0"/>
        <v>17436369.049146861</v>
      </c>
      <c r="V72" s="261">
        <f t="shared" si="0"/>
        <v>16846286.75014165</v>
      </c>
      <c r="W72" s="261">
        <f t="shared" si="0"/>
        <v>15574286.044726696</v>
      </c>
      <c r="X72" s="144"/>
      <c r="Y72" s="20"/>
      <c r="Z72" s="20"/>
      <c r="AA72" s="20"/>
      <c r="AB72" s="20"/>
      <c r="AC72" s="20"/>
    </row>
    <row r="73" spans="1:29" s="42" customFormat="1" ht="12.75" customHeight="1">
      <c r="A73" s="580"/>
      <c r="B73" s="133" t="s">
        <v>290</v>
      </c>
      <c r="C73" s="259">
        <v>3903781.0607265113</v>
      </c>
      <c r="D73" s="259">
        <v>4159793.6026100144</v>
      </c>
      <c r="E73" s="259">
        <v>4074755.84900743</v>
      </c>
      <c r="F73" s="259">
        <v>4117738.9660723498</v>
      </c>
      <c r="G73" s="259">
        <v>4030198.721098925</v>
      </c>
      <c r="H73" s="259">
        <v>3948145.0150797851</v>
      </c>
      <c r="I73" s="259">
        <v>3946814.7574426075</v>
      </c>
      <c r="J73" s="259">
        <v>3586041.644019241</v>
      </c>
      <c r="K73" s="259">
        <v>3860085.2587950919</v>
      </c>
      <c r="L73" s="259">
        <v>3815600.4027945423</v>
      </c>
      <c r="M73" s="259">
        <v>4015810.920247802</v>
      </c>
      <c r="N73" s="259">
        <v>3699600.5956002735</v>
      </c>
      <c r="O73" s="259">
        <v>3775485.1509273537</v>
      </c>
      <c r="P73" s="259">
        <v>3914682.9039997673</v>
      </c>
      <c r="Q73" s="259">
        <v>3626065.7513643992</v>
      </c>
      <c r="R73" s="259">
        <v>3723521.0925660897</v>
      </c>
      <c r="S73" s="259">
        <v>3806741.271535988</v>
      </c>
      <c r="T73" s="259">
        <v>3778632.7005818016</v>
      </c>
      <c r="U73" s="259">
        <v>3749061.0513010961</v>
      </c>
      <c r="V73" s="259">
        <v>3856043.0923180426</v>
      </c>
      <c r="W73" s="259">
        <v>3635150.0176211684</v>
      </c>
      <c r="X73" s="144"/>
      <c r="Y73" s="20"/>
      <c r="Z73" s="20"/>
      <c r="AA73" s="20"/>
      <c r="AB73" s="20"/>
      <c r="AC73" s="20"/>
    </row>
    <row r="74" spans="1:29" s="42" customFormat="1" ht="12.75" customHeight="1">
      <c r="A74" s="580"/>
      <c r="B74" s="102" t="s">
        <v>389</v>
      </c>
      <c r="C74" s="261">
        <v>22596987.303569216</v>
      </c>
      <c r="D74" s="261">
        <v>22750349.612879179</v>
      </c>
      <c r="E74" s="261">
        <v>22509655.375794996</v>
      </c>
      <c r="F74" s="261">
        <v>23054695.818334956</v>
      </c>
      <c r="G74" s="261">
        <v>23287394.256423049</v>
      </c>
      <c r="H74" s="261">
        <v>23698134.982429545</v>
      </c>
      <c r="I74" s="261">
        <v>23955335.273615699</v>
      </c>
      <c r="J74" s="261">
        <v>23368910.412182931</v>
      </c>
      <c r="K74" s="261">
        <v>23484639.791379109</v>
      </c>
      <c r="L74" s="261">
        <v>21947722.849673055</v>
      </c>
      <c r="M74" s="261">
        <v>22885080.05103882</v>
      </c>
      <c r="N74" s="261">
        <v>22028213.603036109</v>
      </c>
      <c r="O74" s="261">
        <v>21831362.060707357</v>
      </c>
      <c r="P74" s="261">
        <v>22004036.223560594</v>
      </c>
      <c r="Q74" s="261">
        <f t="shared" ref="Q74" si="1">SUM(Q72:Q73)</f>
        <v>21151912.834321</v>
      </c>
      <c r="R74" s="261">
        <f t="shared" ref="R74" si="2">SUM(R72:R73)</f>
        <v>21561603.355577826</v>
      </c>
      <c r="S74" s="261">
        <f t="shared" ref="S74:T74" si="3">SUM(S72:S73)</f>
        <v>21706137.224719834</v>
      </c>
      <c r="T74" s="261">
        <f t="shared" si="3"/>
        <v>21724106.837129194</v>
      </c>
      <c r="U74" s="261">
        <f t="shared" ref="U74:V74" si="4">SUM(U72:U73)</f>
        <v>21185430.100447956</v>
      </c>
      <c r="V74" s="261">
        <f t="shared" si="4"/>
        <v>20702329.842459694</v>
      </c>
      <c r="W74" s="261">
        <f t="shared" ref="W74" si="5">SUM(W72:W73)</f>
        <v>19209436.062347863</v>
      </c>
      <c r="X74" s="144"/>
      <c r="Y74" s="20"/>
      <c r="Z74" s="20"/>
      <c r="AA74" s="20"/>
      <c r="AB74" s="20"/>
      <c r="AC74" s="20"/>
    </row>
    <row r="75" spans="1:29" s="42" customFormat="1" ht="12.75" customHeight="1">
      <c r="A75" s="581" t="s">
        <v>78</v>
      </c>
      <c r="B75" s="142" t="s">
        <v>133</v>
      </c>
      <c r="C75" s="259">
        <v>170832.06400000001</v>
      </c>
      <c r="D75" s="259">
        <v>194347.09399999998</v>
      </c>
      <c r="E75" s="259">
        <v>170204</v>
      </c>
      <c r="F75" s="259">
        <v>158130.49130780427</v>
      </c>
      <c r="G75" s="259">
        <v>174531.39685212547</v>
      </c>
      <c r="H75" s="259">
        <v>175774.45158057308</v>
      </c>
      <c r="I75" s="259">
        <v>174905.77965060755</v>
      </c>
      <c r="J75" s="259">
        <v>178590.46671546239</v>
      </c>
      <c r="K75" s="259">
        <v>173222.23132452936</v>
      </c>
      <c r="L75" s="259">
        <v>145113.19010270332</v>
      </c>
      <c r="M75" s="259">
        <v>151931.23721061982</v>
      </c>
      <c r="N75" s="259">
        <v>148031.01342514431</v>
      </c>
      <c r="O75" s="259">
        <v>149164.829</v>
      </c>
      <c r="P75" s="259">
        <v>151333.6716992</v>
      </c>
      <c r="Q75" s="259">
        <v>155302</v>
      </c>
      <c r="R75" s="259">
        <v>160722</v>
      </c>
      <c r="S75" s="259">
        <v>164313</v>
      </c>
      <c r="T75" s="259">
        <v>173298</v>
      </c>
      <c r="U75" s="259">
        <v>163804</v>
      </c>
      <c r="V75" s="259">
        <v>158414</v>
      </c>
      <c r="W75" s="259">
        <v>143676.68199999997</v>
      </c>
      <c r="Y75" s="20"/>
      <c r="Z75" s="20"/>
      <c r="AA75" s="20"/>
      <c r="AB75" s="20"/>
      <c r="AC75" s="20"/>
    </row>
    <row r="76" spans="1:29" s="42" customFormat="1" ht="12.75" customHeight="1">
      <c r="A76" s="581" t="s">
        <v>78</v>
      </c>
      <c r="B76" s="142" t="s">
        <v>66</v>
      </c>
      <c r="C76" s="259">
        <v>-239086</v>
      </c>
      <c r="D76" s="259">
        <v>-131777</v>
      </c>
      <c r="E76" s="259">
        <v>-175944</v>
      </c>
      <c r="F76" s="259">
        <v>-110083</v>
      </c>
      <c r="G76" s="259">
        <v>80681.340599999996</v>
      </c>
      <c r="H76" s="259">
        <v>36667.129537102497</v>
      </c>
      <c r="I76" s="259">
        <v>100538.21539627854</v>
      </c>
      <c r="J76" s="259">
        <v>-136772.72335328808</v>
      </c>
      <c r="K76" s="259">
        <v>9390.7122842342178</v>
      </c>
      <c r="L76" s="259">
        <v>110805.69094198299</v>
      </c>
      <c r="M76" s="259">
        <v>-138170</v>
      </c>
      <c r="N76" s="259">
        <v>64843</v>
      </c>
      <c r="O76" s="259">
        <v>555</v>
      </c>
      <c r="P76" s="259">
        <v>-27991</v>
      </c>
      <c r="Q76" s="259">
        <v>30047</v>
      </c>
      <c r="R76" s="259">
        <v>3014</v>
      </c>
      <c r="S76" s="259">
        <v>16269</v>
      </c>
      <c r="T76" s="259">
        <v>-81857</v>
      </c>
      <c r="U76" s="259">
        <v>-63661</v>
      </c>
      <c r="V76" s="259">
        <v>257623</v>
      </c>
      <c r="W76" s="259">
        <v>-234014.93999999997</v>
      </c>
      <c r="Y76" s="20"/>
      <c r="Z76" s="20"/>
      <c r="AA76" s="20"/>
      <c r="AB76" s="20"/>
      <c r="AC76" s="20"/>
    </row>
    <row r="77" spans="1:29" s="42" customFormat="1" ht="12.75" customHeight="1">
      <c r="A77" s="581" t="s">
        <v>78</v>
      </c>
      <c r="B77" s="142" t="s">
        <v>453</v>
      </c>
      <c r="C77" s="259">
        <v>1780701.2001931963</v>
      </c>
      <c r="D77" s="259">
        <v>1540898.7604154984</v>
      </c>
      <c r="E77" s="259">
        <v>1574324.4397938321</v>
      </c>
      <c r="F77" s="259">
        <v>1830889.343342189</v>
      </c>
      <c r="G77" s="259">
        <v>2101799.0410432774</v>
      </c>
      <c r="H77" s="259">
        <v>2369076.1423136569</v>
      </c>
      <c r="I77" s="259">
        <v>2269752.7128740475</v>
      </c>
      <c r="J77" s="259">
        <v>2317036.1811112505</v>
      </c>
      <c r="K77" s="259">
        <v>2165345.2021886893</v>
      </c>
      <c r="L77" s="259">
        <v>1916788.2393220593</v>
      </c>
      <c r="M77" s="259">
        <v>2036225.0278322177</v>
      </c>
      <c r="N77" s="259">
        <v>1866314.0760444393</v>
      </c>
      <c r="O77" s="259">
        <v>1978097.2155315925</v>
      </c>
      <c r="P77" s="259">
        <v>2193539.5442543104</v>
      </c>
      <c r="Q77" s="259">
        <v>2587805.5473483875</v>
      </c>
      <c r="R77" s="259">
        <v>3020132.6587686441</v>
      </c>
      <c r="S77" s="259">
        <v>2697964.9387506628</v>
      </c>
      <c r="T77" s="259">
        <v>3037963.9941765461</v>
      </c>
      <c r="U77" s="259">
        <v>4716262.5136291338</v>
      </c>
      <c r="V77" s="259">
        <v>4266803.242358651</v>
      </c>
      <c r="W77" s="259">
        <v>4503033.9343546676</v>
      </c>
      <c r="Y77" s="20"/>
      <c r="Z77" s="20"/>
      <c r="AA77" s="20"/>
      <c r="AB77" s="20"/>
      <c r="AC77" s="20"/>
    </row>
    <row r="78" spans="1:29" s="42" customFormat="1" ht="12.75" customHeight="1">
      <c r="A78" s="581" t="s">
        <v>78</v>
      </c>
      <c r="B78" s="142" t="s">
        <v>67</v>
      </c>
      <c r="C78" s="259">
        <v>52406.447908286413</v>
      </c>
      <c r="D78" s="259">
        <v>87667.903192371479</v>
      </c>
      <c r="E78" s="259">
        <v>102864</v>
      </c>
      <c r="F78" s="259">
        <v>170800.79986454279</v>
      </c>
      <c r="G78" s="259">
        <v>167822.21555121415</v>
      </c>
      <c r="H78" s="259">
        <v>99326.733840819914</v>
      </c>
      <c r="I78" s="259">
        <v>148956.07108663095</v>
      </c>
      <c r="J78" s="259">
        <v>126017.01569804762</v>
      </c>
      <c r="K78" s="259">
        <v>49451.434775080248</v>
      </c>
      <c r="L78" s="259">
        <v>55541.185144786672</v>
      </c>
      <c r="M78" s="259">
        <v>-115310</v>
      </c>
      <c r="N78" s="259">
        <v>-78648</v>
      </c>
      <c r="O78" s="259">
        <v>22517.952502856017</v>
      </c>
      <c r="P78" s="259">
        <v>75772.861546835833</v>
      </c>
      <c r="Q78" s="259">
        <v>-26520.389800239813</v>
      </c>
      <c r="R78" s="259">
        <v>-71911</v>
      </c>
      <c r="S78" s="259">
        <v>40627</v>
      </c>
      <c r="T78" s="259">
        <v>83316</v>
      </c>
      <c r="U78" s="259">
        <v>84038</v>
      </c>
      <c r="V78" s="259">
        <v>40597</v>
      </c>
      <c r="W78" s="259">
        <v>48163.654000000337</v>
      </c>
      <c r="Y78" s="20"/>
      <c r="Z78" s="20"/>
      <c r="AA78" s="20"/>
      <c r="AB78" s="20"/>
      <c r="AC78" s="20"/>
    </row>
    <row r="79" spans="1:29" s="42" customFormat="1" ht="12.75" customHeight="1">
      <c r="A79" s="581" t="s">
        <v>78</v>
      </c>
      <c r="B79" s="575" t="s">
        <v>659</v>
      </c>
      <c r="C79" s="259">
        <v>0</v>
      </c>
      <c r="D79" s="259">
        <v>0</v>
      </c>
      <c r="E79" s="259">
        <v>0</v>
      </c>
      <c r="F79" s="259">
        <v>0</v>
      </c>
      <c r="G79" s="259">
        <v>0</v>
      </c>
      <c r="H79" s="259">
        <v>155602.82270437106</v>
      </c>
      <c r="I79" s="259">
        <v>164634.04702186957</v>
      </c>
      <c r="J79" s="259">
        <v>177681.05291813612</v>
      </c>
      <c r="K79" s="259">
        <v>191593.47213629633</v>
      </c>
      <c r="L79" s="259">
        <v>189185.5389245227</v>
      </c>
      <c r="M79" s="259">
        <v>214813.20669218898</v>
      </c>
      <c r="N79" s="259">
        <v>208217.26021119207</v>
      </c>
      <c r="O79" s="259">
        <v>210309.03268136457</v>
      </c>
      <c r="P79" s="259">
        <v>215719.0442346558</v>
      </c>
      <c r="Q79" s="259">
        <v>-58952.071805588901</v>
      </c>
      <c r="R79" s="259">
        <v>-57138.353639908135</v>
      </c>
      <c r="S79" s="259">
        <v>-23782.663564238697</v>
      </c>
      <c r="T79" s="259">
        <v>24345.489219874144</v>
      </c>
      <c r="U79" s="259">
        <v>-45007.621020019054</v>
      </c>
      <c r="V79" s="259">
        <v>-44868.807471424341</v>
      </c>
      <c r="W79" s="259">
        <v>-104336.22089627385</v>
      </c>
      <c r="Y79" s="20"/>
      <c r="Z79" s="20"/>
      <c r="AA79" s="20"/>
      <c r="AB79" s="20"/>
      <c r="AC79" s="20"/>
    </row>
    <row r="80" spans="1:29" s="42" customFormat="1" ht="12.75" customHeight="1">
      <c r="A80" s="582" t="s">
        <v>79</v>
      </c>
      <c r="B80" s="102" t="s">
        <v>198</v>
      </c>
      <c r="C80" s="261">
        <v>24361841.015670698</v>
      </c>
      <c r="D80" s="261">
        <v>24441486.370487049</v>
      </c>
      <c r="E80" s="261">
        <v>24181103.815588828</v>
      </c>
      <c r="F80" s="261">
        <v>25104433.452849489</v>
      </c>
      <c r="G80" s="261">
        <v>25812228.250469662</v>
      </c>
      <c r="H80" s="261">
        <v>26534582.262406066</v>
      </c>
      <c r="I80" s="261">
        <v>26814122.09964513</v>
      </c>
      <c r="J80" s="261">
        <v>26031462.40527254</v>
      </c>
      <c r="K80" s="261">
        <v>26073642.84408794</v>
      </c>
      <c r="L80" s="261">
        <v>24365156.694109108</v>
      </c>
      <c r="M80" s="261">
        <v>25034569.522773847</v>
      </c>
      <c r="N80" s="261">
        <v>24236970.952716887</v>
      </c>
      <c r="O80" s="261">
        <v>24192006.090423167</v>
      </c>
      <c r="P80" s="261">
        <v>24612410.345295597</v>
      </c>
      <c r="Q80" s="261">
        <f t="shared" ref="Q80:R80" si="6">SUM(Q74:Q79)</f>
        <v>23839594.920063559</v>
      </c>
      <c r="R80" s="261">
        <f t="shared" si="6"/>
        <v>24616422.660706561</v>
      </c>
      <c r="S80" s="261">
        <f>SUM(S74:S79)</f>
        <v>24601528.499906257</v>
      </c>
      <c r="T80" s="261">
        <f t="shared" ref="T80:V80" si="7">SUM(T74:T79)</f>
        <v>24961173.320525616</v>
      </c>
      <c r="U80" s="261">
        <f t="shared" si="7"/>
        <v>26040865.993057072</v>
      </c>
      <c r="V80" s="261">
        <f t="shared" si="7"/>
        <v>25380898.27734692</v>
      </c>
      <c r="W80" s="261">
        <f t="shared" ref="W80" si="8">SUM(W74:W79)</f>
        <v>23565959.171806253</v>
      </c>
      <c r="X80" s="169"/>
      <c r="Y80" s="20"/>
      <c r="Z80" s="20"/>
      <c r="AA80" s="20"/>
      <c r="AB80" s="20"/>
      <c r="AC80" s="20"/>
    </row>
    <row r="81" spans="1:29" s="42" customFormat="1" ht="12.75" customHeight="1">
      <c r="A81" s="7"/>
      <c r="B81" s="270" t="s">
        <v>68</v>
      </c>
      <c r="C81" s="259">
        <v>12099262.757999999</v>
      </c>
      <c r="D81" s="259">
        <v>11874407.028000001</v>
      </c>
      <c r="E81" s="259">
        <v>11902581</v>
      </c>
      <c r="F81" s="259">
        <v>12488324.828722525</v>
      </c>
      <c r="G81" s="259">
        <v>12811171.096083824</v>
      </c>
      <c r="H81" s="259">
        <v>13057974.248817394</v>
      </c>
      <c r="I81" s="259">
        <v>13089315.578103604</v>
      </c>
      <c r="J81" s="259">
        <v>13225657.629729103</v>
      </c>
      <c r="K81" s="259">
        <v>12856038.224227302</v>
      </c>
      <c r="L81" s="259">
        <v>12133646.396933924</v>
      </c>
      <c r="M81" s="259">
        <v>12322678.078615524</v>
      </c>
      <c r="N81" s="259">
        <v>12247415.164958544</v>
      </c>
      <c r="O81" s="259">
        <v>12123709.034540001</v>
      </c>
      <c r="P81" s="259">
        <v>11993955.580523932</v>
      </c>
      <c r="Q81" s="259">
        <v>11779281</v>
      </c>
      <c r="R81" s="259">
        <v>11967632</v>
      </c>
      <c r="S81" s="259">
        <v>11999389</v>
      </c>
      <c r="T81" s="259">
        <v>12097185</v>
      </c>
      <c r="U81" s="259">
        <v>11675119</v>
      </c>
      <c r="V81" s="259">
        <v>11292015</v>
      </c>
      <c r="W81" s="259">
        <v>10617028.653999999</v>
      </c>
      <c r="Y81" s="20"/>
      <c r="Z81" s="20"/>
      <c r="AA81" s="20"/>
      <c r="AB81" s="20"/>
      <c r="AC81" s="20"/>
    </row>
    <row r="82" spans="1:29" s="42" customFormat="1" ht="12.75" customHeight="1">
      <c r="A82" s="581"/>
      <c r="B82" s="142" t="s">
        <v>454</v>
      </c>
      <c r="C82" s="259">
        <v>12262577.673141915</v>
      </c>
      <c r="D82" s="259">
        <v>12567076.759930452</v>
      </c>
      <c r="E82" s="259">
        <v>12278522.256350502</v>
      </c>
      <c r="F82" s="259">
        <v>12616107.97682552</v>
      </c>
      <c r="G82" s="259">
        <v>13001056.879399743</v>
      </c>
      <c r="H82" s="259">
        <v>13476608.013588669</v>
      </c>
      <c r="I82" s="259">
        <v>13724806.52154153</v>
      </c>
      <c r="J82" s="259">
        <v>12805804.775543436</v>
      </c>
      <c r="K82" s="259">
        <v>13217604.619860634</v>
      </c>
      <c r="L82" s="259">
        <v>12231510.297175188</v>
      </c>
      <c r="M82" s="259">
        <v>12711891.444158323</v>
      </c>
      <c r="N82" s="259">
        <v>11989555.787758339</v>
      </c>
      <c r="O82" s="259">
        <v>12068297.055883169</v>
      </c>
      <c r="P82" s="259">
        <v>12618454.764771661</v>
      </c>
      <c r="Q82" s="259">
        <v>12060313.920063561</v>
      </c>
      <c r="R82" s="259">
        <v>12648790.660706559</v>
      </c>
      <c r="S82" s="259">
        <v>12602139.499906261</v>
      </c>
      <c r="T82" s="259">
        <v>12863988.320525615</v>
      </c>
      <c r="U82" s="259">
        <v>14365746.99305707</v>
      </c>
      <c r="V82" s="259">
        <v>14088883.277346915</v>
      </c>
      <c r="W82" s="259">
        <v>12948930.517806256</v>
      </c>
      <c r="Y82" s="20"/>
      <c r="Z82" s="20"/>
      <c r="AA82" s="20"/>
      <c r="AB82" s="20"/>
      <c r="AC82" s="20"/>
    </row>
    <row r="83" spans="1:29" ht="15" customHeight="1">
      <c r="A83" s="41" t="s">
        <v>103</v>
      </c>
      <c r="B83" s="74"/>
      <c r="C83" s="167"/>
      <c r="D83" s="167"/>
      <c r="E83" s="167"/>
      <c r="F83" s="167"/>
      <c r="G83" s="167"/>
      <c r="H83" s="167"/>
      <c r="I83" s="167"/>
      <c r="J83" s="167"/>
      <c r="K83" s="167"/>
      <c r="L83" s="167"/>
      <c r="M83" s="167"/>
      <c r="N83" s="167"/>
      <c r="O83" s="167"/>
      <c r="W83" s="19"/>
      <c r="Y83" s="20"/>
      <c r="Z83" s="20"/>
      <c r="AA83" s="20"/>
      <c r="AB83" s="20"/>
      <c r="AC83" s="20"/>
    </row>
    <row r="84" spans="1:29" ht="15" customHeight="1">
      <c r="A84" s="19" t="s">
        <v>586</v>
      </c>
      <c r="B84" s="26"/>
      <c r="C84" s="167"/>
      <c r="D84" s="167"/>
      <c r="E84" s="167"/>
      <c r="F84" s="167"/>
      <c r="G84" s="167"/>
      <c r="H84" s="167"/>
      <c r="I84" s="167"/>
      <c r="J84" s="167"/>
      <c r="K84" s="167"/>
      <c r="L84" s="167"/>
      <c r="M84" s="167"/>
      <c r="N84" s="167"/>
      <c r="O84" s="167"/>
      <c r="W84" s="19"/>
      <c r="Y84" s="20"/>
      <c r="Z84" s="20"/>
      <c r="AA84" s="20"/>
      <c r="AB84" s="20"/>
      <c r="AC84" s="20"/>
    </row>
    <row r="85" spans="1:29" ht="12" customHeight="1">
      <c r="B85" s="26"/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R85" s="171"/>
      <c r="S85" s="171"/>
      <c r="T85" s="171"/>
      <c r="U85" s="171"/>
      <c r="V85" s="171"/>
      <c r="W85" s="171"/>
      <c r="Y85" s="20"/>
      <c r="Z85" s="20"/>
      <c r="AA85" s="20"/>
      <c r="AB85" s="20"/>
      <c r="AC85" s="20"/>
    </row>
    <row r="86" spans="1:29" ht="9.9499999999999993" customHeight="1">
      <c r="A86" s="25"/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20"/>
      <c r="Z86" s="20"/>
      <c r="AA86" s="20"/>
      <c r="AB86" s="20"/>
      <c r="AC86" s="20"/>
    </row>
    <row r="87" spans="1:29" ht="9.9499999999999993" customHeight="1">
      <c r="A87" s="25"/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20"/>
      <c r="Z87" s="20"/>
      <c r="AA87" s="20"/>
      <c r="AB87" s="20"/>
      <c r="AC87" s="20"/>
    </row>
    <row r="88" spans="1:29" ht="9.9499999999999993" customHeight="1">
      <c r="A88" s="25"/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20"/>
      <c r="Z88" s="20"/>
      <c r="AA88" s="20"/>
      <c r="AB88" s="20"/>
      <c r="AC88" s="20"/>
    </row>
    <row r="89" spans="1:29" ht="9.9499999999999993" customHeight="1">
      <c r="A89" s="25"/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20"/>
      <c r="Z89" s="20"/>
      <c r="AA89" s="20"/>
      <c r="AB89" s="20"/>
      <c r="AC89" s="20"/>
    </row>
    <row r="90" spans="1:29" ht="9.9499999999999993" customHeight="1">
      <c r="A90" s="25"/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20"/>
      <c r="Z90" s="20"/>
      <c r="AA90" s="20"/>
      <c r="AB90" s="20"/>
      <c r="AC90" s="20"/>
    </row>
    <row r="91" spans="1:29" ht="15" customHeight="1">
      <c r="A91" s="25"/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20"/>
      <c r="Z91" s="20"/>
      <c r="AA91" s="20"/>
      <c r="AB91" s="20"/>
      <c r="AC91" s="20"/>
    </row>
    <row r="92" spans="1:29" ht="15" customHeight="1">
      <c r="A92" s="25"/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20"/>
      <c r="Z92" s="20"/>
      <c r="AA92" s="20"/>
      <c r="AB92" s="20"/>
      <c r="AC92" s="20"/>
    </row>
    <row r="93" spans="1:29" ht="15" customHeight="1">
      <c r="A93" s="25"/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20"/>
      <c r="Z93" s="20"/>
      <c r="AA93" s="20"/>
      <c r="AB93" s="20"/>
      <c r="AC93" s="20"/>
    </row>
    <row r="94" spans="1:29" ht="15" customHeight="1">
      <c r="A94" s="25"/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20"/>
      <c r="Z94" s="20"/>
      <c r="AA94" s="20"/>
      <c r="AB94" s="20"/>
      <c r="AC94" s="20"/>
    </row>
    <row r="95" spans="1:29" ht="15" customHeight="1">
      <c r="A95" s="25"/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20"/>
      <c r="Z95" s="20"/>
      <c r="AA95" s="20"/>
      <c r="AB95" s="20"/>
      <c r="AC95" s="20"/>
    </row>
    <row r="96" spans="1:29" ht="15" customHeight="1">
      <c r="A96" s="25"/>
      <c r="B96" s="26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Y96" s="20"/>
      <c r="Z96" s="20"/>
      <c r="AA96" s="20"/>
      <c r="AB96" s="20"/>
      <c r="AC96" s="20"/>
    </row>
    <row r="97" spans="1:29" ht="15" customHeight="1">
      <c r="A97" s="25"/>
      <c r="B97" s="26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Y97" s="20"/>
      <c r="Z97" s="20"/>
      <c r="AA97" s="20"/>
      <c r="AB97" s="20"/>
      <c r="AC97" s="20"/>
    </row>
    <row r="98" spans="1:29" ht="15" customHeight="1">
      <c r="A98" s="25"/>
      <c r="B98" s="26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Y98" s="20"/>
      <c r="Z98" s="20"/>
      <c r="AA98" s="20"/>
      <c r="AB98" s="20"/>
      <c r="AC98" s="20"/>
    </row>
    <row r="99" spans="1:29" ht="15" customHeight="1">
      <c r="A99" s="25"/>
      <c r="B99" s="26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Y99" s="20"/>
      <c r="Z99" s="20"/>
      <c r="AA99" s="20"/>
      <c r="AB99" s="20"/>
      <c r="AC99" s="20"/>
    </row>
    <row r="100" spans="1:29" ht="15" customHeight="1">
      <c r="A100" s="25"/>
      <c r="B100" s="26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Y100" s="20"/>
      <c r="Z100" s="20"/>
      <c r="AA100" s="20"/>
      <c r="AB100" s="20"/>
      <c r="AC100" s="20"/>
    </row>
    <row r="101" spans="1:29" ht="15" customHeight="1">
      <c r="A101" s="25"/>
      <c r="B101" s="26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Y101" s="20"/>
      <c r="Z101" s="20"/>
      <c r="AA101" s="20"/>
      <c r="AB101" s="20"/>
      <c r="AC101" s="20"/>
    </row>
    <row r="102" spans="1:29" ht="15" customHeight="1">
      <c r="A102" s="25"/>
      <c r="B102" s="26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Y102" s="20"/>
      <c r="Z102" s="20"/>
      <c r="AA102" s="20"/>
      <c r="AB102" s="20"/>
      <c r="AC102" s="20"/>
    </row>
    <row r="103" spans="1:29" ht="15" customHeight="1">
      <c r="A103" s="25"/>
      <c r="B103" s="26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Y103" s="20"/>
      <c r="Z103" s="20"/>
      <c r="AA103" s="20"/>
      <c r="AB103" s="20"/>
      <c r="AC103" s="20"/>
    </row>
    <row r="104" spans="1:29" ht="15" customHeight="1">
      <c r="A104" s="25"/>
      <c r="B104" s="26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Y104" s="20"/>
      <c r="Z104" s="20"/>
      <c r="AA104" s="20"/>
      <c r="AB104" s="20"/>
      <c r="AC104" s="20"/>
    </row>
    <row r="105" spans="1:29" ht="15" customHeight="1">
      <c r="A105" s="25"/>
      <c r="B105" s="26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Y105" s="20"/>
      <c r="Z105" s="20"/>
      <c r="AA105" s="20"/>
      <c r="AB105" s="20"/>
      <c r="AC105" s="20"/>
    </row>
    <row r="106" spans="1:29" ht="15" customHeight="1">
      <c r="A106" s="25"/>
      <c r="B106" s="26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Y106" s="20"/>
      <c r="Z106" s="20"/>
      <c r="AA106" s="20"/>
      <c r="AB106" s="20"/>
      <c r="AC106" s="20"/>
    </row>
    <row r="107" spans="1:29" ht="15" customHeight="1">
      <c r="A107" s="25"/>
      <c r="B107" s="26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Y107" s="20"/>
      <c r="Z107" s="20"/>
      <c r="AA107" s="20"/>
      <c r="AB107" s="20"/>
      <c r="AC107" s="20"/>
    </row>
    <row r="108" spans="1:29" ht="15" customHeight="1">
      <c r="A108" s="25"/>
      <c r="B108" s="26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Y108" s="20"/>
      <c r="Z108" s="20"/>
      <c r="AA108" s="20"/>
      <c r="AB108" s="20"/>
      <c r="AC108" s="20"/>
    </row>
    <row r="109" spans="1:29" ht="15" customHeight="1">
      <c r="A109" s="25"/>
      <c r="B109" s="26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Y109" s="20"/>
      <c r="Z109" s="20"/>
      <c r="AA109" s="20"/>
      <c r="AB109" s="20"/>
      <c r="AC109" s="20"/>
    </row>
    <row r="110" spans="1:29" ht="15" customHeight="1">
      <c r="A110" s="25"/>
      <c r="B110" s="26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Y110" s="20"/>
      <c r="Z110" s="20"/>
      <c r="AA110" s="20"/>
      <c r="AB110" s="20"/>
      <c r="AC110" s="20"/>
    </row>
    <row r="111" spans="1:29" ht="15" customHeight="1">
      <c r="A111" s="25"/>
      <c r="B111" s="26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Y111" s="20"/>
      <c r="Z111" s="20"/>
      <c r="AA111" s="20"/>
      <c r="AB111" s="20"/>
      <c r="AC111" s="20"/>
    </row>
    <row r="112" spans="1:29" ht="15" customHeight="1">
      <c r="A112" s="25"/>
      <c r="B112" s="26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Y112" s="20"/>
      <c r="Z112" s="20"/>
      <c r="AA112" s="20"/>
      <c r="AB112" s="20"/>
      <c r="AC112" s="20"/>
    </row>
    <row r="113" spans="1:29" ht="15" customHeight="1">
      <c r="A113" s="25"/>
      <c r="B113" s="26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Y113" s="20"/>
      <c r="Z113" s="20"/>
      <c r="AA113" s="20"/>
      <c r="AB113" s="20"/>
      <c r="AC113" s="20"/>
    </row>
    <row r="114" spans="1:29" ht="15" customHeight="1">
      <c r="A114" s="25"/>
      <c r="B114" s="26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Y114" s="20"/>
      <c r="Z114" s="20"/>
      <c r="AA114" s="20"/>
      <c r="AB114" s="20"/>
      <c r="AC114" s="20"/>
    </row>
    <row r="115" spans="1:29" ht="15" customHeight="1">
      <c r="A115" s="25"/>
      <c r="B115" s="26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Y115" s="20"/>
      <c r="Z115" s="20"/>
      <c r="AA115" s="20"/>
      <c r="AB115" s="20"/>
      <c r="AC115" s="20"/>
    </row>
    <row r="116" spans="1:29" ht="15" customHeight="1">
      <c r="A116" s="25"/>
      <c r="B116" s="26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Y116" s="20"/>
      <c r="Z116" s="20"/>
      <c r="AA116" s="20"/>
      <c r="AB116" s="20"/>
      <c r="AC116" s="20"/>
    </row>
    <row r="117" spans="1:29" ht="15" customHeight="1">
      <c r="A117" s="25"/>
      <c r="B117" s="26"/>
      <c r="C117" s="158"/>
      <c r="D117" s="158"/>
      <c r="E117" s="158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Y117" s="20"/>
      <c r="Z117" s="20"/>
      <c r="AA117" s="20"/>
      <c r="AB117" s="20"/>
      <c r="AC117" s="20"/>
    </row>
    <row r="118" spans="1:29" ht="15" customHeight="1">
      <c r="A118" s="25"/>
      <c r="B118" s="26"/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Y118" s="20"/>
      <c r="Z118" s="20"/>
      <c r="AA118" s="20"/>
      <c r="AB118" s="20"/>
      <c r="AC118" s="20"/>
    </row>
    <row r="119" spans="1:29" ht="15" customHeight="1">
      <c r="A119" s="25"/>
      <c r="B119" s="26"/>
      <c r="C119" s="158"/>
      <c r="D119" s="158"/>
      <c r="E119" s="158"/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Y119" s="20"/>
      <c r="Z119" s="20"/>
      <c r="AA119" s="20"/>
      <c r="AB119" s="20"/>
      <c r="AC119" s="20"/>
    </row>
    <row r="120" spans="1:29" ht="15" customHeight="1">
      <c r="A120" s="25"/>
      <c r="B120" s="26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Y120" s="20"/>
      <c r="Z120" s="20"/>
      <c r="AA120" s="20"/>
      <c r="AB120" s="20"/>
      <c r="AC120" s="20"/>
    </row>
    <row r="121" spans="1:29" ht="15" customHeight="1">
      <c r="A121" s="25"/>
      <c r="B121" s="26"/>
      <c r="C121" s="158"/>
      <c r="D121" s="158"/>
      <c r="E121" s="158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Y121" s="20"/>
      <c r="Z121" s="20"/>
      <c r="AA121" s="20"/>
      <c r="AB121" s="20"/>
      <c r="AC121" s="20"/>
    </row>
    <row r="122" spans="1:29" ht="15" customHeight="1">
      <c r="A122" s="25"/>
      <c r="B122" s="26"/>
      <c r="C122" s="158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Y122" s="20"/>
      <c r="Z122" s="20"/>
      <c r="AA122" s="20"/>
      <c r="AB122" s="20"/>
      <c r="AC122" s="20"/>
    </row>
    <row r="123" spans="1:29" ht="15" customHeight="1">
      <c r="A123" s="25"/>
      <c r="B123" s="26"/>
      <c r="C123" s="158"/>
      <c r="D123" s="158"/>
      <c r="E123" s="158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Y123" s="20"/>
      <c r="Z123" s="20"/>
      <c r="AA123" s="20"/>
      <c r="AB123" s="20"/>
      <c r="AC123" s="20"/>
    </row>
    <row r="124" spans="1:29" ht="15" customHeight="1">
      <c r="A124" s="25"/>
      <c r="B124" s="26"/>
      <c r="C124" s="158"/>
      <c r="D124" s="158"/>
      <c r="E124" s="158"/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Y124" s="20"/>
      <c r="Z124" s="20"/>
      <c r="AA124" s="20"/>
      <c r="AB124" s="20"/>
      <c r="AC124" s="20"/>
    </row>
    <row r="125" spans="1:29" ht="15" customHeight="1">
      <c r="A125" s="25"/>
      <c r="B125" s="26"/>
      <c r="C125" s="158"/>
      <c r="D125" s="158"/>
      <c r="E125" s="158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Y125" s="20"/>
      <c r="Z125" s="20"/>
      <c r="AA125" s="20"/>
      <c r="AB125" s="20"/>
      <c r="AC125" s="20"/>
    </row>
    <row r="126" spans="1:29" ht="15" customHeight="1">
      <c r="A126" s="25"/>
      <c r="B126" s="26"/>
      <c r="C126" s="158"/>
      <c r="D126" s="158"/>
      <c r="E126" s="158"/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Y126" s="20"/>
      <c r="Z126" s="20"/>
      <c r="AA126" s="20"/>
      <c r="AB126" s="20"/>
      <c r="AC126" s="20"/>
    </row>
    <row r="127" spans="1:29" ht="15" customHeight="1">
      <c r="A127" s="25"/>
      <c r="B127" s="26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Y127" s="20"/>
      <c r="Z127" s="20"/>
      <c r="AA127" s="20"/>
      <c r="AB127" s="20"/>
      <c r="AC127" s="20"/>
    </row>
    <row r="128" spans="1:29" ht="15" customHeight="1">
      <c r="A128" s="25"/>
      <c r="B128" s="26"/>
      <c r="C128" s="158"/>
      <c r="D128" s="158"/>
      <c r="E128" s="158"/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Y128" s="20"/>
      <c r="Z128" s="20"/>
      <c r="AA128" s="20"/>
      <c r="AB128" s="20"/>
      <c r="AC128" s="20"/>
    </row>
    <row r="129" spans="1:29" ht="15" customHeight="1">
      <c r="A129" s="25"/>
      <c r="B129" s="26"/>
      <c r="C129" s="158"/>
      <c r="D129" s="158"/>
      <c r="E129" s="158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Y129" s="20"/>
      <c r="Z129" s="20"/>
      <c r="AA129" s="20"/>
      <c r="AB129" s="20"/>
      <c r="AC129" s="20"/>
    </row>
    <row r="130" spans="1:29" ht="15" customHeight="1">
      <c r="A130" s="25"/>
      <c r="B130" s="26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Y130" s="20"/>
      <c r="Z130" s="20"/>
      <c r="AA130" s="20"/>
      <c r="AB130" s="20"/>
      <c r="AC130" s="20"/>
    </row>
    <row r="131" spans="1:29" ht="15" customHeight="1">
      <c r="A131" s="25"/>
      <c r="B131" s="26"/>
      <c r="C131" s="158"/>
      <c r="D131" s="158"/>
      <c r="E131" s="158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Y131" s="20"/>
      <c r="Z131" s="20"/>
      <c r="AA131" s="20"/>
      <c r="AB131" s="20"/>
      <c r="AC131" s="20"/>
    </row>
    <row r="132" spans="1:29" ht="15" customHeight="1">
      <c r="A132" s="25"/>
      <c r="B132" s="26"/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Y132" s="20"/>
      <c r="Z132" s="20"/>
      <c r="AA132" s="20"/>
      <c r="AB132" s="20"/>
      <c r="AC132" s="20"/>
    </row>
    <row r="133" spans="1:29" ht="15" customHeight="1">
      <c r="A133" s="25"/>
      <c r="B133" s="26"/>
      <c r="C133" s="158"/>
      <c r="D133" s="158"/>
      <c r="E133" s="158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Y133" s="20"/>
      <c r="Z133" s="20"/>
      <c r="AA133" s="20"/>
      <c r="AB133" s="20"/>
      <c r="AC133" s="20"/>
    </row>
    <row r="134" spans="1:29" ht="15" customHeight="1">
      <c r="A134" s="25"/>
      <c r="B134" s="26"/>
      <c r="C134" s="158"/>
      <c r="D134" s="158"/>
      <c r="E134" s="158"/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Y134" s="20"/>
      <c r="Z134" s="20"/>
      <c r="AA134" s="20"/>
      <c r="AB134" s="20"/>
      <c r="AC134" s="20"/>
    </row>
    <row r="135" spans="1:29" ht="15" customHeight="1">
      <c r="A135" s="25"/>
      <c r="B135" s="26"/>
      <c r="C135" s="158"/>
      <c r="D135" s="158"/>
      <c r="E135" s="158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Y135" s="20"/>
      <c r="Z135" s="20"/>
      <c r="AA135" s="20"/>
      <c r="AB135" s="20"/>
      <c r="AC135" s="20"/>
    </row>
    <row r="136" spans="1:29" ht="15" customHeight="1">
      <c r="A136" s="25"/>
      <c r="B136" s="26"/>
      <c r="C136" s="158"/>
      <c r="D136" s="158"/>
      <c r="E136" s="158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Y136" s="20"/>
      <c r="Z136" s="20"/>
      <c r="AA136" s="20"/>
      <c r="AB136" s="20"/>
      <c r="AC136" s="20"/>
    </row>
    <row r="137" spans="1:29" ht="15" customHeight="1">
      <c r="A137" s="25"/>
      <c r="B137" s="26"/>
      <c r="C137" s="158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Y137" s="20"/>
      <c r="Z137" s="20"/>
      <c r="AA137" s="20"/>
      <c r="AB137" s="20"/>
      <c r="AC137" s="20"/>
    </row>
    <row r="138" spans="1:29" ht="15" customHeight="1">
      <c r="A138" s="25"/>
      <c r="B138" s="26"/>
      <c r="C138" s="158"/>
      <c r="D138" s="158"/>
      <c r="E138" s="158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Y138" s="20"/>
      <c r="Z138" s="20"/>
      <c r="AA138" s="20"/>
      <c r="AB138" s="20"/>
      <c r="AC138" s="20"/>
    </row>
    <row r="139" spans="1:29" ht="15" customHeight="1">
      <c r="A139" s="25"/>
      <c r="B139" s="26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Y139" s="20"/>
      <c r="Z139" s="20"/>
      <c r="AA139" s="20"/>
      <c r="AB139" s="20"/>
      <c r="AC139" s="20"/>
    </row>
    <row r="140" spans="1:29" ht="15" customHeight="1">
      <c r="A140" s="25"/>
      <c r="B140" s="26"/>
      <c r="C140" s="158"/>
      <c r="D140" s="158"/>
      <c r="E140" s="158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Y140" s="20"/>
      <c r="Z140" s="20"/>
      <c r="AA140" s="20"/>
      <c r="AB140" s="20"/>
      <c r="AC140" s="20"/>
    </row>
    <row r="141" spans="1:29" ht="15" customHeight="1">
      <c r="A141" s="25"/>
      <c r="B141" s="26"/>
      <c r="C141" s="158"/>
      <c r="D141" s="158"/>
      <c r="E141" s="158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Y141" s="20"/>
      <c r="Z141" s="20"/>
      <c r="AA141" s="20"/>
      <c r="AB141" s="20"/>
      <c r="AC141" s="20"/>
    </row>
    <row r="142" spans="1:29" ht="15" customHeight="1">
      <c r="A142" s="25"/>
      <c r="B142" s="26"/>
      <c r="C142" s="158"/>
      <c r="D142" s="158"/>
      <c r="E142" s="158"/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Y142" s="20"/>
      <c r="Z142" s="20"/>
      <c r="AA142" s="20"/>
      <c r="AB142" s="20"/>
      <c r="AC142" s="20"/>
    </row>
    <row r="143" spans="1:29" ht="15" customHeight="1">
      <c r="A143" s="25"/>
      <c r="B143" s="26"/>
      <c r="C143" s="158"/>
      <c r="D143" s="158"/>
      <c r="E143" s="158"/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Y143" s="20"/>
      <c r="Z143" s="20"/>
      <c r="AA143" s="20"/>
      <c r="AB143" s="20"/>
      <c r="AC143" s="20"/>
    </row>
    <row r="144" spans="1:29" ht="15" customHeight="1">
      <c r="A144" s="25"/>
      <c r="B144" s="26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Y144" s="20"/>
      <c r="Z144" s="20"/>
      <c r="AA144" s="20"/>
      <c r="AB144" s="20"/>
      <c r="AC144" s="20"/>
    </row>
    <row r="145" spans="1:29" ht="15" customHeight="1">
      <c r="A145" s="25"/>
      <c r="B145" s="26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Y145" s="20"/>
      <c r="Z145" s="20"/>
      <c r="AA145" s="20"/>
      <c r="AB145" s="20"/>
      <c r="AC145" s="20"/>
    </row>
    <row r="146" spans="1:29" ht="15" customHeight="1">
      <c r="A146" s="25"/>
      <c r="B146" s="26"/>
      <c r="C146" s="158"/>
      <c r="D146" s="158"/>
      <c r="E146" s="158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Y146" s="20"/>
      <c r="Z146" s="20"/>
      <c r="AA146" s="20"/>
      <c r="AB146" s="20"/>
      <c r="AC146" s="20"/>
    </row>
    <row r="147" spans="1:29" ht="15" customHeight="1">
      <c r="A147" s="25"/>
      <c r="B147" s="26"/>
      <c r="C147" s="158"/>
      <c r="D147" s="158"/>
      <c r="E147" s="158"/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Y147" s="20"/>
      <c r="Z147" s="20"/>
      <c r="AA147" s="20"/>
      <c r="AB147" s="20"/>
      <c r="AC147" s="20"/>
    </row>
    <row r="148" spans="1:29" ht="15" customHeight="1">
      <c r="A148" s="25"/>
      <c r="B148" s="26"/>
      <c r="C148" s="158"/>
      <c r="D148" s="158"/>
      <c r="E148" s="158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Y148" s="20"/>
      <c r="Z148" s="20"/>
      <c r="AA148" s="20"/>
      <c r="AB148" s="20"/>
      <c r="AC148" s="20"/>
    </row>
    <row r="149" spans="1:29" ht="15" customHeight="1">
      <c r="A149" s="25"/>
      <c r="B149" s="26"/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Y149" s="20"/>
      <c r="Z149" s="20"/>
      <c r="AA149" s="20"/>
      <c r="AB149" s="20"/>
      <c r="AC149" s="20"/>
    </row>
    <row r="150" spans="1:29" ht="15" customHeight="1">
      <c r="A150" s="25"/>
      <c r="B150" s="26"/>
      <c r="C150" s="158"/>
      <c r="D150" s="158"/>
      <c r="E150" s="158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Y150" s="20"/>
      <c r="Z150" s="20"/>
      <c r="AA150" s="20"/>
      <c r="AB150" s="20"/>
      <c r="AC150" s="20"/>
    </row>
    <row r="151" spans="1:29" ht="15" customHeight="1">
      <c r="A151" s="25"/>
      <c r="B151" s="26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Y151" s="20"/>
      <c r="Z151" s="20"/>
      <c r="AA151" s="20"/>
      <c r="AB151" s="20"/>
      <c r="AC151" s="20"/>
    </row>
    <row r="152" spans="1:29" ht="15" customHeight="1">
      <c r="A152" s="25"/>
      <c r="B152" s="26"/>
      <c r="C152" s="158"/>
      <c r="D152" s="158"/>
      <c r="E152" s="158"/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Y152" s="20"/>
      <c r="Z152" s="20"/>
      <c r="AA152" s="20"/>
      <c r="AB152" s="20"/>
      <c r="AC152" s="20"/>
    </row>
    <row r="153" spans="1:29" ht="15" customHeight="1">
      <c r="A153" s="25"/>
      <c r="B153" s="26"/>
      <c r="C153" s="158"/>
      <c r="D153" s="158"/>
      <c r="E153" s="158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Y153" s="20"/>
      <c r="Z153" s="20"/>
      <c r="AA153" s="20"/>
      <c r="AB153" s="20"/>
      <c r="AC153" s="20"/>
    </row>
    <row r="154" spans="1:29" ht="15" customHeight="1">
      <c r="A154" s="25"/>
      <c r="B154" s="26"/>
      <c r="C154" s="158"/>
      <c r="D154" s="158"/>
      <c r="E154" s="158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Y154" s="20"/>
      <c r="Z154" s="20"/>
      <c r="AA154" s="20"/>
      <c r="AB154" s="20"/>
      <c r="AC154" s="20"/>
    </row>
    <row r="155" spans="1:29" ht="15" customHeight="1">
      <c r="A155" s="25"/>
      <c r="B155" s="26"/>
      <c r="C155" s="158"/>
      <c r="D155" s="158"/>
      <c r="E155" s="158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Y155" s="20"/>
      <c r="Z155" s="20"/>
      <c r="AA155" s="20"/>
      <c r="AB155" s="20"/>
      <c r="AC155" s="20"/>
    </row>
    <row r="156" spans="1:29" ht="15" customHeight="1">
      <c r="A156" s="25"/>
      <c r="B156" s="26"/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Y156" s="20"/>
      <c r="Z156" s="20"/>
      <c r="AA156" s="20"/>
      <c r="AB156" s="20"/>
      <c r="AC156" s="20"/>
    </row>
    <row r="157" spans="1:29" ht="15" customHeight="1">
      <c r="A157" s="25"/>
      <c r="B157" s="26"/>
      <c r="C157" s="158"/>
      <c r="D157" s="158"/>
      <c r="E157" s="158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Y157" s="20"/>
      <c r="Z157" s="20"/>
      <c r="AA157" s="20"/>
      <c r="AB157" s="20"/>
      <c r="AC157" s="20"/>
    </row>
    <row r="158" spans="1:29" ht="15" customHeight="1">
      <c r="A158" s="25"/>
      <c r="B158" s="26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Y158" s="20"/>
      <c r="Z158" s="20"/>
      <c r="AA158" s="20"/>
      <c r="AB158" s="20"/>
      <c r="AC158" s="20"/>
    </row>
    <row r="159" spans="1:29" ht="15" customHeight="1">
      <c r="A159" s="25"/>
      <c r="B159" s="26"/>
      <c r="C159" s="158"/>
      <c r="D159" s="158"/>
      <c r="E159" s="158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Y159" s="20"/>
      <c r="Z159" s="20"/>
      <c r="AA159" s="20"/>
      <c r="AB159" s="20"/>
      <c r="AC159" s="20"/>
    </row>
    <row r="160" spans="1:29" ht="15" customHeight="1">
      <c r="A160" s="25"/>
      <c r="B160" s="26"/>
      <c r="C160" s="158"/>
      <c r="D160" s="158"/>
      <c r="E160" s="158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Y160" s="20"/>
      <c r="Z160" s="20"/>
      <c r="AA160" s="20"/>
      <c r="AB160" s="20"/>
      <c r="AC160" s="20"/>
    </row>
    <row r="161" spans="1:29" ht="15" customHeight="1">
      <c r="A161" s="25"/>
      <c r="B161" s="26"/>
      <c r="C161" s="158"/>
      <c r="D161" s="158"/>
      <c r="E161" s="158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Y161" s="20"/>
      <c r="Z161" s="20"/>
      <c r="AA161" s="20"/>
      <c r="AB161" s="20"/>
      <c r="AC161" s="20"/>
    </row>
    <row r="162" spans="1:29" ht="15" customHeight="1">
      <c r="A162" s="25"/>
      <c r="B162" s="26"/>
      <c r="C162" s="158"/>
      <c r="D162" s="158"/>
      <c r="E162" s="158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Y162" s="20"/>
      <c r="Z162" s="20"/>
      <c r="AA162" s="20"/>
      <c r="AB162" s="20"/>
      <c r="AC162" s="20"/>
    </row>
    <row r="163" spans="1:29" ht="15" customHeight="1">
      <c r="A163" s="25"/>
      <c r="B163" s="26"/>
      <c r="C163" s="158"/>
      <c r="D163" s="158"/>
      <c r="E163" s="158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Y163" s="20"/>
      <c r="Z163" s="20"/>
      <c r="AA163" s="20"/>
      <c r="AB163" s="20"/>
      <c r="AC163" s="20"/>
    </row>
    <row r="164" spans="1:29" ht="15" customHeight="1">
      <c r="A164" s="25"/>
      <c r="B164" s="26"/>
      <c r="C164" s="158"/>
      <c r="D164" s="158"/>
      <c r="E164" s="158"/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Y164" s="20"/>
      <c r="Z164" s="20"/>
      <c r="AA164" s="20"/>
      <c r="AB164" s="20"/>
      <c r="AC164" s="20"/>
    </row>
    <row r="165" spans="1:29" ht="15" customHeight="1">
      <c r="A165" s="25"/>
      <c r="B165" s="26"/>
      <c r="C165" s="158"/>
      <c r="D165" s="158"/>
      <c r="E165" s="158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Y165" s="20"/>
      <c r="Z165" s="20"/>
      <c r="AA165" s="20"/>
      <c r="AB165" s="20"/>
      <c r="AC165" s="20"/>
    </row>
    <row r="166" spans="1:29" ht="15" customHeight="1">
      <c r="A166" s="25"/>
      <c r="B166" s="26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Y166" s="20"/>
      <c r="Z166" s="20"/>
      <c r="AA166" s="20"/>
      <c r="AB166" s="20"/>
      <c r="AC166" s="20"/>
    </row>
    <row r="167" spans="1:29" ht="15" customHeight="1">
      <c r="A167" s="25"/>
      <c r="B167" s="26"/>
      <c r="C167" s="158"/>
      <c r="D167" s="158"/>
      <c r="E167" s="158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Y167" s="20"/>
      <c r="Z167" s="20"/>
      <c r="AA167" s="20"/>
      <c r="AB167" s="20"/>
      <c r="AC167" s="20"/>
    </row>
    <row r="168" spans="1:29" ht="15" customHeight="1">
      <c r="A168" s="25"/>
      <c r="B168" s="26"/>
      <c r="C168" s="158"/>
      <c r="D168" s="158"/>
      <c r="E168" s="158"/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Y168" s="20"/>
      <c r="Z168" s="20"/>
      <c r="AA168" s="20"/>
      <c r="AB168" s="20"/>
      <c r="AC168" s="20"/>
    </row>
    <row r="169" spans="1:29" ht="15" customHeight="1">
      <c r="A169" s="25"/>
      <c r="B169" s="26"/>
      <c r="C169" s="158"/>
      <c r="D169" s="158"/>
      <c r="E169" s="158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Y169" s="20"/>
      <c r="Z169" s="20"/>
      <c r="AA169" s="20"/>
      <c r="AB169" s="20"/>
      <c r="AC169" s="20"/>
    </row>
    <row r="170" spans="1:29" ht="15" customHeight="1">
      <c r="A170" s="25"/>
      <c r="B170" s="26"/>
      <c r="C170" s="158"/>
      <c r="D170" s="158"/>
      <c r="E170" s="158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Y170" s="20"/>
      <c r="Z170" s="20"/>
      <c r="AA170" s="20"/>
      <c r="AB170" s="20"/>
      <c r="AC170" s="20"/>
    </row>
    <row r="171" spans="1:29" ht="15" customHeight="1">
      <c r="A171" s="25"/>
      <c r="B171" s="26"/>
      <c r="C171" s="158"/>
      <c r="D171" s="158"/>
      <c r="E171" s="158"/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Y171" s="20"/>
      <c r="Z171" s="20"/>
      <c r="AA171" s="20"/>
      <c r="AB171" s="20"/>
      <c r="AC171" s="20"/>
    </row>
    <row r="172" spans="1:29" ht="15" customHeight="1">
      <c r="A172" s="25"/>
      <c r="B172" s="26"/>
      <c r="C172" s="158"/>
      <c r="D172" s="158"/>
      <c r="E172" s="158"/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Y172" s="20"/>
      <c r="Z172" s="20"/>
      <c r="AA172" s="20"/>
      <c r="AB172" s="20"/>
      <c r="AC172" s="20"/>
    </row>
    <row r="173" spans="1:29" ht="15" customHeight="1">
      <c r="A173" s="25"/>
      <c r="B173" s="26"/>
      <c r="C173" s="158"/>
      <c r="D173" s="158"/>
      <c r="E173" s="158"/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Y173" s="20"/>
      <c r="Z173" s="20"/>
      <c r="AA173" s="20"/>
      <c r="AB173" s="20"/>
      <c r="AC173" s="20"/>
    </row>
    <row r="174" spans="1:29" ht="15" customHeight="1">
      <c r="A174" s="25"/>
      <c r="B174" s="26"/>
      <c r="C174" s="158"/>
      <c r="D174" s="158"/>
      <c r="E174" s="158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Y174" s="20"/>
      <c r="Z174" s="20"/>
      <c r="AA174" s="20"/>
      <c r="AB174" s="20"/>
      <c r="AC174" s="20"/>
    </row>
    <row r="175" spans="1:29" ht="15" customHeight="1">
      <c r="A175" s="25"/>
      <c r="B175" s="26"/>
      <c r="C175" s="158"/>
      <c r="D175" s="158"/>
      <c r="E175" s="158"/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Y175" s="20"/>
      <c r="Z175" s="20"/>
      <c r="AA175" s="20"/>
      <c r="AB175" s="20"/>
      <c r="AC175" s="20"/>
    </row>
    <row r="176" spans="1:29" ht="15" customHeight="1">
      <c r="A176" s="25"/>
      <c r="B176" s="26"/>
      <c r="C176" s="158"/>
      <c r="D176" s="158"/>
      <c r="E176" s="158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Y176" s="20"/>
      <c r="Z176" s="20"/>
      <c r="AA176" s="20"/>
      <c r="AB176" s="20"/>
      <c r="AC176" s="20"/>
    </row>
    <row r="177" spans="1:29" ht="15" customHeight="1">
      <c r="A177" s="25"/>
      <c r="B177" s="26"/>
      <c r="Y177" s="20"/>
      <c r="Z177" s="20"/>
      <c r="AA177" s="20"/>
      <c r="AB177" s="20"/>
      <c r="AC177" s="20"/>
    </row>
    <row r="178" spans="1:29" ht="15" customHeight="1">
      <c r="A178" s="25"/>
      <c r="B178" s="26"/>
      <c r="Y178" s="20"/>
      <c r="Z178" s="20"/>
      <c r="AA178" s="20"/>
      <c r="AB178" s="20"/>
      <c r="AC178" s="20"/>
    </row>
    <row r="179" spans="1:29" ht="15" customHeight="1">
      <c r="A179" s="25"/>
      <c r="B179" s="26"/>
      <c r="Y179" s="20"/>
      <c r="Z179" s="20"/>
      <c r="AA179" s="20"/>
      <c r="AB179" s="20"/>
      <c r="AC179" s="20"/>
    </row>
    <row r="180" spans="1:29" ht="15" customHeight="1">
      <c r="A180" s="25"/>
      <c r="B180" s="26"/>
      <c r="Y180" s="20"/>
      <c r="Z180" s="20"/>
      <c r="AA180" s="20"/>
      <c r="AB180" s="20"/>
      <c r="AC180" s="20"/>
    </row>
    <row r="181" spans="1:29" ht="15" customHeight="1">
      <c r="A181" s="25"/>
      <c r="B181" s="26"/>
      <c r="Y181" s="20"/>
      <c r="Z181" s="20"/>
      <c r="AA181" s="20"/>
      <c r="AB181" s="20"/>
      <c r="AC181" s="20"/>
    </row>
    <row r="182" spans="1:29" ht="15" customHeight="1">
      <c r="A182" s="25"/>
      <c r="B182" s="26"/>
      <c r="Y182" s="20"/>
      <c r="Z182" s="20"/>
      <c r="AA182" s="20"/>
      <c r="AB182" s="20"/>
      <c r="AC182" s="20"/>
    </row>
    <row r="183" spans="1:29" ht="15" customHeight="1">
      <c r="A183" s="25"/>
      <c r="B183" s="26"/>
      <c r="Y183" s="20"/>
      <c r="Z183" s="20"/>
      <c r="AA183" s="20"/>
      <c r="AB183" s="20"/>
      <c r="AC183" s="20"/>
    </row>
    <row r="184" spans="1:29" ht="15" customHeight="1">
      <c r="A184" s="25"/>
      <c r="B184" s="26"/>
      <c r="Y184" s="20"/>
      <c r="Z184" s="20"/>
      <c r="AA184" s="20"/>
      <c r="AB184" s="20"/>
      <c r="AC184" s="20"/>
    </row>
    <row r="185" spans="1:29" ht="15" customHeight="1">
      <c r="A185" s="25"/>
      <c r="B185" s="26"/>
      <c r="Y185" s="20"/>
      <c r="Z185" s="20"/>
      <c r="AA185" s="20"/>
      <c r="AB185" s="20"/>
      <c r="AC185" s="20"/>
    </row>
    <row r="186" spans="1:29" ht="15" customHeight="1">
      <c r="A186" s="25"/>
      <c r="B186" s="26"/>
      <c r="Y186" s="20"/>
      <c r="Z186" s="20"/>
      <c r="AA186" s="20"/>
      <c r="AB186" s="20"/>
      <c r="AC186" s="20"/>
    </row>
    <row r="187" spans="1:29" ht="15" customHeight="1">
      <c r="B187" s="26"/>
      <c r="Y187" s="20"/>
      <c r="Z187" s="20"/>
      <c r="AA187" s="20"/>
      <c r="AB187" s="20"/>
      <c r="AC187" s="20"/>
    </row>
    <row r="188" spans="1:29" ht="15" customHeight="1">
      <c r="B188" s="26"/>
      <c r="Y188" s="20"/>
      <c r="Z188" s="20"/>
      <c r="AA188" s="20"/>
      <c r="AB188" s="20"/>
      <c r="AC188" s="20"/>
    </row>
    <row r="189" spans="1:29" ht="15" customHeight="1">
      <c r="B189" s="26"/>
      <c r="Y189" s="20"/>
      <c r="Z189" s="20"/>
      <c r="AA189" s="20"/>
      <c r="AB189" s="20"/>
      <c r="AC189" s="20"/>
    </row>
    <row r="190" spans="1:29" ht="15" customHeight="1">
      <c r="B190" s="26"/>
      <c r="Y190" s="20"/>
      <c r="Z190" s="20"/>
      <c r="AA190" s="20"/>
      <c r="AB190" s="20"/>
      <c r="AC190" s="20"/>
    </row>
    <row r="191" spans="1:29" ht="15" customHeight="1">
      <c r="B191" s="26"/>
      <c r="Y191" s="20"/>
      <c r="Z191" s="20"/>
      <c r="AA191" s="20"/>
      <c r="AB191" s="20"/>
      <c r="AC191" s="20"/>
    </row>
    <row r="192" spans="1:29" ht="15" customHeight="1">
      <c r="B192" s="26"/>
      <c r="Y192" s="20"/>
      <c r="Z192" s="20"/>
      <c r="AA192" s="20"/>
      <c r="AB192" s="20"/>
      <c r="AC192" s="20"/>
    </row>
    <row r="193" spans="2:29" ht="15" customHeight="1">
      <c r="B193" s="26"/>
      <c r="Y193" s="20"/>
      <c r="Z193" s="20"/>
      <c r="AA193" s="20"/>
      <c r="AB193" s="20"/>
      <c r="AC193" s="20"/>
    </row>
    <row r="194" spans="2:29" ht="15" customHeight="1">
      <c r="B194" s="26"/>
      <c r="Y194" s="20"/>
      <c r="Z194" s="20"/>
      <c r="AA194" s="20"/>
      <c r="AB194" s="20"/>
      <c r="AC194" s="20"/>
    </row>
    <row r="195" spans="2:29" ht="15" customHeight="1">
      <c r="B195" s="26"/>
      <c r="Y195" s="20"/>
      <c r="Z195" s="20"/>
      <c r="AA195" s="20"/>
      <c r="AB195" s="20"/>
      <c r="AC195" s="20"/>
    </row>
    <row r="196" spans="2:29" ht="15" customHeight="1">
      <c r="B196" s="26"/>
      <c r="Y196" s="20"/>
      <c r="Z196" s="20"/>
      <c r="AA196" s="20"/>
      <c r="AB196" s="20"/>
      <c r="AC196" s="20"/>
    </row>
    <row r="197" spans="2:29" ht="15" customHeight="1">
      <c r="B197" s="26"/>
      <c r="Y197" s="20"/>
      <c r="Z197" s="20"/>
      <c r="AA197" s="20"/>
      <c r="AB197" s="20"/>
      <c r="AC197" s="20"/>
    </row>
    <row r="198" spans="2:29" ht="15" customHeight="1">
      <c r="B198" s="26"/>
      <c r="Y198" s="20"/>
      <c r="Z198" s="20"/>
      <c r="AA198" s="20"/>
      <c r="AB198" s="20"/>
      <c r="AC198" s="20"/>
    </row>
    <row r="199" spans="2:29" ht="15" customHeight="1">
      <c r="B199" s="26"/>
      <c r="Y199" s="20"/>
      <c r="Z199" s="20"/>
      <c r="AA199" s="20"/>
      <c r="AB199" s="20"/>
      <c r="AC199" s="20"/>
    </row>
    <row r="200" spans="2:29" ht="15" customHeight="1">
      <c r="B200" s="26"/>
      <c r="Y200" s="20"/>
      <c r="Z200" s="20"/>
      <c r="AA200" s="20"/>
      <c r="AB200" s="20"/>
      <c r="AC200" s="20"/>
    </row>
    <row r="201" spans="2:29" ht="15" customHeight="1">
      <c r="B201" s="26"/>
      <c r="Y201" s="20"/>
      <c r="Z201" s="20"/>
      <c r="AA201" s="20"/>
      <c r="AB201" s="20"/>
      <c r="AC201" s="20"/>
    </row>
    <row r="202" spans="2:29" ht="15" customHeight="1">
      <c r="B202" s="26"/>
      <c r="Y202" s="20"/>
      <c r="Z202" s="20"/>
      <c r="AA202" s="20"/>
      <c r="AB202" s="20"/>
      <c r="AC202" s="20"/>
    </row>
    <row r="203" spans="2:29" ht="15" customHeight="1">
      <c r="B203" s="26"/>
      <c r="Y203" s="20"/>
      <c r="Z203" s="20"/>
      <c r="AA203" s="20"/>
      <c r="AB203" s="20"/>
      <c r="AC203" s="20"/>
    </row>
    <row r="204" spans="2:29" ht="15" customHeight="1">
      <c r="B204" s="26"/>
      <c r="Y204" s="20"/>
      <c r="Z204" s="20"/>
      <c r="AA204" s="20"/>
      <c r="AB204" s="20"/>
      <c r="AC204" s="20"/>
    </row>
    <row r="205" spans="2:29" ht="15" customHeight="1">
      <c r="B205" s="26"/>
      <c r="Y205" s="20"/>
      <c r="Z205" s="20"/>
      <c r="AA205" s="20"/>
      <c r="AB205" s="20"/>
      <c r="AC205" s="20"/>
    </row>
    <row r="206" spans="2:29" ht="15" customHeight="1">
      <c r="B206" s="26"/>
      <c r="Y206" s="20"/>
      <c r="Z206" s="20"/>
      <c r="AA206" s="20"/>
      <c r="AB206" s="20"/>
      <c r="AC206" s="20"/>
    </row>
    <row r="207" spans="2:29" ht="15" customHeight="1">
      <c r="B207" s="26"/>
      <c r="Y207" s="20"/>
      <c r="Z207" s="20"/>
      <c r="AA207" s="20"/>
      <c r="AB207" s="20"/>
      <c r="AC207" s="20"/>
    </row>
    <row r="208" spans="2:29" ht="15" customHeight="1">
      <c r="B208" s="26"/>
    </row>
    <row r="209" spans="2:2" ht="15" customHeight="1">
      <c r="B209" s="26"/>
    </row>
    <row r="210" spans="2:2" ht="15" customHeight="1">
      <c r="B210" s="26"/>
    </row>
    <row r="211" spans="2:2" ht="15" customHeight="1">
      <c r="B211" s="26"/>
    </row>
    <row r="212" spans="2:2" ht="15" customHeight="1">
      <c r="B212" s="26"/>
    </row>
    <row r="213" spans="2:2" ht="15" customHeight="1">
      <c r="B213" s="26"/>
    </row>
    <row r="214" spans="2:2" ht="15" customHeight="1"/>
    <row r="215" spans="2:2" ht="15" customHeight="1"/>
    <row r="216" spans="2:2" ht="15" customHeight="1"/>
    <row r="217" spans="2:2" ht="15" customHeight="1"/>
    <row r="218" spans="2:2" ht="15" customHeight="1"/>
    <row r="219" spans="2:2" ht="15" customHeight="1"/>
    <row r="220" spans="2:2" ht="15" customHeight="1"/>
    <row r="221" spans="2:2" ht="15" customHeight="1"/>
    <row r="222" spans="2:2" ht="15" customHeight="1"/>
    <row r="223" spans="2:2" ht="15" customHeight="1"/>
    <row r="224" spans="2:2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</sheetData>
  <phoneticPr fontId="0" type="noConversion"/>
  <conditionalFormatting sqref="X5:X71">
    <cfRule type="cellIs" dxfId="3" priority="11" operator="lessThan">
      <formula>-5</formula>
    </cfRule>
    <cfRule type="cellIs" dxfId="2" priority="12" operator="greaterThan">
      <formula>5</formula>
    </cfRule>
  </conditionalFormatting>
  <conditionalFormatting sqref="X72:X74">
    <cfRule type="cellIs" dxfId="1" priority="7" operator="lessThan">
      <formula>-5</formula>
    </cfRule>
    <cfRule type="cellIs" dxfId="0" priority="8" operator="greaterThan">
      <formula>5</formula>
    </cfRule>
  </conditionalFormatting>
  <pageMargins left="0.59055118110236227" right="0.19685039370078741" top="0.59055118110236227" bottom="0.39370078740157483" header="0.11811023622047245" footer="0.11811023622047245"/>
  <pageSetup paperSize="9" scale="70" firstPageNumber="17" orientation="portrait" r:id="rId1"/>
  <headerFooter alignWithMargins="0">
    <oddFooter>&amp;L&amp;"MetaNormalLF-Roman,Standard"Statistisches Bundesamt, Energiegesamtrechnung, 2022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Z97"/>
  <sheetViews>
    <sheetView zoomScaleNormal="100" workbookViewId="0"/>
  </sheetViews>
  <sheetFormatPr baseColWidth="10" defaultColWidth="11.42578125" defaultRowHeight="15.95" customHeight="1"/>
  <cols>
    <col min="1" max="1" width="8.7109375" style="5" customWidth="1"/>
    <col min="2" max="2" width="50.7109375" style="5" customWidth="1"/>
    <col min="3" max="3" width="12.7109375" style="5" customWidth="1"/>
    <col min="4" max="4" width="10.7109375" style="5" customWidth="1"/>
    <col min="5" max="5" width="11.28515625" style="5" customWidth="1"/>
    <col min="6" max="6" width="12.7109375" style="5" customWidth="1"/>
    <col min="7" max="16" width="10.7109375" style="5" customWidth="1"/>
    <col min="17" max="20" width="10.7109375" style="33" customWidth="1"/>
    <col min="21" max="21" width="10.7109375" style="11" customWidth="1"/>
    <col min="22" max="22" width="10.7109375" style="5" customWidth="1"/>
    <col min="23" max="23" width="11.5703125" style="7" bestFit="1" customWidth="1"/>
    <col min="24" max="16384" width="11.42578125" style="5"/>
  </cols>
  <sheetData>
    <row r="1" spans="1:23" ht="21" customHeight="1">
      <c r="A1" s="488" t="s">
        <v>672</v>
      </c>
      <c r="B1" s="368"/>
      <c r="C1" s="368"/>
      <c r="D1" s="368"/>
      <c r="J1" s="263"/>
    </row>
    <row r="2" spans="1:23" ht="20.100000000000001" customHeight="1">
      <c r="A2" s="441" t="s">
        <v>130</v>
      </c>
      <c r="B2" s="93"/>
      <c r="E2" s="57"/>
      <c r="F2" s="57"/>
      <c r="G2" s="57"/>
      <c r="H2" s="94"/>
      <c r="J2" s="433"/>
      <c r="K2" s="433"/>
      <c r="T2" s="95"/>
    </row>
    <row r="3" spans="1:23" ht="15" customHeight="1">
      <c r="A3" s="23"/>
      <c r="B3" s="59"/>
      <c r="C3" s="89"/>
      <c r="D3" s="9"/>
      <c r="E3" s="9"/>
      <c r="F3" s="9"/>
      <c r="G3" s="9"/>
      <c r="H3" s="7"/>
      <c r="I3" s="10"/>
      <c r="J3" s="9"/>
      <c r="K3" s="9"/>
      <c r="L3" s="9"/>
      <c r="M3" s="9"/>
      <c r="N3" s="9"/>
      <c r="O3" s="9"/>
      <c r="P3" s="7"/>
      <c r="Q3" s="95"/>
      <c r="R3" s="95"/>
      <c r="S3" s="95"/>
      <c r="V3" s="7"/>
    </row>
    <row r="4" spans="1:23" s="1" customFormat="1" ht="18" customHeight="1">
      <c r="A4" s="641" t="s">
        <v>310</v>
      </c>
      <c r="B4" s="642" t="s">
        <v>308</v>
      </c>
      <c r="C4" s="649" t="s">
        <v>95</v>
      </c>
      <c r="D4" s="644" t="s">
        <v>148</v>
      </c>
      <c r="E4" s="644" t="s">
        <v>149</v>
      </c>
      <c r="F4" s="646" t="s">
        <v>235</v>
      </c>
      <c r="G4" s="647"/>
      <c r="H4" s="647"/>
      <c r="I4" s="647"/>
      <c r="J4" s="647"/>
      <c r="K4" s="647"/>
      <c r="L4" s="647"/>
      <c r="M4" s="648"/>
      <c r="N4" s="649" t="s">
        <v>93</v>
      </c>
      <c r="O4" s="644" t="s">
        <v>29</v>
      </c>
      <c r="P4" s="644" t="s">
        <v>46</v>
      </c>
      <c r="Q4" s="651" t="s">
        <v>196</v>
      </c>
      <c r="R4" s="651"/>
      <c r="S4" s="651"/>
      <c r="T4" s="651"/>
      <c r="U4" s="652"/>
      <c r="V4" s="639" t="s">
        <v>55</v>
      </c>
      <c r="W4" s="438"/>
    </row>
    <row r="5" spans="1:23" s="1" customFormat="1" ht="75" customHeight="1">
      <c r="A5" s="641"/>
      <c r="B5" s="643"/>
      <c r="C5" s="650"/>
      <c r="D5" s="645"/>
      <c r="E5" s="645"/>
      <c r="F5" s="153" t="s">
        <v>94</v>
      </c>
      <c r="G5" s="153" t="s">
        <v>92</v>
      </c>
      <c r="H5" s="153" t="s">
        <v>646</v>
      </c>
      <c r="I5" s="153" t="s">
        <v>650</v>
      </c>
      <c r="J5" s="586" t="s">
        <v>663</v>
      </c>
      <c r="K5" s="153" t="s">
        <v>230</v>
      </c>
      <c r="L5" s="153" t="s">
        <v>97</v>
      </c>
      <c r="M5" s="153" t="s">
        <v>124</v>
      </c>
      <c r="N5" s="650"/>
      <c r="O5" s="645"/>
      <c r="P5" s="645"/>
      <c r="Q5" s="434" t="s">
        <v>94</v>
      </c>
      <c r="R5" s="288" t="s">
        <v>239</v>
      </c>
      <c r="S5" s="289" t="s">
        <v>588</v>
      </c>
      <c r="T5" s="192" t="s">
        <v>85</v>
      </c>
      <c r="U5" s="192" t="s">
        <v>134</v>
      </c>
      <c r="V5" s="640"/>
      <c r="W5" s="243"/>
    </row>
    <row r="6" spans="1:23" s="42" customFormat="1" ht="14.1" customHeight="1">
      <c r="A6" s="63" t="s">
        <v>155</v>
      </c>
      <c r="B6" s="336" t="s">
        <v>204</v>
      </c>
      <c r="C6" s="259">
        <v>161907.74986364989</v>
      </c>
      <c r="D6" s="259">
        <v>1329.1888001610846</v>
      </c>
      <c r="E6" s="259">
        <v>678.25330601253961</v>
      </c>
      <c r="F6" s="259">
        <v>124221.29252408068</v>
      </c>
      <c r="G6" s="259">
        <v>0</v>
      </c>
      <c r="H6" s="259">
        <v>5270.1471940470328</v>
      </c>
      <c r="I6" s="259">
        <v>87950.010329453537</v>
      </c>
      <c r="J6" s="259">
        <v>0</v>
      </c>
      <c r="K6" s="259">
        <v>30308.127375406351</v>
      </c>
      <c r="L6" s="259">
        <v>0</v>
      </c>
      <c r="M6" s="259">
        <v>693.00762517376938</v>
      </c>
      <c r="N6" s="259">
        <v>13271.621289894729</v>
      </c>
      <c r="O6" s="259">
        <v>19014.461164478063</v>
      </c>
      <c r="P6" s="259">
        <v>0</v>
      </c>
      <c r="Q6" s="259">
        <v>2959.4861292380401</v>
      </c>
      <c r="R6" s="259">
        <v>0</v>
      </c>
      <c r="S6" s="259">
        <v>414.27478801487052</v>
      </c>
      <c r="T6" s="259">
        <v>2545.2113412231697</v>
      </c>
      <c r="U6" s="259">
        <v>0</v>
      </c>
      <c r="V6" s="259">
        <v>433.44664978473321</v>
      </c>
      <c r="W6" s="167"/>
    </row>
    <row r="7" spans="1:23" s="42" customFormat="1" ht="14.1" customHeight="1">
      <c r="A7" s="125" t="s">
        <v>105</v>
      </c>
      <c r="B7" s="337" t="s">
        <v>258</v>
      </c>
      <c r="C7" s="259">
        <v>152327.03846599106</v>
      </c>
      <c r="D7" s="259">
        <v>1329.1888001610846</v>
      </c>
      <c r="E7" s="259">
        <v>678.25330601253961</v>
      </c>
      <c r="F7" s="259">
        <v>115705.34070283672</v>
      </c>
      <c r="G7" s="259">
        <v>0</v>
      </c>
      <c r="H7" s="259">
        <v>1926.4263910989832</v>
      </c>
      <c r="I7" s="259">
        <v>82777.79635457223</v>
      </c>
      <c r="J7" s="259">
        <v>0</v>
      </c>
      <c r="K7" s="259">
        <v>30308.127375406351</v>
      </c>
      <c r="L7" s="259">
        <v>0</v>
      </c>
      <c r="M7" s="259">
        <v>692.99058175916173</v>
      </c>
      <c r="N7" s="259">
        <v>13271.621289894729</v>
      </c>
      <c r="O7" s="259">
        <v>17955.594942768916</v>
      </c>
      <c r="P7" s="259">
        <v>0</v>
      </c>
      <c r="Q7" s="259">
        <v>2953.5927745323397</v>
      </c>
      <c r="R7" s="259">
        <v>0</v>
      </c>
      <c r="S7" s="259">
        <v>408.38143330917006</v>
      </c>
      <c r="T7" s="259">
        <v>2545.2113412231697</v>
      </c>
      <c r="U7" s="259">
        <v>0</v>
      </c>
      <c r="V7" s="259">
        <v>433.44664978473321</v>
      </c>
      <c r="W7" s="167"/>
    </row>
    <row r="8" spans="1:23" s="42" customFormat="1" ht="14.1" customHeight="1">
      <c r="A8" s="125" t="s">
        <v>106</v>
      </c>
      <c r="B8" s="337" t="s">
        <v>205</v>
      </c>
      <c r="C8" s="259">
        <v>7562.3477146116857</v>
      </c>
      <c r="D8" s="259">
        <v>0</v>
      </c>
      <c r="E8" s="259">
        <v>0</v>
      </c>
      <c r="F8" s="259">
        <v>6993.265749530935</v>
      </c>
      <c r="G8" s="259">
        <v>0</v>
      </c>
      <c r="H8" s="259">
        <v>3340.5632033208922</v>
      </c>
      <c r="I8" s="259">
        <v>3652.6857332225682</v>
      </c>
      <c r="J8" s="259">
        <v>0</v>
      </c>
      <c r="K8" s="259">
        <v>0</v>
      </c>
      <c r="L8" s="259">
        <v>0</v>
      </c>
      <c r="M8" s="259">
        <v>1.681298747463306E-2</v>
      </c>
      <c r="N8" s="259">
        <v>0</v>
      </c>
      <c r="O8" s="259">
        <v>563.2267136750794</v>
      </c>
      <c r="P8" s="259">
        <v>0</v>
      </c>
      <c r="Q8" s="259">
        <v>5.855251405671229</v>
      </c>
      <c r="R8" s="259">
        <v>0</v>
      </c>
      <c r="S8" s="259">
        <v>5.855251405671229</v>
      </c>
      <c r="T8" s="259">
        <v>0</v>
      </c>
      <c r="U8" s="259">
        <v>0</v>
      </c>
      <c r="V8" s="259">
        <v>0</v>
      </c>
      <c r="W8" s="167"/>
    </row>
    <row r="9" spans="1:23" s="42" customFormat="1" ht="14.1" customHeight="1">
      <c r="A9" s="125" t="s">
        <v>156</v>
      </c>
      <c r="B9" s="337" t="s">
        <v>157</v>
      </c>
      <c r="C9" s="259">
        <v>2018.363683047136</v>
      </c>
      <c r="D9" s="259">
        <v>0</v>
      </c>
      <c r="E9" s="259">
        <v>0</v>
      </c>
      <c r="F9" s="259">
        <v>1522.6860717130369</v>
      </c>
      <c r="G9" s="259">
        <v>0</v>
      </c>
      <c r="H9" s="259">
        <v>3.1575996271576727</v>
      </c>
      <c r="I9" s="259">
        <v>1519.5282416587461</v>
      </c>
      <c r="J9" s="259">
        <v>0</v>
      </c>
      <c r="K9" s="259">
        <v>0</v>
      </c>
      <c r="L9" s="259">
        <v>0</v>
      </c>
      <c r="M9" s="259">
        <v>2.3042713304033849E-4</v>
      </c>
      <c r="N9" s="259">
        <v>0</v>
      </c>
      <c r="O9" s="259">
        <v>495.63950803406982</v>
      </c>
      <c r="P9" s="259">
        <v>0</v>
      </c>
      <c r="Q9" s="259">
        <v>3.8103300029227904E-2</v>
      </c>
      <c r="R9" s="259">
        <v>0</v>
      </c>
      <c r="S9" s="259">
        <v>3.8103300029227904E-2</v>
      </c>
      <c r="T9" s="259">
        <v>0</v>
      </c>
      <c r="U9" s="259">
        <v>0</v>
      </c>
      <c r="V9" s="259">
        <v>0</v>
      </c>
      <c r="W9" s="167"/>
    </row>
    <row r="10" spans="1:23" s="42" customFormat="1" ht="14.1" customHeight="1">
      <c r="A10" s="63" t="s">
        <v>158</v>
      </c>
      <c r="B10" s="336" t="s">
        <v>201</v>
      </c>
      <c r="C10" s="259">
        <v>83023.914045096724</v>
      </c>
      <c r="D10" s="259">
        <v>1080</v>
      </c>
      <c r="E10" s="259">
        <v>2132</v>
      </c>
      <c r="F10" s="259">
        <v>11027.540977156603</v>
      </c>
      <c r="G10" s="259">
        <v>0</v>
      </c>
      <c r="H10" s="259">
        <v>676.35513935237907</v>
      </c>
      <c r="I10" s="259">
        <v>4908.6164805094186</v>
      </c>
      <c r="J10" s="259">
        <v>0</v>
      </c>
      <c r="K10" s="259">
        <v>4250</v>
      </c>
      <c r="L10" s="259">
        <v>562</v>
      </c>
      <c r="M10" s="259">
        <v>630.56935729480631</v>
      </c>
      <c r="N10" s="259">
        <v>27227.885999999999</v>
      </c>
      <c r="O10" s="259">
        <v>38641.054564946055</v>
      </c>
      <c r="P10" s="259">
        <v>0</v>
      </c>
      <c r="Q10" s="259">
        <v>65.432502994076387</v>
      </c>
      <c r="R10" s="259">
        <v>0</v>
      </c>
      <c r="S10" s="259">
        <v>65.432502994076387</v>
      </c>
      <c r="T10" s="259">
        <v>0</v>
      </c>
      <c r="U10" s="259">
        <v>0</v>
      </c>
      <c r="V10" s="259">
        <v>2850</v>
      </c>
      <c r="W10" s="167"/>
    </row>
    <row r="11" spans="1:23" s="42" customFormat="1" ht="14.1" customHeight="1">
      <c r="A11" s="125" t="s">
        <v>107</v>
      </c>
      <c r="B11" s="337" t="s">
        <v>206</v>
      </c>
      <c r="C11" s="259">
        <v>36337.227798772343</v>
      </c>
      <c r="D11" s="259">
        <v>0</v>
      </c>
      <c r="E11" s="259">
        <v>660</v>
      </c>
      <c r="F11" s="259">
        <v>2586.3433260175757</v>
      </c>
      <c r="G11" s="259">
        <v>0</v>
      </c>
      <c r="H11" s="259">
        <v>261.07517038934702</v>
      </c>
      <c r="I11" s="259">
        <v>1266.2491035601629</v>
      </c>
      <c r="J11" s="259">
        <v>0</v>
      </c>
      <c r="K11" s="259">
        <v>768</v>
      </c>
      <c r="L11" s="259">
        <v>30</v>
      </c>
      <c r="M11" s="259">
        <v>261.01905206806566</v>
      </c>
      <c r="N11" s="259">
        <v>303.88599999999997</v>
      </c>
      <c r="O11" s="259">
        <v>30081</v>
      </c>
      <c r="P11" s="259">
        <v>0</v>
      </c>
      <c r="Q11" s="259">
        <v>5.9984727547696712</v>
      </c>
      <c r="R11" s="259">
        <v>0</v>
      </c>
      <c r="S11" s="259">
        <v>5.9984727547696712</v>
      </c>
      <c r="T11" s="259">
        <v>0</v>
      </c>
      <c r="U11" s="259">
        <v>0</v>
      </c>
      <c r="V11" s="259">
        <v>2700</v>
      </c>
      <c r="W11" s="167"/>
    </row>
    <row r="12" spans="1:23" s="42" customFormat="1" ht="14.1" customHeight="1">
      <c r="A12" s="125" t="s">
        <v>159</v>
      </c>
      <c r="B12" s="337" t="s">
        <v>259</v>
      </c>
      <c r="C12" s="259">
        <v>23672.298700871364</v>
      </c>
      <c r="D12" s="259">
        <v>0</v>
      </c>
      <c r="E12" s="259">
        <v>0</v>
      </c>
      <c r="F12" s="259">
        <v>513.08456187801403</v>
      </c>
      <c r="G12" s="259">
        <v>0</v>
      </c>
      <c r="H12" s="259">
        <v>114.24558142358039</v>
      </c>
      <c r="I12" s="259">
        <v>391.83064333608473</v>
      </c>
      <c r="J12" s="259">
        <v>0</v>
      </c>
      <c r="K12" s="259">
        <v>7</v>
      </c>
      <c r="L12" s="259">
        <v>0</v>
      </c>
      <c r="M12" s="259">
        <v>8.3371183488702774E-3</v>
      </c>
      <c r="N12" s="259">
        <v>21517</v>
      </c>
      <c r="O12" s="259">
        <v>1639.3573841217362</v>
      </c>
      <c r="P12" s="259">
        <v>0</v>
      </c>
      <c r="Q12" s="259">
        <v>2.856754871613326</v>
      </c>
      <c r="R12" s="259">
        <v>0</v>
      </c>
      <c r="S12" s="259">
        <v>2.856754871613326</v>
      </c>
      <c r="T12" s="259">
        <v>0</v>
      </c>
      <c r="U12" s="259">
        <v>0</v>
      </c>
      <c r="V12" s="259">
        <v>0</v>
      </c>
      <c r="W12" s="167"/>
    </row>
    <row r="13" spans="1:23" s="42" customFormat="1" ht="14.1" customHeight="1">
      <c r="A13" s="125" t="s">
        <v>160</v>
      </c>
      <c r="B13" s="337" t="s">
        <v>260</v>
      </c>
      <c r="C13" s="259">
        <v>23014.387545453028</v>
      </c>
      <c r="D13" s="259">
        <v>1080</v>
      </c>
      <c r="E13" s="259">
        <v>1472</v>
      </c>
      <c r="F13" s="259">
        <v>7928.1130892610145</v>
      </c>
      <c r="G13" s="259">
        <v>0</v>
      </c>
      <c r="H13" s="259">
        <v>301.03438753945164</v>
      </c>
      <c r="I13" s="259">
        <v>3250.5367336131708</v>
      </c>
      <c r="J13" s="259">
        <v>0</v>
      </c>
      <c r="K13" s="259">
        <v>3475</v>
      </c>
      <c r="L13" s="259">
        <v>532</v>
      </c>
      <c r="M13" s="259">
        <v>369.54196810839176</v>
      </c>
      <c r="N13" s="259">
        <v>5407</v>
      </c>
      <c r="O13" s="259">
        <v>6920.6971808243206</v>
      </c>
      <c r="P13" s="259">
        <v>0</v>
      </c>
      <c r="Q13" s="259">
        <v>56.577275367693389</v>
      </c>
      <c r="R13" s="259">
        <v>0</v>
      </c>
      <c r="S13" s="259">
        <v>56.577275367693389</v>
      </c>
      <c r="T13" s="259">
        <v>0</v>
      </c>
      <c r="U13" s="259">
        <v>0</v>
      </c>
      <c r="V13" s="259">
        <v>150</v>
      </c>
      <c r="W13" s="167"/>
    </row>
    <row r="14" spans="1:23" s="42" customFormat="1" ht="14.1" customHeight="1">
      <c r="A14" s="63" t="s">
        <v>161</v>
      </c>
      <c r="B14" s="336" t="s">
        <v>102</v>
      </c>
      <c r="C14" s="259">
        <v>9738987.9190956783</v>
      </c>
      <c r="D14" s="259">
        <v>931719.28432790353</v>
      </c>
      <c r="E14" s="259">
        <v>179186.49840924388</v>
      </c>
      <c r="F14" s="259">
        <v>6660236.2792860698</v>
      </c>
      <c r="G14" s="259">
        <v>4568702</v>
      </c>
      <c r="H14" s="259">
        <v>168618.63996172434</v>
      </c>
      <c r="I14" s="259">
        <v>51830.408624943542</v>
      </c>
      <c r="J14" s="259">
        <v>158</v>
      </c>
      <c r="K14" s="259">
        <v>190886.34887819647</v>
      </c>
      <c r="L14" s="259">
        <v>391043.04000000004</v>
      </c>
      <c r="M14" s="259">
        <v>1288997.8418212053</v>
      </c>
      <c r="N14" s="259">
        <v>1092031.8561488066</v>
      </c>
      <c r="O14" s="259">
        <v>799408.2951632929</v>
      </c>
      <c r="P14" s="259">
        <v>0</v>
      </c>
      <c r="Q14" s="259">
        <v>27227.243594443251</v>
      </c>
      <c r="R14" s="259">
        <v>0</v>
      </c>
      <c r="S14" s="259">
        <v>27220.774705363332</v>
      </c>
      <c r="T14" s="259">
        <v>6.4688890799204337</v>
      </c>
      <c r="U14" s="259">
        <v>0</v>
      </c>
      <c r="V14" s="259">
        <v>49178.462165917343</v>
      </c>
      <c r="W14" s="167"/>
    </row>
    <row r="15" spans="1:23" s="42" customFormat="1" ht="14.1" customHeight="1">
      <c r="A15" s="125" t="s">
        <v>162</v>
      </c>
      <c r="B15" s="337" t="s">
        <v>261</v>
      </c>
      <c r="C15" s="259">
        <v>222160.70598578214</v>
      </c>
      <c r="D15" s="259">
        <v>6212</v>
      </c>
      <c r="E15" s="259">
        <v>5041.0000000000009</v>
      </c>
      <c r="F15" s="259">
        <v>51635.71226742884</v>
      </c>
      <c r="G15" s="259">
        <v>0</v>
      </c>
      <c r="H15" s="259">
        <v>2163.609434698219</v>
      </c>
      <c r="I15" s="259">
        <v>5721.6327859836611</v>
      </c>
      <c r="J15" s="259">
        <v>0</v>
      </c>
      <c r="K15" s="259">
        <v>30654.17215645752</v>
      </c>
      <c r="L15" s="259">
        <v>9506</v>
      </c>
      <c r="M15" s="259">
        <v>3590.2978902894361</v>
      </c>
      <c r="N15" s="259">
        <v>95391.56149721134</v>
      </c>
      <c r="O15" s="259">
        <v>60380.224726030006</v>
      </c>
      <c r="P15" s="259">
        <v>0</v>
      </c>
      <c r="Q15" s="259">
        <v>50.207495111982766</v>
      </c>
      <c r="R15" s="259">
        <v>0</v>
      </c>
      <c r="S15" s="259">
        <v>50.207495111982766</v>
      </c>
      <c r="T15" s="259">
        <v>0</v>
      </c>
      <c r="U15" s="259">
        <v>0</v>
      </c>
      <c r="V15" s="259">
        <v>3450.0000000000018</v>
      </c>
      <c r="W15" s="167"/>
    </row>
    <row r="16" spans="1:23" s="42" customFormat="1" ht="14.1" customHeight="1">
      <c r="A16" s="63" t="s">
        <v>163</v>
      </c>
      <c r="B16" s="337" t="s">
        <v>262</v>
      </c>
      <c r="C16" s="259">
        <v>50508.726316626402</v>
      </c>
      <c r="D16" s="259">
        <v>1143.0813656476303</v>
      </c>
      <c r="E16" s="259">
        <v>10.000000000000112</v>
      </c>
      <c r="F16" s="259">
        <v>7088.0362760692387</v>
      </c>
      <c r="G16" s="259">
        <v>0</v>
      </c>
      <c r="H16" s="259">
        <v>539.07426873538259</v>
      </c>
      <c r="I16" s="259">
        <v>1192.6319564031787</v>
      </c>
      <c r="J16" s="259">
        <v>0</v>
      </c>
      <c r="K16" s="259">
        <v>4386.0329740965453</v>
      </c>
      <c r="L16" s="259">
        <v>942</v>
      </c>
      <c r="M16" s="259">
        <v>28.297076834132135</v>
      </c>
      <c r="N16" s="259">
        <v>20973.271589499629</v>
      </c>
      <c r="O16" s="259">
        <v>19489.188173956863</v>
      </c>
      <c r="P16" s="259">
        <v>0</v>
      </c>
      <c r="Q16" s="259">
        <v>13.335030743064742</v>
      </c>
      <c r="R16" s="259">
        <v>0</v>
      </c>
      <c r="S16" s="259">
        <v>12.140488155924759</v>
      </c>
      <c r="T16" s="259">
        <v>1.1945425871399826</v>
      </c>
      <c r="U16" s="259">
        <v>0</v>
      </c>
      <c r="V16" s="259">
        <v>1791.813880709974</v>
      </c>
      <c r="W16" s="167"/>
    </row>
    <row r="17" spans="1:23" s="42" customFormat="1" ht="14.1" customHeight="1">
      <c r="A17" s="63">
        <v>16</v>
      </c>
      <c r="B17" s="337" t="s">
        <v>207</v>
      </c>
      <c r="C17" s="259">
        <v>43850.749090288227</v>
      </c>
      <c r="D17" s="259">
        <v>152.57207090726911</v>
      </c>
      <c r="E17" s="259">
        <v>91.543547488104494</v>
      </c>
      <c r="F17" s="259">
        <v>7641.1512614815883</v>
      </c>
      <c r="G17" s="259">
        <v>0</v>
      </c>
      <c r="H17" s="259">
        <v>399.73624638161738</v>
      </c>
      <c r="I17" s="259">
        <v>940.43328252646859</v>
      </c>
      <c r="J17" s="259">
        <v>0</v>
      </c>
      <c r="K17" s="259">
        <v>4163.6336319713837</v>
      </c>
      <c r="L17" s="259">
        <v>2030</v>
      </c>
      <c r="M17" s="259">
        <v>107.34810060211863</v>
      </c>
      <c r="N17" s="259">
        <v>9915.6591634824963</v>
      </c>
      <c r="O17" s="259">
        <v>16634.706803990171</v>
      </c>
      <c r="P17" s="259">
        <v>0</v>
      </c>
      <c r="Q17" s="259">
        <v>7755.530130055975</v>
      </c>
      <c r="R17" s="259">
        <v>0</v>
      </c>
      <c r="S17" s="259">
        <v>7754.6931300559745</v>
      </c>
      <c r="T17" s="259">
        <v>0.83700000000000008</v>
      </c>
      <c r="U17" s="259">
        <v>0</v>
      </c>
      <c r="V17" s="259">
        <v>1659.5861128826182</v>
      </c>
      <c r="W17" s="167"/>
    </row>
    <row r="18" spans="1:23" s="42" customFormat="1" ht="14.1" customHeight="1">
      <c r="A18" s="63">
        <v>17</v>
      </c>
      <c r="B18" s="337" t="s">
        <v>208</v>
      </c>
      <c r="C18" s="259">
        <v>180823.49208262807</v>
      </c>
      <c r="D18" s="259">
        <v>13629.027581882019</v>
      </c>
      <c r="E18" s="259">
        <v>3038.5860072280007</v>
      </c>
      <c r="F18" s="259">
        <v>8585.1670199514137</v>
      </c>
      <c r="G18" s="259">
        <v>0</v>
      </c>
      <c r="H18" s="259">
        <v>536.71519310805002</v>
      </c>
      <c r="I18" s="259">
        <v>1224.2213409318106</v>
      </c>
      <c r="J18" s="259">
        <v>0</v>
      </c>
      <c r="K18" s="259">
        <v>3013.1913188993249</v>
      </c>
      <c r="L18" s="259">
        <v>2839</v>
      </c>
      <c r="M18" s="259">
        <v>972.03916701222772</v>
      </c>
      <c r="N18" s="259">
        <v>79822.038731888693</v>
      </c>
      <c r="O18" s="259">
        <v>67330.589035883517</v>
      </c>
      <c r="P18" s="259">
        <v>0</v>
      </c>
      <c r="Q18" s="259">
        <v>5913.0908168443266</v>
      </c>
      <c r="R18" s="259">
        <v>0</v>
      </c>
      <c r="S18" s="259">
        <v>5912.7942498689727</v>
      </c>
      <c r="T18" s="259">
        <v>0.29656697535391058</v>
      </c>
      <c r="U18" s="259">
        <v>0</v>
      </c>
      <c r="V18" s="259">
        <v>2504.9928889501048</v>
      </c>
      <c r="W18" s="167"/>
    </row>
    <row r="19" spans="1:23" s="42" customFormat="1" ht="14.1" customHeight="1">
      <c r="A19" s="63">
        <v>18</v>
      </c>
      <c r="B19" s="337" t="s">
        <v>263</v>
      </c>
      <c r="C19" s="259">
        <v>28077.56924042225</v>
      </c>
      <c r="D19" s="259">
        <v>50.438798372775366</v>
      </c>
      <c r="E19" s="259">
        <v>25.737714419117022</v>
      </c>
      <c r="F19" s="259">
        <v>3047.5476163188823</v>
      </c>
      <c r="G19" s="259">
        <v>0</v>
      </c>
      <c r="H19" s="259">
        <v>293.44209943316912</v>
      </c>
      <c r="I19" s="259">
        <v>871.29574534268068</v>
      </c>
      <c r="J19" s="259">
        <v>0</v>
      </c>
      <c r="K19" s="259">
        <v>1868.6394227574899</v>
      </c>
      <c r="L19" s="259">
        <v>0</v>
      </c>
      <c r="M19" s="259">
        <v>14.170348785542993</v>
      </c>
      <c r="N19" s="259">
        <v>10314.064743439641</v>
      </c>
      <c r="O19" s="259">
        <v>13539.218756705322</v>
      </c>
      <c r="P19" s="259">
        <v>0</v>
      </c>
      <c r="Q19" s="259">
        <v>9.7074122203970052</v>
      </c>
      <c r="R19" s="259">
        <v>0</v>
      </c>
      <c r="S19" s="259">
        <v>8.9277207015295481</v>
      </c>
      <c r="T19" s="259">
        <v>0.77969151886745691</v>
      </c>
      <c r="U19" s="259">
        <v>0</v>
      </c>
      <c r="V19" s="259">
        <v>1090.8541989461169</v>
      </c>
      <c r="W19" s="167"/>
    </row>
    <row r="20" spans="1:23" s="42" customFormat="1" ht="14.1" customHeight="1">
      <c r="A20" s="63">
        <v>19</v>
      </c>
      <c r="B20" s="337" t="s">
        <v>264</v>
      </c>
      <c r="C20" s="259">
        <v>6105218.062046092</v>
      </c>
      <c r="D20" s="259">
        <v>353097</v>
      </c>
      <c r="E20" s="259">
        <v>121626</v>
      </c>
      <c r="F20" s="259">
        <v>5536987.8320334572</v>
      </c>
      <c r="G20" s="259">
        <v>4568702</v>
      </c>
      <c r="H20" s="259">
        <v>147950.31241075564</v>
      </c>
      <c r="I20" s="259">
        <v>2157.4769822632024</v>
      </c>
      <c r="J20" s="259">
        <v>158</v>
      </c>
      <c r="K20" s="259">
        <v>54927</v>
      </c>
      <c r="L20" s="259">
        <v>147670</v>
      </c>
      <c r="M20" s="259">
        <v>615423.04264043877</v>
      </c>
      <c r="N20" s="259">
        <v>63111.394</v>
      </c>
      <c r="O20" s="259">
        <v>26381</v>
      </c>
      <c r="P20" s="259">
        <v>0</v>
      </c>
      <c r="Q20" s="259">
        <v>14.836012634329174</v>
      </c>
      <c r="R20" s="259">
        <v>0</v>
      </c>
      <c r="S20" s="259">
        <v>14.836012634329174</v>
      </c>
      <c r="T20" s="259">
        <v>0</v>
      </c>
      <c r="U20" s="259">
        <v>0</v>
      </c>
      <c r="V20" s="259">
        <v>4000</v>
      </c>
      <c r="W20" s="167"/>
    </row>
    <row r="21" spans="1:23" s="42" customFormat="1" ht="14.1" customHeight="1">
      <c r="A21" s="125" t="s">
        <v>164</v>
      </c>
      <c r="B21" s="338" t="s">
        <v>209</v>
      </c>
      <c r="C21" s="259">
        <v>393070.83526226087</v>
      </c>
      <c r="D21" s="259">
        <v>323022</v>
      </c>
      <c r="E21" s="259">
        <v>0</v>
      </c>
      <c r="F21" s="259">
        <v>19640.438151508803</v>
      </c>
      <c r="G21" s="259">
        <v>0</v>
      </c>
      <c r="H21" s="259">
        <v>0.12017125234587567</v>
      </c>
      <c r="I21" s="259">
        <v>0.31797148690754867</v>
      </c>
      <c r="J21" s="259">
        <v>0</v>
      </c>
      <c r="K21" s="259">
        <v>30</v>
      </c>
      <c r="L21" s="259">
        <v>0</v>
      </c>
      <c r="M21" s="259">
        <v>19610.000008769548</v>
      </c>
      <c r="N21" s="259">
        <v>48691.394</v>
      </c>
      <c r="O21" s="259">
        <v>1717</v>
      </c>
      <c r="P21" s="259">
        <v>0</v>
      </c>
      <c r="Q21" s="259">
        <v>3.1107521017260664E-3</v>
      </c>
      <c r="R21" s="259">
        <v>0</v>
      </c>
      <c r="S21" s="259">
        <v>3.1107521017260664E-3</v>
      </c>
      <c r="T21" s="259">
        <v>0</v>
      </c>
      <c r="U21" s="259">
        <v>0</v>
      </c>
      <c r="V21" s="259">
        <v>0</v>
      </c>
      <c r="W21" s="167"/>
    </row>
    <row r="22" spans="1:23" s="42" customFormat="1" ht="14.1" customHeight="1">
      <c r="A22" s="125" t="s">
        <v>165</v>
      </c>
      <c r="B22" s="338" t="s">
        <v>210</v>
      </c>
      <c r="C22" s="259">
        <v>5712147.2267838307</v>
      </c>
      <c r="D22" s="259">
        <v>30075</v>
      </c>
      <c r="E22" s="259">
        <v>121626</v>
      </c>
      <c r="F22" s="259">
        <v>5517347.3938819487</v>
      </c>
      <c r="G22" s="259">
        <v>4568702</v>
      </c>
      <c r="H22" s="259">
        <v>147950.19223950329</v>
      </c>
      <c r="I22" s="259">
        <v>2157.159010776295</v>
      </c>
      <c r="J22" s="259">
        <v>158</v>
      </c>
      <c r="K22" s="259">
        <v>54897</v>
      </c>
      <c r="L22" s="259">
        <v>147670</v>
      </c>
      <c r="M22" s="259">
        <v>595813.0426316692</v>
      </c>
      <c r="N22" s="259">
        <v>14420</v>
      </c>
      <c r="O22" s="259">
        <v>24664</v>
      </c>
      <c r="P22" s="259">
        <v>0</v>
      </c>
      <c r="Q22" s="259">
        <v>14.832901882227448</v>
      </c>
      <c r="R22" s="259">
        <v>0</v>
      </c>
      <c r="S22" s="259">
        <v>14.832901882227448</v>
      </c>
      <c r="T22" s="259">
        <v>0</v>
      </c>
      <c r="U22" s="259">
        <v>0</v>
      </c>
      <c r="V22" s="259">
        <v>4000</v>
      </c>
      <c r="W22" s="167"/>
    </row>
    <row r="23" spans="1:23" s="42" customFormat="1" ht="14.1" customHeight="1">
      <c r="A23" s="63">
        <v>20</v>
      </c>
      <c r="B23" s="337" t="s">
        <v>265</v>
      </c>
      <c r="C23" s="259">
        <v>1325443.8421587606</v>
      </c>
      <c r="D23" s="259">
        <v>30994.965808527755</v>
      </c>
      <c r="E23" s="259">
        <v>9907</v>
      </c>
      <c r="F23" s="259">
        <v>816307.9061162807</v>
      </c>
      <c r="G23" s="259">
        <v>0</v>
      </c>
      <c r="H23" s="259">
        <v>1864.7497743006325</v>
      </c>
      <c r="I23" s="259">
        <v>4365.6728915918065</v>
      </c>
      <c r="J23" s="259">
        <v>0</v>
      </c>
      <c r="K23" s="259">
        <v>29073</v>
      </c>
      <c r="L23" s="259">
        <v>166748</v>
      </c>
      <c r="M23" s="259">
        <v>614256.4834503883</v>
      </c>
      <c r="N23" s="259">
        <v>285827.59400000004</v>
      </c>
      <c r="O23" s="259">
        <v>157862.41037712331</v>
      </c>
      <c r="P23" s="259">
        <v>0</v>
      </c>
      <c r="Q23" s="259">
        <v>12693.965856828703</v>
      </c>
      <c r="R23" s="259">
        <v>0</v>
      </c>
      <c r="S23" s="259">
        <v>12693.965856828703</v>
      </c>
      <c r="T23" s="259">
        <v>0</v>
      </c>
      <c r="U23" s="259">
        <v>0</v>
      </c>
      <c r="V23" s="259">
        <v>11850</v>
      </c>
      <c r="W23" s="167"/>
    </row>
    <row r="24" spans="1:23" s="42" customFormat="1" ht="14.1" customHeight="1">
      <c r="A24" s="63">
        <v>21</v>
      </c>
      <c r="B24" s="337" t="s">
        <v>266</v>
      </c>
      <c r="C24" s="259">
        <v>55645.33688817051</v>
      </c>
      <c r="D24" s="259">
        <v>1635.5862831858406</v>
      </c>
      <c r="E24" s="259">
        <v>39.191111111111113</v>
      </c>
      <c r="F24" s="259">
        <v>21752.531762751918</v>
      </c>
      <c r="G24" s="259">
        <v>0</v>
      </c>
      <c r="H24" s="259">
        <v>414.38883873347379</v>
      </c>
      <c r="I24" s="259">
        <v>985.07476573242286</v>
      </c>
      <c r="J24" s="259">
        <v>0</v>
      </c>
      <c r="K24" s="259">
        <v>984</v>
      </c>
      <c r="L24" s="259">
        <v>1917</v>
      </c>
      <c r="M24" s="259">
        <v>17452.06815828602</v>
      </c>
      <c r="N24" s="259">
        <v>21092.400000000001</v>
      </c>
      <c r="O24" s="259">
        <v>11120.520413696229</v>
      </c>
      <c r="P24" s="259">
        <v>0</v>
      </c>
      <c r="Q24" s="259">
        <v>5.1073174254114075</v>
      </c>
      <c r="R24" s="259">
        <v>0</v>
      </c>
      <c r="S24" s="259">
        <v>5.1073174254114075</v>
      </c>
      <c r="T24" s="259">
        <v>0</v>
      </c>
      <c r="U24" s="259">
        <v>0</v>
      </c>
      <c r="V24" s="259">
        <v>0</v>
      </c>
      <c r="W24" s="167"/>
    </row>
    <row r="25" spans="1:23" s="60" customFormat="1" ht="14.1" customHeight="1">
      <c r="A25" s="63">
        <v>22</v>
      </c>
      <c r="B25" s="337" t="s">
        <v>211</v>
      </c>
      <c r="C25" s="259">
        <v>82152.296719921229</v>
      </c>
      <c r="D25" s="259">
        <v>0</v>
      </c>
      <c r="E25" s="259">
        <v>108</v>
      </c>
      <c r="F25" s="259">
        <v>9842.240829767301</v>
      </c>
      <c r="G25" s="259">
        <v>0</v>
      </c>
      <c r="H25" s="259">
        <v>930.87805825926478</v>
      </c>
      <c r="I25" s="259">
        <v>2128.1584966977416</v>
      </c>
      <c r="J25" s="259">
        <v>0</v>
      </c>
      <c r="K25" s="259">
        <v>5165.4763436006724</v>
      </c>
      <c r="L25" s="259">
        <v>878</v>
      </c>
      <c r="M25" s="259">
        <v>739.72793120962206</v>
      </c>
      <c r="N25" s="259">
        <v>23520.483542343798</v>
      </c>
      <c r="O25" s="259">
        <v>47297.137742211162</v>
      </c>
      <c r="P25" s="259">
        <v>0</v>
      </c>
      <c r="Q25" s="259">
        <v>22.373978371887457</v>
      </c>
      <c r="R25" s="259">
        <v>0</v>
      </c>
      <c r="S25" s="259">
        <v>22.373978371887457</v>
      </c>
      <c r="T25" s="259">
        <v>0</v>
      </c>
      <c r="U25" s="259">
        <v>0</v>
      </c>
      <c r="V25" s="259">
        <v>1362.0606272270845</v>
      </c>
      <c r="W25" s="167"/>
    </row>
    <row r="26" spans="1:23" s="60" customFormat="1" ht="14.1" customHeight="1">
      <c r="A26" s="63">
        <v>23</v>
      </c>
      <c r="B26" s="337" t="s">
        <v>267</v>
      </c>
      <c r="C26" s="259">
        <v>311257.3553395457</v>
      </c>
      <c r="D26" s="259">
        <v>48245</v>
      </c>
      <c r="E26" s="259">
        <v>38595</v>
      </c>
      <c r="F26" s="259">
        <v>53307.819274473135</v>
      </c>
      <c r="G26" s="259">
        <v>0</v>
      </c>
      <c r="H26" s="259">
        <v>730.87276428170117</v>
      </c>
      <c r="I26" s="259">
        <v>1768.4831744504991</v>
      </c>
      <c r="J26" s="259">
        <v>0</v>
      </c>
      <c r="K26" s="259">
        <v>9768</v>
      </c>
      <c r="L26" s="259">
        <v>20029.04</v>
      </c>
      <c r="M26" s="259">
        <v>21011.423335740936</v>
      </c>
      <c r="N26" s="259">
        <v>120633</v>
      </c>
      <c r="O26" s="259">
        <v>49119.683087499507</v>
      </c>
      <c r="P26" s="259">
        <v>0</v>
      </c>
      <c r="Q26" s="259">
        <v>406.85297757307234</v>
      </c>
      <c r="R26" s="259">
        <v>0</v>
      </c>
      <c r="S26" s="259">
        <v>406.85297757307234</v>
      </c>
      <c r="T26" s="259">
        <v>0</v>
      </c>
      <c r="U26" s="259">
        <v>0</v>
      </c>
      <c r="V26" s="259">
        <v>950</v>
      </c>
      <c r="W26" s="167"/>
    </row>
    <row r="27" spans="1:23" s="60" customFormat="1" ht="14.1" customHeight="1">
      <c r="A27" s="140" t="s">
        <v>59</v>
      </c>
      <c r="B27" s="338" t="s">
        <v>212</v>
      </c>
      <c r="C27" s="259">
        <v>100005.52480071726</v>
      </c>
      <c r="D27" s="259">
        <v>0</v>
      </c>
      <c r="E27" s="259">
        <v>0</v>
      </c>
      <c r="F27" s="259">
        <v>14937.921067316352</v>
      </c>
      <c r="G27" s="259">
        <v>0</v>
      </c>
      <c r="H27" s="259">
        <v>161.71204282211971</v>
      </c>
      <c r="I27" s="259">
        <v>365.8772234913165</v>
      </c>
      <c r="J27" s="259">
        <v>0</v>
      </c>
      <c r="K27" s="259">
        <v>1386</v>
      </c>
      <c r="L27" s="259">
        <v>9767.52</v>
      </c>
      <c r="M27" s="259">
        <v>3256.8118010029157</v>
      </c>
      <c r="N27" s="259">
        <v>65261</v>
      </c>
      <c r="O27" s="259">
        <v>19602.820594373741</v>
      </c>
      <c r="P27" s="259">
        <v>0</v>
      </c>
      <c r="Q27" s="259">
        <v>3.7831390271753564</v>
      </c>
      <c r="R27" s="259">
        <v>0</v>
      </c>
      <c r="S27" s="259">
        <v>3.7831390271753564</v>
      </c>
      <c r="T27" s="259">
        <v>0</v>
      </c>
      <c r="U27" s="259">
        <v>0</v>
      </c>
      <c r="V27" s="259">
        <v>200</v>
      </c>
      <c r="W27" s="167"/>
    </row>
    <row r="28" spans="1:23" s="60" customFormat="1" ht="14.1" customHeight="1">
      <c r="A28" s="125" t="s">
        <v>166</v>
      </c>
      <c r="B28" s="338" t="s">
        <v>268</v>
      </c>
      <c r="C28" s="259">
        <v>211251.83053882842</v>
      </c>
      <c r="D28" s="259">
        <v>48245</v>
      </c>
      <c r="E28" s="259">
        <v>38595</v>
      </c>
      <c r="F28" s="259">
        <v>38369.898207156781</v>
      </c>
      <c r="G28" s="259">
        <v>0</v>
      </c>
      <c r="H28" s="259">
        <v>569.16072145958151</v>
      </c>
      <c r="I28" s="259">
        <v>1402.6059509591826</v>
      </c>
      <c r="J28" s="259">
        <v>0</v>
      </c>
      <c r="K28" s="259">
        <v>8382</v>
      </c>
      <c r="L28" s="259">
        <v>10261.52</v>
      </c>
      <c r="M28" s="259">
        <v>17754.611534738018</v>
      </c>
      <c r="N28" s="259">
        <v>55372</v>
      </c>
      <c r="O28" s="259">
        <v>29516.862493125762</v>
      </c>
      <c r="P28" s="259">
        <v>0</v>
      </c>
      <c r="Q28" s="259">
        <v>403.06983854589697</v>
      </c>
      <c r="R28" s="259">
        <v>0</v>
      </c>
      <c r="S28" s="259">
        <v>403.06983854589697</v>
      </c>
      <c r="T28" s="259">
        <v>0</v>
      </c>
      <c r="U28" s="259">
        <v>0</v>
      </c>
      <c r="V28" s="259">
        <v>750</v>
      </c>
      <c r="W28" s="167"/>
    </row>
    <row r="29" spans="1:23" s="60" customFormat="1" ht="14.1" customHeight="1">
      <c r="A29" s="63">
        <v>24</v>
      </c>
      <c r="B29" s="337" t="s">
        <v>213</v>
      </c>
      <c r="C29" s="259">
        <v>929566.73002252181</v>
      </c>
      <c r="D29" s="259">
        <v>474028.98103506147</v>
      </c>
      <c r="E29" s="259">
        <v>481.38325874390802</v>
      </c>
      <c r="F29" s="259">
        <v>50803.742572172792</v>
      </c>
      <c r="G29" s="259">
        <v>0</v>
      </c>
      <c r="H29" s="259">
        <v>1071.3016965157117</v>
      </c>
      <c r="I29" s="259">
        <v>2466.4088962233682</v>
      </c>
      <c r="J29" s="259">
        <v>0</v>
      </c>
      <c r="K29" s="259">
        <v>5067.3269217746183</v>
      </c>
      <c r="L29" s="259">
        <v>37324</v>
      </c>
      <c r="M29" s="259">
        <v>4874.7050576590909</v>
      </c>
      <c r="N29" s="259">
        <v>250172.56717844485</v>
      </c>
      <c r="O29" s="259">
        <v>152627.87857276294</v>
      </c>
      <c r="P29" s="259">
        <v>0</v>
      </c>
      <c r="Q29" s="259">
        <v>25.774399898725154</v>
      </c>
      <c r="R29" s="259">
        <v>0</v>
      </c>
      <c r="S29" s="259">
        <v>25.774399898725154</v>
      </c>
      <c r="T29" s="259">
        <v>0</v>
      </c>
      <c r="U29" s="259">
        <v>0</v>
      </c>
      <c r="V29" s="259">
        <v>1426.4030054371635</v>
      </c>
      <c r="W29" s="167"/>
    </row>
    <row r="30" spans="1:23" s="60" customFormat="1" ht="14.1" customHeight="1">
      <c r="A30" s="125" t="s">
        <v>167</v>
      </c>
      <c r="B30" s="338" t="s">
        <v>269</v>
      </c>
      <c r="C30" s="259">
        <v>792631.28734124254</v>
      </c>
      <c r="D30" s="259">
        <v>460063.72667799878</v>
      </c>
      <c r="E30" s="259">
        <v>2.2329141649249826</v>
      </c>
      <c r="F30" s="259">
        <v>40645.923785155021</v>
      </c>
      <c r="G30" s="259">
        <v>0</v>
      </c>
      <c r="H30" s="259">
        <v>555.03830850269276</v>
      </c>
      <c r="I30" s="259">
        <v>1276.1194658423756</v>
      </c>
      <c r="J30" s="259">
        <v>0</v>
      </c>
      <c r="K30" s="259">
        <v>1129.8986276841883</v>
      </c>
      <c r="L30" s="259">
        <v>36021</v>
      </c>
      <c r="M30" s="259">
        <v>1663.8673831257622</v>
      </c>
      <c r="N30" s="259">
        <v>211394.66384395282</v>
      </c>
      <c r="O30" s="259">
        <v>79452.928406782099</v>
      </c>
      <c r="P30" s="259">
        <v>0</v>
      </c>
      <c r="Q30" s="259">
        <v>13.382550609936526</v>
      </c>
      <c r="R30" s="259">
        <v>0</v>
      </c>
      <c r="S30" s="259">
        <v>13.382550609936526</v>
      </c>
      <c r="T30" s="259">
        <v>0</v>
      </c>
      <c r="U30" s="259">
        <v>0</v>
      </c>
      <c r="V30" s="259">
        <v>1058.4291625790463</v>
      </c>
      <c r="W30" s="167"/>
    </row>
    <row r="31" spans="1:23" s="60" customFormat="1" ht="14.1" customHeight="1">
      <c r="A31" s="125" t="s">
        <v>114</v>
      </c>
      <c r="B31" s="338" t="s">
        <v>270</v>
      </c>
      <c r="C31" s="259">
        <v>99167.996857116043</v>
      </c>
      <c r="D31" s="259">
        <v>3360.3089482685382</v>
      </c>
      <c r="E31" s="259">
        <v>396.14898730471572</v>
      </c>
      <c r="F31" s="259">
        <v>7648.3477691453991</v>
      </c>
      <c r="G31" s="259">
        <v>0</v>
      </c>
      <c r="H31" s="259">
        <v>371.26426236914108</v>
      </c>
      <c r="I31" s="259">
        <v>852.68829678823715</v>
      </c>
      <c r="J31" s="259">
        <v>0</v>
      </c>
      <c r="K31" s="259">
        <v>2358</v>
      </c>
      <c r="L31" s="259">
        <v>1221</v>
      </c>
      <c r="M31" s="259">
        <v>2845.3952099880207</v>
      </c>
      <c r="N31" s="259">
        <v>28214.485120354409</v>
      </c>
      <c r="O31" s="259">
        <v>59249.855057717949</v>
      </c>
      <c r="P31" s="259">
        <v>0</v>
      </c>
      <c r="Q31" s="259">
        <v>8.7837242065049548</v>
      </c>
      <c r="R31" s="259">
        <v>0</v>
      </c>
      <c r="S31" s="259">
        <v>8.7837242065049548</v>
      </c>
      <c r="T31" s="259">
        <v>0</v>
      </c>
      <c r="U31" s="259">
        <v>0</v>
      </c>
      <c r="V31" s="259">
        <v>290.06725011851569</v>
      </c>
      <c r="W31" s="167"/>
    </row>
    <row r="32" spans="1:23" s="60" customFormat="1" ht="14.1" customHeight="1">
      <c r="A32" s="125" t="s">
        <v>168</v>
      </c>
      <c r="B32" s="338" t="s">
        <v>214</v>
      </c>
      <c r="C32" s="259">
        <v>37767.445824163195</v>
      </c>
      <c r="D32" s="259">
        <v>10604.945408794163</v>
      </c>
      <c r="E32" s="259">
        <v>83.00135727426732</v>
      </c>
      <c r="F32" s="259">
        <v>2509.4710178723717</v>
      </c>
      <c r="G32" s="259">
        <v>0</v>
      </c>
      <c r="H32" s="259">
        <v>144.99912564387796</v>
      </c>
      <c r="I32" s="259">
        <v>337.60113359275579</v>
      </c>
      <c r="J32" s="259">
        <v>0</v>
      </c>
      <c r="K32" s="259">
        <v>1579.4282940904295</v>
      </c>
      <c r="L32" s="259">
        <v>82</v>
      </c>
      <c r="M32" s="259">
        <v>365.44246454530798</v>
      </c>
      <c r="N32" s="259">
        <v>10563.418214137611</v>
      </c>
      <c r="O32" s="259">
        <v>13925.095108262896</v>
      </c>
      <c r="P32" s="259">
        <v>0</v>
      </c>
      <c r="Q32" s="259">
        <v>3.6081250822836735</v>
      </c>
      <c r="R32" s="259">
        <v>0</v>
      </c>
      <c r="S32" s="259">
        <v>3.6081250822836735</v>
      </c>
      <c r="T32" s="259">
        <v>0</v>
      </c>
      <c r="U32" s="259">
        <v>0</v>
      </c>
      <c r="V32" s="259">
        <v>77.906592739601663</v>
      </c>
      <c r="W32" s="167"/>
    </row>
    <row r="33" spans="1:23" s="60" customFormat="1" ht="14.1" customHeight="1">
      <c r="A33" s="63">
        <v>25</v>
      </c>
      <c r="B33" s="337" t="s">
        <v>215</v>
      </c>
      <c r="C33" s="259">
        <v>93806.84330847887</v>
      </c>
      <c r="D33" s="259">
        <v>640.00484392563669</v>
      </c>
      <c r="E33" s="259">
        <v>48.657700058323364</v>
      </c>
      <c r="F33" s="259">
        <v>20592.468624306093</v>
      </c>
      <c r="G33" s="259">
        <v>0</v>
      </c>
      <c r="H33" s="259">
        <v>1673.4969195526248</v>
      </c>
      <c r="I33" s="259">
        <v>4113.8929098911276</v>
      </c>
      <c r="J33" s="259">
        <v>0</v>
      </c>
      <c r="K33" s="259">
        <v>13640.263549712161</v>
      </c>
      <c r="L33" s="259">
        <v>188</v>
      </c>
      <c r="M33" s="259">
        <v>976.81524515017986</v>
      </c>
      <c r="N33" s="259">
        <v>33900.082515694259</v>
      </c>
      <c r="O33" s="259">
        <v>36735.084897881025</v>
      </c>
      <c r="P33" s="259">
        <v>0</v>
      </c>
      <c r="Q33" s="259">
        <v>41.006652909374552</v>
      </c>
      <c r="R33" s="259">
        <v>0</v>
      </c>
      <c r="S33" s="259">
        <v>41.006652909374552</v>
      </c>
      <c r="T33" s="259">
        <v>0</v>
      </c>
      <c r="U33" s="259">
        <v>0</v>
      </c>
      <c r="V33" s="259">
        <v>1849.5380737041537</v>
      </c>
      <c r="W33" s="167"/>
    </row>
    <row r="34" spans="1:23" s="60" customFormat="1" ht="14.1" customHeight="1">
      <c r="A34" s="63">
        <v>26</v>
      </c>
      <c r="B34" s="337" t="s">
        <v>271</v>
      </c>
      <c r="C34" s="259">
        <v>33955.582665761627</v>
      </c>
      <c r="D34" s="259">
        <v>14.347951613388231</v>
      </c>
      <c r="E34" s="259">
        <v>7.3214171042587424</v>
      </c>
      <c r="F34" s="259">
        <v>7586.7239276361961</v>
      </c>
      <c r="G34" s="259">
        <v>0</v>
      </c>
      <c r="H34" s="259">
        <v>1021.8914978467812</v>
      </c>
      <c r="I34" s="259">
        <v>2222.2774348853973</v>
      </c>
      <c r="J34" s="259">
        <v>0</v>
      </c>
      <c r="K34" s="259">
        <v>4338.9891894479624</v>
      </c>
      <c r="L34" s="259">
        <v>0</v>
      </c>
      <c r="M34" s="259">
        <v>3.5658054560553016</v>
      </c>
      <c r="N34" s="259">
        <v>7062.2839833366033</v>
      </c>
      <c r="O34" s="259">
        <v>16850.710126134123</v>
      </c>
      <c r="P34" s="259">
        <v>0</v>
      </c>
      <c r="Q34" s="259">
        <v>43.150264679063909</v>
      </c>
      <c r="R34" s="259">
        <v>0</v>
      </c>
      <c r="S34" s="259">
        <v>41.970264679063909</v>
      </c>
      <c r="T34" s="259">
        <v>1.18</v>
      </c>
      <c r="U34" s="259">
        <v>0</v>
      </c>
      <c r="V34" s="259">
        <v>2391.0449952579947</v>
      </c>
      <c r="W34" s="167"/>
    </row>
    <row r="35" spans="1:23" s="60" customFormat="1" ht="14.1" customHeight="1">
      <c r="A35" s="63">
        <v>27</v>
      </c>
      <c r="B35" s="337" t="s">
        <v>216</v>
      </c>
      <c r="C35" s="259">
        <v>34699.249705210401</v>
      </c>
      <c r="D35" s="259">
        <v>552.16705596968052</v>
      </c>
      <c r="E35" s="259">
        <v>81.294352108278488</v>
      </c>
      <c r="F35" s="259">
        <v>8106.0867102216534</v>
      </c>
      <c r="G35" s="259">
        <v>0</v>
      </c>
      <c r="H35" s="259">
        <v>1208.3594326119025</v>
      </c>
      <c r="I35" s="259">
        <v>3022.1493493530611</v>
      </c>
      <c r="J35" s="259">
        <v>0</v>
      </c>
      <c r="K35" s="259">
        <v>3711.0178955082088</v>
      </c>
      <c r="L35" s="259">
        <v>122</v>
      </c>
      <c r="M35" s="259">
        <v>42.560032748481433</v>
      </c>
      <c r="N35" s="259">
        <v>2414.6452636713047</v>
      </c>
      <c r="O35" s="259">
        <v>21053.155334661271</v>
      </c>
      <c r="P35" s="259">
        <v>0</v>
      </c>
      <c r="Q35" s="259">
        <v>49.903153172005858</v>
      </c>
      <c r="R35" s="259">
        <v>0</v>
      </c>
      <c r="S35" s="259">
        <v>48.482095772005856</v>
      </c>
      <c r="T35" s="259">
        <v>1.4210574</v>
      </c>
      <c r="U35" s="259">
        <v>0</v>
      </c>
      <c r="V35" s="259">
        <v>2441.9978354062087</v>
      </c>
      <c r="W35" s="167"/>
    </row>
    <row r="36" spans="1:23" s="60" customFormat="1" ht="14.1" customHeight="1">
      <c r="A36" s="63">
        <v>28</v>
      </c>
      <c r="B36" s="337" t="s">
        <v>217</v>
      </c>
      <c r="C36" s="259">
        <v>85012.479736856345</v>
      </c>
      <c r="D36" s="259">
        <v>535.62965526871994</v>
      </c>
      <c r="E36" s="259">
        <v>48.79752961429427</v>
      </c>
      <c r="F36" s="259">
        <v>22413.46919810494</v>
      </c>
      <c r="G36" s="259">
        <v>0</v>
      </c>
      <c r="H36" s="259">
        <v>2427.87412860113</v>
      </c>
      <c r="I36" s="259">
        <v>5810.2776691490044</v>
      </c>
      <c r="J36" s="259">
        <v>0</v>
      </c>
      <c r="K36" s="259">
        <v>11716.140225240508</v>
      </c>
      <c r="L36" s="259">
        <v>639</v>
      </c>
      <c r="M36" s="259">
        <v>1820.177175114294</v>
      </c>
      <c r="N36" s="259">
        <v>24192.989799328534</v>
      </c>
      <c r="O36" s="259">
        <v>33851.359664664546</v>
      </c>
      <c r="P36" s="259">
        <v>0</v>
      </c>
      <c r="Q36" s="259">
        <v>61.643558854619123</v>
      </c>
      <c r="R36" s="259">
        <v>0</v>
      </c>
      <c r="S36" s="259">
        <v>61.643558854619123</v>
      </c>
      <c r="T36" s="259">
        <v>0</v>
      </c>
      <c r="U36" s="259">
        <v>0</v>
      </c>
      <c r="V36" s="259">
        <v>3908.5903310206932</v>
      </c>
      <c r="W36" s="167"/>
    </row>
    <row r="37" spans="1:23" s="60" customFormat="1" ht="14.1" customHeight="1">
      <c r="A37" s="63">
        <v>29</v>
      </c>
      <c r="B37" s="337" t="s">
        <v>218</v>
      </c>
      <c r="C37" s="259">
        <v>112201.12779075338</v>
      </c>
      <c r="D37" s="259">
        <v>722.84468373938807</v>
      </c>
      <c r="E37" s="259">
        <v>3.4926786731032298</v>
      </c>
      <c r="F37" s="259">
        <v>21414.913572972669</v>
      </c>
      <c r="G37" s="259">
        <v>0</v>
      </c>
      <c r="H37" s="259">
        <v>3660.5026139066986</v>
      </c>
      <c r="I37" s="259">
        <v>8637.4037230757185</v>
      </c>
      <c r="J37" s="259">
        <v>0</v>
      </c>
      <c r="K37" s="259">
        <v>3755.4652487300791</v>
      </c>
      <c r="L37" s="259">
        <v>48</v>
      </c>
      <c r="M37" s="259">
        <v>5313.5419872601724</v>
      </c>
      <c r="N37" s="259">
        <v>31689.442220465371</v>
      </c>
      <c r="O37" s="259">
        <v>51664.561603881317</v>
      </c>
      <c r="P37" s="259">
        <v>0</v>
      </c>
      <c r="Q37" s="259">
        <v>93.535880689121086</v>
      </c>
      <c r="R37" s="259">
        <v>0</v>
      </c>
      <c r="S37" s="259">
        <v>93.535880689121086</v>
      </c>
      <c r="T37" s="259">
        <v>0</v>
      </c>
      <c r="U37" s="259">
        <v>0</v>
      </c>
      <c r="V37" s="259">
        <v>6612.3371503323942</v>
      </c>
      <c r="W37" s="167"/>
    </row>
    <row r="38" spans="1:23" s="60" customFormat="1" ht="14.1" customHeight="1">
      <c r="A38" s="63">
        <v>30</v>
      </c>
      <c r="B38" s="337" t="s">
        <v>272</v>
      </c>
      <c r="C38" s="259">
        <v>16410.017849826894</v>
      </c>
      <c r="D38" s="259">
        <v>0.90933506767313277</v>
      </c>
      <c r="E38" s="259">
        <v>0.46401197169859809</v>
      </c>
      <c r="F38" s="259">
        <v>2595.3644205856335</v>
      </c>
      <c r="G38" s="259">
        <v>0</v>
      </c>
      <c r="H38" s="259">
        <v>466.14345905729539</v>
      </c>
      <c r="I38" s="259">
        <v>1135.7482006338455</v>
      </c>
      <c r="J38" s="259">
        <v>0</v>
      </c>
      <c r="K38" s="259">
        <v>898</v>
      </c>
      <c r="L38" s="259">
        <v>0</v>
      </c>
      <c r="M38" s="259">
        <v>95.472760894492637</v>
      </c>
      <c r="N38" s="259">
        <v>7124.4</v>
      </c>
      <c r="O38" s="259">
        <v>5439.1998385991783</v>
      </c>
      <c r="P38" s="259">
        <v>0</v>
      </c>
      <c r="Q38" s="259">
        <v>11.962952352281338</v>
      </c>
      <c r="R38" s="259">
        <v>0</v>
      </c>
      <c r="S38" s="259">
        <v>11.962952352281338</v>
      </c>
      <c r="T38" s="259">
        <v>0</v>
      </c>
      <c r="U38" s="259">
        <v>0</v>
      </c>
      <c r="V38" s="259">
        <v>1237.7172912504266</v>
      </c>
      <c r="W38" s="167"/>
    </row>
    <row r="39" spans="1:23" s="60" customFormat="1" ht="14.1" customHeight="1">
      <c r="A39" s="63" t="s">
        <v>169</v>
      </c>
      <c r="B39" s="337" t="s">
        <v>273</v>
      </c>
      <c r="C39" s="259">
        <v>17037.641121835135</v>
      </c>
      <c r="D39" s="259">
        <v>64.331579639194544</v>
      </c>
      <c r="E39" s="259">
        <v>32.826868963991252</v>
      </c>
      <c r="F39" s="259">
        <v>5984.1243001786888</v>
      </c>
      <c r="G39" s="259">
        <v>0</v>
      </c>
      <c r="H39" s="259">
        <v>614.63604584635164</v>
      </c>
      <c r="I39" s="259">
        <v>1413.7520878181269</v>
      </c>
      <c r="J39" s="259">
        <v>0</v>
      </c>
      <c r="K39" s="259">
        <v>3756</v>
      </c>
      <c r="L39" s="259">
        <v>163</v>
      </c>
      <c r="M39" s="259">
        <v>36.736166514209494</v>
      </c>
      <c r="N39" s="259">
        <v>4823.5779200000043</v>
      </c>
      <c r="O39" s="259">
        <v>5465.9949741819364</v>
      </c>
      <c r="P39" s="259">
        <v>0</v>
      </c>
      <c r="Q39" s="259">
        <v>15.259704078909264</v>
      </c>
      <c r="R39" s="259">
        <v>0</v>
      </c>
      <c r="S39" s="259">
        <v>14.499673480350181</v>
      </c>
      <c r="T39" s="259">
        <v>0.76003059855908384</v>
      </c>
      <c r="U39" s="259">
        <v>0</v>
      </c>
      <c r="V39" s="259">
        <v>651.52577479241063</v>
      </c>
      <c r="W39" s="167"/>
    </row>
    <row r="40" spans="1:23" s="60" customFormat="1" ht="14.1" customHeight="1">
      <c r="A40" s="63">
        <v>33</v>
      </c>
      <c r="B40" s="337" t="s">
        <v>170</v>
      </c>
      <c r="C40" s="259">
        <v>11160.111026195522</v>
      </c>
      <c r="D40" s="259">
        <v>0.39627909492984303</v>
      </c>
      <c r="E40" s="259">
        <v>0.2022117596892555</v>
      </c>
      <c r="F40" s="259">
        <v>4543.4415019104326</v>
      </c>
      <c r="G40" s="259">
        <v>0</v>
      </c>
      <c r="H40" s="259">
        <v>650.65507909871678</v>
      </c>
      <c r="I40" s="259">
        <v>1653.4169319904208</v>
      </c>
      <c r="J40" s="259">
        <v>0</v>
      </c>
      <c r="K40" s="259">
        <v>0</v>
      </c>
      <c r="L40" s="259">
        <v>0</v>
      </c>
      <c r="M40" s="259">
        <v>2239.3694908212947</v>
      </c>
      <c r="N40" s="259">
        <v>50.4</v>
      </c>
      <c r="O40" s="259">
        <v>6565.6710334304698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259">
        <v>0</v>
      </c>
      <c r="W40" s="167"/>
    </row>
    <row r="41" spans="1:23" s="60" customFormat="1" ht="14.1" customHeight="1">
      <c r="A41" s="63" t="s">
        <v>171</v>
      </c>
      <c r="B41" s="336" t="s">
        <v>172</v>
      </c>
      <c r="C41" s="259">
        <v>5853848.3567999117</v>
      </c>
      <c r="D41" s="259">
        <v>1363567</v>
      </c>
      <c r="E41" s="259">
        <v>1451322</v>
      </c>
      <c r="F41" s="259">
        <v>97745.413077087782</v>
      </c>
      <c r="G41" s="259">
        <v>0</v>
      </c>
      <c r="H41" s="259">
        <v>658.69940399159134</v>
      </c>
      <c r="I41" s="259">
        <v>2617.6656042359355</v>
      </c>
      <c r="J41" s="259">
        <v>0</v>
      </c>
      <c r="K41" s="259">
        <v>23560</v>
      </c>
      <c r="L41" s="259">
        <v>34209</v>
      </c>
      <c r="M41" s="259">
        <v>36700.048068860247</v>
      </c>
      <c r="N41" s="259">
        <v>647994.804</v>
      </c>
      <c r="O41" s="259">
        <v>168509.7468357606</v>
      </c>
      <c r="P41" s="259">
        <v>1851148</v>
      </c>
      <c r="Q41" s="259">
        <v>272161.39288706315</v>
      </c>
      <c r="R41" s="259">
        <v>126868</v>
      </c>
      <c r="S41" s="259">
        <v>88424.392887063164</v>
      </c>
      <c r="T41" s="259">
        <v>407</v>
      </c>
      <c r="U41" s="259">
        <v>56462</v>
      </c>
      <c r="V41" s="259">
        <v>1400</v>
      </c>
      <c r="W41" s="167"/>
    </row>
    <row r="42" spans="1:23" s="60" customFormat="1" ht="14.1" customHeight="1">
      <c r="A42" s="63" t="s">
        <v>173</v>
      </c>
      <c r="B42" s="338" t="s">
        <v>274</v>
      </c>
      <c r="C42" s="259">
        <v>5827765.3046553889</v>
      </c>
      <c r="D42" s="259">
        <v>1363567</v>
      </c>
      <c r="E42" s="259">
        <v>1451322</v>
      </c>
      <c r="F42" s="259">
        <v>97287.42211662406</v>
      </c>
      <c r="G42" s="259">
        <v>0</v>
      </c>
      <c r="H42" s="259">
        <v>556.48177885659811</v>
      </c>
      <c r="I42" s="259">
        <v>2261.8997282805021</v>
      </c>
      <c r="J42" s="259">
        <v>0</v>
      </c>
      <c r="K42" s="259">
        <v>23560</v>
      </c>
      <c r="L42" s="259">
        <v>34209</v>
      </c>
      <c r="M42" s="259">
        <v>36700.040609486961</v>
      </c>
      <c r="N42" s="259">
        <v>647962.804</v>
      </c>
      <c r="O42" s="259">
        <v>158792</v>
      </c>
      <c r="P42" s="259">
        <v>1851148</v>
      </c>
      <c r="Q42" s="259">
        <v>257686.07853876491</v>
      </c>
      <c r="R42" s="259">
        <v>126868</v>
      </c>
      <c r="S42" s="259">
        <v>73949.078538764894</v>
      </c>
      <c r="T42" s="259">
        <v>407</v>
      </c>
      <c r="U42" s="259">
        <v>56462</v>
      </c>
      <c r="V42" s="259">
        <v>0</v>
      </c>
      <c r="W42" s="167"/>
    </row>
    <row r="43" spans="1:23" s="60" customFormat="1" ht="14.1" customHeight="1">
      <c r="A43" s="63" t="s">
        <v>174</v>
      </c>
      <c r="B43" s="338" t="s">
        <v>175</v>
      </c>
      <c r="C43" s="259">
        <v>26083.052144522571</v>
      </c>
      <c r="D43" s="259">
        <v>0</v>
      </c>
      <c r="E43" s="259">
        <v>0</v>
      </c>
      <c r="F43" s="259">
        <v>457.99096046371255</v>
      </c>
      <c r="G43" s="259">
        <v>0</v>
      </c>
      <c r="H43" s="259">
        <v>102.21762513499326</v>
      </c>
      <c r="I43" s="259">
        <v>355.7658759554335</v>
      </c>
      <c r="J43" s="259">
        <v>0</v>
      </c>
      <c r="K43" s="259">
        <v>0</v>
      </c>
      <c r="L43" s="259">
        <v>0</v>
      </c>
      <c r="M43" s="259">
        <v>7.4593732857925754E-3</v>
      </c>
      <c r="N43" s="259">
        <v>32.000000000000092</v>
      </c>
      <c r="O43" s="259">
        <v>9717.7468357605849</v>
      </c>
      <c r="P43" s="259">
        <v>0</v>
      </c>
      <c r="Q43" s="259">
        <v>14475.314348298274</v>
      </c>
      <c r="R43" s="259">
        <v>0</v>
      </c>
      <c r="S43" s="259">
        <v>14475.314348298274</v>
      </c>
      <c r="T43" s="259">
        <v>0</v>
      </c>
      <c r="U43" s="259">
        <v>0</v>
      </c>
      <c r="V43" s="259">
        <v>1400</v>
      </c>
      <c r="W43" s="167"/>
    </row>
    <row r="44" spans="1:23" s="60" customFormat="1" ht="14.1" customHeight="1">
      <c r="A44" s="63" t="s">
        <v>176</v>
      </c>
      <c r="B44" s="336" t="s">
        <v>275</v>
      </c>
      <c r="C44" s="259">
        <v>121932.85730174278</v>
      </c>
      <c r="D44" s="259">
        <v>645.83919011353169</v>
      </c>
      <c r="E44" s="259">
        <v>2.6496463371664376</v>
      </c>
      <c r="F44" s="259">
        <v>73516.356849948628</v>
      </c>
      <c r="G44" s="259">
        <v>0</v>
      </c>
      <c r="H44" s="259">
        <v>10680.29669027568</v>
      </c>
      <c r="I44" s="259">
        <v>62092.280760624009</v>
      </c>
      <c r="J44" s="259">
        <v>0</v>
      </c>
      <c r="K44" s="259">
        <v>408</v>
      </c>
      <c r="L44" s="259">
        <v>335</v>
      </c>
      <c r="M44" s="259">
        <v>0.77939904894647727</v>
      </c>
      <c r="N44" s="259">
        <v>502.69319999999999</v>
      </c>
      <c r="O44" s="259">
        <v>46120.401892396396</v>
      </c>
      <c r="P44" s="259">
        <v>0</v>
      </c>
      <c r="Q44" s="259">
        <v>1078.6868300994556</v>
      </c>
      <c r="R44" s="259">
        <v>0</v>
      </c>
      <c r="S44" s="259">
        <v>1078.6868300994556</v>
      </c>
      <c r="T44" s="259">
        <v>0</v>
      </c>
      <c r="U44" s="259">
        <v>0</v>
      </c>
      <c r="V44" s="259">
        <v>66.229692847633657</v>
      </c>
      <c r="W44" s="167"/>
    </row>
    <row r="45" spans="1:23" s="60" customFormat="1" ht="14.1" customHeight="1">
      <c r="A45" s="63">
        <v>36</v>
      </c>
      <c r="B45" s="337" t="s">
        <v>178</v>
      </c>
      <c r="C45" s="259">
        <v>28814.167840263366</v>
      </c>
      <c r="D45" s="259">
        <v>0</v>
      </c>
      <c r="E45" s="259">
        <v>0</v>
      </c>
      <c r="F45" s="259">
        <v>480.93079569846697</v>
      </c>
      <c r="G45" s="259">
        <v>0</v>
      </c>
      <c r="H45" s="259">
        <v>108.63923422828647</v>
      </c>
      <c r="I45" s="259">
        <v>372.28363347732682</v>
      </c>
      <c r="J45" s="259">
        <v>0</v>
      </c>
      <c r="K45" s="259">
        <v>0</v>
      </c>
      <c r="L45" s="259">
        <v>0</v>
      </c>
      <c r="M45" s="259">
        <v>7.9279928536905141E-3</v>
      </c>
      <c r="N45" s="259">
        <v>0</v>
      </c>
      <c r="O45" s="259">
        <v>28331.94042505863</v>
      </c>
      <c r="P45" s="259">
        <v>0</v>
      </c>
      <c r="Q45" s="259">
        <v>1.2966195062686121</v>
      </c>
      <c r="R45" s="259">
        <v>0</v>
      </c>
      <c r="S45" s="259">
        <v>1.2966195062686121</v>
      </c>
      <c r="T45" s="259">
        <v>0</v>
      </c>
      <c r="U45" s="259">
        <v>0</v>
      </c>
      <c r="V45" s="259">
        <v>0</v>
      </c>
      <c r="W45" s="167"/>
    </row>
    <row r="46" spans="1:23" s="60" customFormat="1" ht="14.1" customHeight="1">
      <c r="A46" s="63" t="s">
        <v>179</v>
      </c>
      <c r="B46" s="337" t="s">
        <v>276</v>
      </c>
      <c r="C46" s="259">
        <v>93118.689461479444</v>
      </c>
      <c r="D46" s="259">
        <v>645.83919011353169</v>
      </c>
      <c r="E46" s="259">
        <v>2.6496463371664376</v>
      </c>
      <c r="F46" s="259">
        <v>73035.426054250172</v>
      </c>
      <c r="G46" s="259">
        <v>0</v>
      </c>
      <c r="H46" s="259">
        <v>10571.657456047393</v>
      </c>
      <c r="I46" s="259">
        <v>61719.997127146686</v>
      </c>
      <c r="J46" s="259">
        <v>0</v>
      </c>
      <c r="K46" s="259">
        <v>408</v>
      </c>
      <c r="L46" s="259">
        <v>335</v>
      </c>
      <c r="M46" s="259">
        <v>0.77147105609278677</v>
      </c>
      <c r="N46" s="259">
        <v>502.69319999999999</v>
      </c>
      <c r="O46" s="259">
        <v>17788.461467337765</v>
      </c>
      <c r="P46" s="259">
        <v>0</v>
      </c>
      <c r="Q46" s="259">
        <v>1077.390210593187</v>
      </c>
      <c r="R46" s="259">
        <v>0</v>
      </c>
      <c r="S46" s="259">
        <v>1077.390210593187</v>
      </c>
      <c r="T46" s="259">
        <v>0</v>
      </c>
      <c r="U46" s="259">
        <v>0</v>
      </c>
      <c r="V46" s="259">
        <v>66.229692847633657</v>
      </c>
      <c r="W46" s="167"/>
    </row>
    <row r="47" spans="1:23" s="60" customFormat="1" ht="14.1" customHeight="1">
      <c r="A47" s="63">
        <v>37</v>
      </c>
      <c r="B47" s="338" t="s">
        <v>180</v>
      </c>
      <c r="C47" s="259">
        <v>23889.163623899396</v>
      </c>
      <c r="D47" s="259">
        <v>0</v>
      </c>
      <c r="E47" s="259">
        <v>0</v>
      </c>
      <c r="F47" s="259">
        <v>9043.0630457308489</v>
      </c>
      <c r="G47" s="259">
        <v>0</v>
      </c>
      <c r="H47" s="259">
        <v>1688.925907094603</v>
      </c>
      <c r="I47" s="259">
        <v>7354.0138885727029</v>
      </c>
      <c r="J47" s="259">
        <v>0</v>
      </c>
      <c r="K47" s="259">
        <v>0</v>
      </c>
      <c r="L47" s="259">
        <v>0</v>
      </c>
      <c r="M47" s="259">
        <v>0.12325006354262827</v>
      </c>
      <c r="N47" s="259">
        <v>0</v>
      </c>
      <c r="O47" s="259">
        <v>14733.365825732593</v>
      </c>
      <c r="P47" s="259">
        <v>0</v>
      </c>
      <c r="Q47" s="259">
        <v>112.73475243595146</v>
      </c>
      <c r="R47" s="259">
        <v>0</v>
      </c>
      <c r="S47" s="259">
        <v>112.73475243595146</v>
      </c>
      <c r="T47" s="259">
        <v>0</v>
      </c>
      <c r="U47" s="259">
        <v>0</v>
      </c>
      <c r="V47" s="259">
        <v>0</v>
      </c>
      <c r="W47" s="167"/>
    </row>
    <row r="48" spans="1:23" s="60" customFormat="1" ht="14.1" customHeight="1">
      <c r="A48" s="63" t="s">
        <v>181</v>
      </c>
      <c r="B48" s="339" t="s">
        <v>277</v>
      </c>
      <c r="C48" s="259">
        <v>69229.525837580062</v>
      </c>
      <c r="D48" s="259">
        <v>645.83919011353169</v>
      </c>
      <c r="E48" s="259">
        <v>2.6496463371664376</v>
      </c>
      <c r="F48" s="259">
        <v>63992.363008519322</v>
      </c>
      <c r="G48" s="259">
        <v>0</v>
      </c>
      <c r="H48" s="259">
        <v>8882.73154895279</v>
      </c>
      <c r="I48" s="259">
        <v>54365.983238573979</v>
      </c>
      <c r="J48" s="259">
        <v>0</v>
      </c>
      <c r="K48" s="259">
        <v>408</v>
      </c>
      <c r="L48" s="259">
        <v>335</v>
      </c>
      <c r="M48" s="259">
        <v>0.64822099255015853</v>
      </c>
      <c r="N48" s="259">
        <v>502.69319999999999</v>
      </c>
      <c r="O48" s="259">
        <v>3055.0956416051717</v>
      </c>
      <c r="P48" s="259">
        <v>0</v>
      </c>
      <c r="Q48" s="259">
        <v>964.65545815723556</v>
      </c>
      <c r="R48" s="259">
        <v>0</v>
      </c>
      <c r="S48" s="259">
        <v>964.65545815723556</v>
      </c>
      <c r="T48" s="259">
        <v>0</v>
      </c>
      <c r="U48" s="259">
        <v>0</v>
      </c>
      <c r="V48" s="259">
        <v>66.229692847633657</v>
      </c>
      <c r="W48" s="167"/>
    </row>
    <row r="49" spans="1:23" s="60" customFormat="1" ht="14.1" customHeight="1">
      <c r="A49" s="63" t="s">
        <v>182</v>
      </c>
      <c r="B49" s="336" t="s">
        <v>219</v>
      </c>
      <c r="C49" s="259">
        <v>303773.01328814519</v>
      </c>
      <c r="D49" s="259">
        <v>409.7398172610051</v>
      </c>
      <c r="E49" s="259">
        <v>209.0804448762816</v>
      </c>
      <c r="F49" s="259">
        <v>270682.90886296867</v>
      </c>
      <c r="G49" s="259">
        <v>0</v>
      </c>
      <c r="H49" s="259">
        <v>13392.506050862912</v>
      </c>
      <c r="I49" s="259">
        <v>99088.545526964153</v>
      </c>
      <c r="J49" s="259">
        <v>0</v>
      </c>
      <c r="K49" s="259">
        <v>27901.131870149213</v>
      </c>
      <c r="L49" s="259">
        <v>0</v>
      </c>
      <c r="M49" s="259">
        <v>130300.72541499237</v>
      </c>
      <c r="N49" s="259">
        <v>16051.697293870802</v>
      </c>
      <c r="O49" s="259">
        <v>15124.742991293153</v>
      </c>
      <c r="P49" s="259">
        <v>0</v>
      </c>
      <c r="Q49" s="259">
        <v>383.30791133686716</v>
      </c>
      <c r="R49" s="259">
        <v>0</v>
      </c>
      <c r="S49" s="259">
        <v>364.52268871935871</v>
      </c>
      <c r="T49" s="259">
        <v>18.785222617508474</v>
      </c>
      <c r="U49" s="259">
        <v>0</v>
      </c>
      <c r="V49" s="259">
        <v>911.53596653842749</v>
      </c>
      <c r="W49" s="167"/>
    </row>
    <row r="50" spans="1:23" s="60" customFormat="1" ht="14.1" customHeight="1">
      <c r="A50" s="63" t="s">
        <v>183</v>
      </c>
      <c r="B50" s="337" t="s">
        <v>184</v>
      </c>
      <c r="C50" s="259">
        <v>215106.3797428617</v>
      </c>
      <c r="D50" s="259">
        <v>200.39770444878152</v>
      </c>
      <c r="E50" s="259">
        <v>102.25816343264228</v>
      </c>
      <c r="F50" s="259">
        <v>198947.14097589499</v>
      </c>
      <c r="G50" s="259">
        <v>0</v>
      </c>
      <c r="H50" s="259">
        <v>6146.8685126961227</v>
      </c>
      <c r="I50" s="259">
        <v>49519.366986268855</v>
      </c>
      <c r="J50" s="259">
        <v>0</v>
      </c>
      <c r="K50" s="259">
        <v>13627.194531583098</v>
      </c>
      <c r="L50" s="259">
        <v>0</v>
      </c>
      <c r="M50" s="259">
        <v>129653.7109453469</v>
      </c>
      <c r="N50" s="259">
        <v>7857.7545538882223</v>
      </c>
      <c r="O50" s="259">
        <v>7360.3194109867554</v>
      </c>
      <c r="P50" s="259">
        <v>0</v>
      </c>
      <c r="Q50" s="259">
        <v>188.75422578389529</v>
      </c>
      <c r="R50" s="259">
        <v>0</v>
      </c>
      <c r="S50" s="259">
        <v>179.43320855404258</v>
      </c>
      <c r="T50" s="259">
        <v>9.3210172298527141</v>
      </c>
      <c r="U50" s="259">
        <v>0</v>
      </c>
      <c r="V50" s="259">
        <v>449.75470842638123</v>
      </c>
      <c r="W50" s="167"/>
    </row>
    <row r="51" spans="1:23" s="60" customFormat="1" ht="14.1" customHeight="1">
      <c r="A51" s="63">
        <v>43</v>
      </c>
      <c r="B51" s="337" t="s">
        <v>278</v>
      </c>
      <c r="C51" s="259">
        <v>88666.633545283548</v>
      </c>
      <c r="D51" s="259">
        <v>209.34211281222355</v>
      </c>
      <c r="E51" s="259">
        <v>106.82228144363933</v>
      </c>
      <c r="F51" s="259">
        <v>71735.767887073685</v>
      </c>
      <c r="G51" s="259">
        <v>0</v>
      </c>
      <c r="H51" s="259">
        <v>7245.6375381667895</v>
      </c>
      <c r="I51" s="259">
        <v>49569.178540695306</v>
      </c>
      <c r="J51" s="259">
        <v>0</v>
      </c>
      <c r="K51" s="259">
        <v>14273.937338566117</v>
      </c>
      <c r="L51" s="259">
        <v>0</v>
      </c>
      <c r="M51" s="259">
        <v>647.01446964547358</v>
      </c>
      <c r="N51" s="259">
        <v>8193.94273998258</v>
      </c>
      <c r="O51" s="259">
        <v>7764.4235803063975</v>
      </c>
      <c r="P51" s="259">
        <v>0</v>
      </c>
      <c r="Q51" s="259">
        <v>194.55368555297196</v>
      </c>
      <c r="R51" s="259">
        <v>0</v>
      </c>
      <c r="S51" s="259">
        <v>185.08948016531619</v>
      </c>
      <c r="T51" s="259">
        <v>9.4642053876557597</v>
      </c>
      <c r="U51" s="259">
        <v>0</v>
      </c>
      <c r="V51" s="259">
        <v>461.78125811204626</v>
      </c>
      <c r="W51" s="167"/>
    </row>
    <row r="52" spans="1:23" s="60" customFormat="1" ht="14.1" customHeight="1">
      <c r="A52" s="63" t="s">
        <v>185</v>
      </c>
      <c r="B52" s="336" t="s">
        <v>279</v>
      </c>
      <c r="C52" s="259">
        <v>479341.93817821686</v>
      </c>
      <c r="D52" s="259">
        <v>3771.323640475016</v>
      </c>
      <c r="E52" s="259">
        <v>1924.4164011052694</v>
      </c>
      <c r="F52" s="259">
        <v>248069.44498523272</v>
      </c>
      <c r="G52" s="259">
        <v>0</v>
      </c>
      <c r="H52" s="259">
        <v>34092.737527817844</v>
      </c>
      <c r="I52" s="259">
        <v>106178.0724238721</v>
      </c>
      <c r="J52" s="259">
        <v>0</v>
      </c>
      <c r="K52" s="259">
        <v>80475.825475233651</v>
      </c>
      <c r="L52" s="259">
        <v>0</v>
      </c>
      <c r="M52" s="259">
        <v>27322.809558309156</v>
      </c>
      <c r="N52" s="259">
        <v>101039.18164711155</v>
      </c>
      <c r="O52" s="259">
        <v>115091.92011133411</v>
      </c>
      <c r="P52" s="259">
        <v>0</v>
      </c>
      <c r="Q52" s="259">
        <v>984.10097645209896</v>
      </c>
      <c r="R52" s="259">
        <v>0</v>
      </c>
      <c r="S52" s="259">
        <v>977.43985662094667</v>
      </c>
      <c r="T52" s="259">
        <v>6.661119831152245</v>
      </c>
      <c r="U52" s="259">
        <v>0</v>
      </c>
      <c r="V52" s="259">
        <v>8461.5504165060847</v>
      </c>
      <c r="W52" s="167"/>
    </row>
    <row r="53" spans="1:23" s="60" customFormat="1" ht="14.1" customHeight="1">
      <c r="A53" s="63">
        <v>45</v>
      </c>
      <c r="B53" s="337" t="s">
        <v>280</v>
      </c>
      <c r="C53" s="259">
        <v>82180.796544333891</v>
      </c>
      <c r="D53" s="259">
        <v>420.65215290262159</v>
      </c>
      <c r="E53" s="259">
        <v>214.64874918666092</v>
      </c>
      <c r="F53" s="259">
        <v>54575.44767858366</v>
      </c>
      <c r="G53" s="259">
        <v>0</v>
      </c>
      <c r="H53" s="259">
        <v>1352.3689934131046</v>
      </c>
      <c r="I53" s="259">
        <v>9186.1207020604197</v>
      </c>
      <c r="J53" s="259">
        <v>0</v>
      </c>
      <c r="K53" s="259">
        <v>17464.577666676734</v>
      </c>
      <c r="L53" s="259">
        <v>0</v>
      </c>
      <c r="M53" s="259">
        <v>26572.380316433402</v>
      </c>
      <c r="N53" s="259">
        <v>13150.20467598822</v>
      </c>
      <c r="O53" s="259">
        <v>11577.751414011316</v>
      </c>
      <c r="P53" s="259">
        <v>0</v>
      </c>
      <c r="Q53" s="259">
        <v>142.83515917289262</v>
      </c>
      <c r="R53" s="259">
        <v>0</v>
      </c>
      <c r="S53" s="259">
        <v>142.83515917289262</v>
      </c>
      <c r="T53" s="259">
        <v>0</v>
      </c>
      <c r="U53" s="259">
        <v>0</v>
      </c>
      <c r="V53" s="259">
        <v>2099.2567144885211</v>
      </c>
      <c r="W53" s="167"/>
    </row>
    <row r="54" spans="1:23" s="60" customFormat="1" ht="14.1" customHeight="1">
      <c r="A54" s="63">
        <v>46</v>
      </c>
      <c r="B54" s="337" t="s">
        <v>220</v>
      </c>
      <c r="C54" s="259">
        <v>143435.43864281141</v>
      </c>
      <c r="D54" s="259">
        <v>734.7485941098555</v>
      </c>
      <c r="E54" s="259">
        <v>374.92466305966502</v>
      </c>
      <c r="F54" s="259">
        <v>83185.618846650774</v>
      </c>
      <c r="G54" s="259">
        <v>0</v>
      </c>
      <c r="H54" s="259">
        <v>7344.4138023550913</v>
      </c>
      <c r="I54" s="259">
        <v>60459.65292265587</v>
      </c>
      <c r="J54" s="259">
        <v>0</v>
      </c>
      <c r="K54" s="259">
        <v>15374.716160018286</v>
      </c>
      <c r="L54" s="259">
        <v>0</v>
      </c>
      <c r="M54" s="259">
        <v>6.8359616215377983</v>
      </c>
      <c r="N54" s="259">
        <v>29181.707434093118</v>
      </c>
      <c r="O54" s="259">
        <v>27600.108767939899</v>
      </c>
      <c r="P54" s="259">
        <v>0</v>
      </c>
      <c r="Q54" s="259">
        <v>521.37000889694696</v>
      </c>
      <c r="R54" s="259">
        <v>0</v>
      </c>
      <c r="S54" s="259">
        <v>520.94817056751879</v>
      </c>
      <c r="T54" s="259">
        <v>0.42183832942813537</v>
      </c>
      <c r="U54" s="259">
        <v>0</v>
      </c>
      <c r="V54" s="259">
        <v>1836.9603280611507</v>
      </c>
      <c r="W54" s="167"/>
    </row>
    <row r="55" spans="1:23" s="60" customFormat="1" ht="14.1" customHeight="1">
      <c r="A55" s="63">
        <v>47</v>
      </c>
      <c r="B55" s="337" t="s">
        <v>221</v>
      </c>
      <c r="C55" s="259">
        <v>253725.70299107154</v>
      </c>
      <c r="D55" s="259">
        <v>2615.9228934625389</v>
      </c>
      <c r="E55" s="259">
        <v>1334.8429888589435</v>
      </c>
      <c r="F55" s="259">
        <v>110308.37845999829</v>
      </c>
      <c r="G55" s="259">
        <v>0</v>
      </c>
      <c r="H55" s="259">
        <v>25395.954732049649</v>
      </c>
      <c r="I55" s="259">
        <v>36532.298799155804</v>
      </c>
      <c r="J55" s="259">
        <v>0</v>
      </c>
      <c r="K55" s="259">
        <v>47636.531648538628</v>
      </c>
      <c r="L55" s="259">
        <v>0</v>
      </c>
      <c r="M55" s="259">
        <v>743.59328025421519</v>
      </c>
      <c r="N55" s="259">
        <v>58707.269537030203</v>
      </c>
      <c r="O55" s="259">
        <v>75914.0599293829</v>
      </c>
      <c r="P55" s="259">
        <v>0</v>
      </c>
      <c r="Q55" s="259">
        <v>319.89580838225942</v>
      </c>
      <c r="R55" s="259">
        <v>0</v>
      </c>
      <c r="S55" s="259">
        <v>313.6565268805353</v>
      </c>
      <c r="T55" s="259">
        <v>6.2392815017241094</v>
      </c>
      <c r="U55" s="259">
        <v>0</v>
      </c>
      <c r="V55" s="259">
        <v>4525.3333739564132</v>
      </c>
      <c r="W55" s="167"/>
    </row>
    <row r="56" spans="1:23" s="60" customFormat="1" ht="14.1" customHeight="1">
      <c r="A56" s="63" t="s">
        <v>186</v>
      </c>
      <c r="B56" s="336" t="s">
        <v>222</v>
      </c>
      <c r="C56" s="259">
        <v>878357.70231110405</v>
      </c>
      <c r="D56" s="259">
        <v>59.669051733681947</v>
      </c>
      <c r="E56" s="259">
        <v>446.64968477624734</v>
      </c>
      <c r="F56" s="259">
        <v>782234.68834484858</v>
      </c>
      <c r="G56" s="259">
        <v>0</v>
      </c>
      <c r="H56" s="259">
        <v>9762.4820213709208</v>
      </c>
      <c r="I56" s="259">
        <v>355422.63678514078</v>
      </c>
      <c r="J56" s="259">
        <v>368600</v>
      </c>
      <c r="K56" s="259">
        <v>6380.7980362780163</v>
      </c>
      <c r="L56" s="259">
        <v>26316</v>
      </c>
      <c r="M56" s="259">
        <v>15752.771502058957</v>
      </c>
      <c r="N56" s="259">
        <v>10554.003506633668</v>
      </c>
      <c r="O56" s="259">
        <v>77197.853038609363</v>
      </c>
      <c r="P56" s="259">
        <v>0</v>
      </c>
      <c r="Q56" s="259">
        <v>5631.9738611362145</v>
      </c>
      <c r="R56" s="259">
        <v>0</v>
      </c>
      <c r="S56" s="259">
        <v>5631.9738611362145</v>
      </c>
      <c r="T56" s="259">
        <v>0</v>
      </c>
      <c r="U56" s="259">
        <v>0</v>
      </c>
      <c r="V56" s="259">
        <v>2232.8648233663198</v>
      </c>
      <c r="W56" s="167"/>
    </row>
    <row r="57" spans="1:23" s="60" customFormat="1" ht="14.1" customHeight="1">
      <c r="A57" s="63" t="s">
        <v>188</v>
      </c>
      <c r="B57" s="337" t="s">
        <v>281</v>
      </c>
      <c r="C57" s="259">
        <v>77529.190554082161</v>
      </c>
      <c r="D57" s="259">
        <v>35.753921218500317</v>
      </c>
      <c r="E57" s="259">
        <v>434.44636472594482</v>
      </c>
      <c r="F57" s="259">
        <v>31959.678722190834</v>
      </c>
      <c r="G57" s="259">
        <v>0</v>
      </c>
      <c r="H57" s="259">
        <v>40.752382782326762</v>
      </c>
      <c r="I57" s="259">
        <v>29043.868014257743</v>
      </c>
      <c r="J57" s="259">
        <v>0</v>
      </c>
      <c r="K57" s="259">
        <v>453.69854899974604</v>
      </c>
      <c r="L57" s="259">
        <v>0</v>
      </c>
      <c r="M57" s="259">
        <v>2421.3597761510168</v>
      </c>
      <c r="N57" s="259">
        <v>453.7693842930363</v>
      </c>
      <c r="O57" s="259">
        <v>44515.880278488221</v>
      </c>
      <c r="P57" s="259">
        <v>0</v>
      </c>
      <c r="Q57" s="259">
        <v>53.447077799040031</v>
      </c>
      <c r="R57" s="259">
        <v>0</v>
      </c>
      <c r="S57" s="259">
        <v>53.447077799040031</v>
      </c>
      <c r="T57" s="259">
        <v>0</v>
      </c>
      <c r="U57" s="259">
        <v>0</v>
      </c>
      <c r="V57" s="259">
        <v>76.214805366594987</v>
      </c>
      <c r="W57" s="167"/>
    </row>
    <row r="58" spans="1:23" s="60" customFormat="1" ht="14.1" customHeight="1">
      <c r="A58" s="63" t="s">
        <v>189</v>
      </c>
      <c r="B58" s="337" t="s">
        <v>282</v>
      </c>
      <c r="C58" s="259">
        <v>160102.52493597267</v>
      </c>
      <c r="D58" s="259">
        <v>0</v>
      </c>
      <c r="E58" s="259">
        <v>0</v>
      </c>
      <c r="F58" s="259">
        <v>141275.99845403721</v>
      </c>
      <c r="G58" s="259">
        <v>0</v>
      </c>
      <c r="H58" s="259">
        <v>4749.9324977328815</v>
      </c>
      <c r="I58" s="259">
        <v>129675.64892133705</v>
      </c>
      <c r="J58" s="259">
        <v>0</v>
      </c>
      <c r="K58" s="259">
        <v>0</v>
      </c>
      <c r="L58" s="259">
        <v>0</v>
      </c>
      <c r="M58" s="259">
        <v>6850.4170349672731</v>
      </c>
      <c r="N58" s="259">
        <v>0</v>
      </c>
      <c r="O58" s="259">
        <v>15624.325941267796</v>
      </c>
      <c r="P58" s="259">
        <v>0</v>
      </c>
      <c r="Q58" s="259">
        <v>3202.2005406676749</v>
      </c>
      <c r="R58" s="259">
        <v>0</v>
      </c>
      <c r="S58" s="259">
        <v>3202.2005406676749</v>
      </c>
      <c r="T58" s="259">
        <v>0</v>
      </c>
      <c r="U58" s="259">
        <v>0</v>
      </c>
      <c r="V58" s="259">
        <v>0</v>
      </c>
      <c r="W58" s="167"/>
    </row>
    <row r="59" spans="1:23" s="60" customFormat="1" ht="14.1" customHeight="1">
      <c r="A59" s="63">
        <v>50</v>
      </c>
      <c r="B59" s="337" t="s">
        <v>283</v>
      </c>
      <c r="C59" s="259">
        <v>61234.431507514113</v>
      </c>
      <c r="D59" s="259">
        <v>0</v>
      </c>
      <c r="E59" s="259">
        <v>0</v>
      </c>
      <c r="F59" s="259">
        <v>61215.540897714942</v>
      </c>
      <c r="G59" s="259">
        <v>0</v>
      </c>
      <c r="H59" s="259">
        <v>7.835393820566372</v>
      </c>
      <c r="I59" s="259">
        <v>30625.348129874183</v>
      </c>
      <c r="J59" s="259">
        <v>0</v>
      </c>
      <c r="K59" s="259">
        <v>0</v>
      </c>
      <c r="L59" s="259">
        <v>26316</v>
      </c>
      <c r="M59" s="259">
        <v>4266.3573740201928</v>
      </c>
      <c r="N59" s="259">
        <v>0</v>
      </c>
      <c r="O59" s="259">
        <v>0</v>
      </c>
      <c r="P59" s="259">
        <v>0</v>
      </c>
      <c r="Q59" s="259">
        <v>18.890609799170061</v>
      </c>
      <c r="R59" s="259">
        <v>0</v>
      </c>
      <c r="S59" s="259">
        <v>18.890609799170061</v>
      </c>
      <c r="T59" s="259">
        <v>0</v>
      </c>
      <c r="U59" s="259">
        <v>0</v>
      </c>
      <c r="V59" s="259">
        <v>0</v>
      </c>
      <c r="W59" s="167"/>
    </row>
    <row r="60" spans="1:23" s="60" customFormat="1" ht="14.1" customHeight="1">
      <c r="A60" s="63">
        <v>51</v>
      </c>
      <c r="B60" s="337" t="s">
        <v>284</v>
      </c>
      <c r="C60" s="259">
        <v>379081.73624964181</v>
      </c>
      <c r="D60" s="259">
        <v>0</v>
      </c>
      <c r="E60" s="259">
        <v>0</v>
      </c>
      <c r="F60" s="259">
        <v>379055.49419203325</v>
      </c>
      <c r="G60" s="259">
        <v>0</v>
      </c>
      <c r="H60" s="259">
        <v>1173.1303745796408</v>
      </c>
      <c r="I60" s="259">
        <v>9282.3599402426444</v>
      </c>
      <c r="J60" s="259">
        <v>368600</v>
      </c>
      <c r="K60" s="259">
        <v>0</v>
      </c>
      <c r="L60" s="259">
        <v>0</v>
      </c>
      <c r="M60" s="259">
        <v>3.8772109631790789E-3</v>
      </c>
      <c r="N60" s="259">
        <v>0</v>
      </c>
      <c r="O60" s="259">
        <v>0</v>
      </c>
      <c r="P60" s="259">
        <v>0</v>
      </c>
      <c r="Q60" s="259">
        <v>26.242057608553026</v>
      </c>
      <c r="R60" s="259">
        <v>0</v>
      </c>
      <c r="S60" s="259">
        <v>26.242057608553026</v>
      </c>
      <c r="T60" s="259">
        <v>0</v>
      </c>
      <c r="U60" s="259">
        <v>0</v>
      </c>
      <c r="V60" s="259">
        <v>0</v>
      </c>
      <c r="W60" s="167"/>
    </row>
    <row r="61" spans="1:23" s="60" customFormat="1" ht="14.1" customHeight="1">
      <c r="A61" s="63">
        <v>52</v>
      </c>
      <c r="B61" s="337" t="s">
        <v>223</v>
      </c>
      <c r="C61" s="259">
        <v>150210.36549070917</v>
      </c>
      <c r="D61" s="259">
        <v>0</v>
      </c>
      <c r="E61" s="259">
        <v>0</v>
      </c>
      <c r="F61" s="259">
        <v>124094.59486655805</v>
      </c>
      <c r="G61" s="259">
        <v>0</v>
      </c>
      <c r="H61" s="259">
        <v>1313.0444923270095</v>
      </c>
      <c r="I61" s="259">
        <v>116415.23416203668</v>
      </c>
      <c r="J61" s="259">
        <v>0</v>
      </c>
      <c r="K61" s="259">
        <v>4151.8635900027366</v>
      </c>
      <c r="L61" s="259">
        <v>0</v>
      </c>
      <c r="M61" s="259">
        <v>2214.4526221916199</v>
      </c>
      <c r="N61" s="259">
        <v>8129.467590186533</v>
      </c>
      <c r="O61" s="259">
        <v>14546.587905943241</v>
      </c>
      <c r="P61" s="259">
        <v>0</v>
      </c>
      <c r="Q61" s="259">
        <v>1589.7912647606627</v>
      </c>
      <c r="R61" s="259">
        <v>0</v>
      </c>
      <c r="S61" s="259">
        <v>1589.7912647606627</v>
      </c>
      <c r="T61" s="259">
        <v>0</v>
      </c>
      <c r="U61" s="259">
        <v>0</v>
      </c>
      <c r="V61" s="259">
        <v>1849.9238632606764</v>
      </c>
      <c r="W61" s="167"/>
    </row>
    <row r="62" spans="1:23" s="60" customFormat="1" ht="14.1" customHeight="1">
      <c r="A62" s="63">
        <v>53</v>
      </c>
      <c r="B62" s="337" t="s">
        <v>190</v>
      </c>
      <c r="C62" s="259">
        <v>50199.453573184248</v>
      </c>
      <c r="D62" s="259">
        <v>23.915130515181627</v>
      </c>
      <c r="E62" s="259">
        <v>12.203320050302516</v>
      </c>
      <c r="F62" s="259">
        <v>44633.381212314402</v>
      </c>
      <c r="G62" s="259">
        <v>0</v>
      </c>
      <c r="H62" s="259">
        <v>2477.7868801284949</v>
      </c>
      <c r="I62" s="259">
        <v>40380.177617392488</v>
      </c>
      <c r="J62" s="259">
        <v>0</v>
      </c>
      <c r="K62" s="259">
        <v>1775.2358972755335</v>
      </c>
      <c r="L62" s="259">
        <v>0</v>
      </c>
      <c r="M62" s="259">
        <v>0.18081751788997916</v>
      </c>
      <c r="N62" s="259">
        <v>1970.7665321540992</v>
      </c>
      <c r="O62" s="259">
        <v>2511.0589129100981</v>
      </c>
      <c r="P62" s="259">
        <v>0</v>
      </c>
      <c r="Q62" s="259">
        <v>741.40231050111379</v>
      </c>
      <c r="R62" s="259">
        <v>0</v>
      </c>
      <c r="S62" s="259">
        <v>741.40231050111379</v>
      </c>
      <c r="T62" s="259">
        <v>0</v>
      </c>
      <c r="U62" s="259">
        <v>0</v>
      </c>
      <c r="V62" s="259">
        <v>306.72615473904864</v>
      </c>
      <c r="W62" s="167"/>
    </row>
    <row r="63" spans="1:23" s="60" customFormat="1" ht="14.1" customHeight="1">
      <c r="A63" s="63" t="s">
        <v>191</v>
      </c>
      <c r="B63" s="336" t="s">
        <v>192</v>
      </c>
      <c r="C63" s="259">
        <v>109591.59007765357</v>
      </c>
      <c r="D63" s="259">
        <v>973.88095847128238</v>
      </c>
      <c r="E63" s="259">
        <v>496.94819852962752</v>
      </c>
      <c r="F63" s="259">
        <v>33237.385007504658</v>
      </c>
      <c r="G63" s="259">
        <v>0</v>
      </c>
      <c r="H63" s="259">
        <v>2647.2937484589379</v>
      </c>
      <c r="I63" s="259">
        <v>1441.8064604485994</v>
      </c>
      <c r="J63" s="259">
        <v>0</v>
      </c>
      <c r="K63" s="259">
        <v>27854.771611245713</v>
      </c>
      <c r="L63" s="259">
        <v>0</v>
      </c>
      <c r="M63" s="259">
        <v>1293.5131873514067</v>
      </c>
      <c r="N63" s="259">
        <v>33537.783895854926</v>
      </c>
      <c r="O63" s="259">
        <v>36627.480322412943</v>
      </c>
      <c r="P63" s="259">
        <v>0</v>
      </c>
      <c r="Q63" s="259">
        <v>9.1038013724716365</v>
      </c>
      <c r="R63" s="259">
        <v>0</v>
      </c>
      <c r="S63" s="259">
        <v>6.7633017776698665</v>
      </c>
      <c r="T63" s="259">
        <v>2.3404995948017699</v>
      </c>
      <c r="U63" s="259">
        <v>0</v>
      </c>
      <c r="V63" s="259">
        <v>4709.0078935076663</v>
      </c>
      <c r="W63" s="167"/>
    </row>
    <row r="64" spans="1:23" s="60" customFormat="1" ht="14.1" customHeight="1">
      <c r="A64" s="63" t="s">
        <v>72</v>
      </c>
      <c r="B64" s="336" t="s">
        <v>224</v>
      </c>
      <c r="C64" s="259">
        <v>97219.747064382333</v>
      </c>
      <c r="D64" s="259">
        <v>131.74164553948259</v>
      </c>
      <c r="E64" s="259">
        <v>67.224615958137321</v>
      </c>
      <c r="F64" s="259">
        <v>54143.09407293905</v>
      </c>
      <c r="G64" s="259">
        <v>0</v>
      </c>
      <c r="H64" s="259">
        <v>9837.372823619462</v>
      </c>
      <c r="I64" s="259">
        <v>32953.607265062783</v>
      </c>
      <c r="J64" s="259">
        <v>0</v>
      </c>
      <c r="K64" s="259">
        <v>11351.396097924124</v>
      </c>
      <c r="L64" s="259">
        <v>0</v>
      </c>
      <c r="M64" s="259">
        <v>0.71788633267481106</v>
      </c>
      <c r="N64" s="259">
        <v>11949.239464961245</v>
      </c>
      <c r="O64" s="259">
        <v>28597.467510631534</v>
      </c>
      <c r="P64" s="259">
        <v>0</v>
      </c>
      <c r="Q64" s="259">
        <v>234.03081144338586</v>
      </c>
      <c r="R64" s="259">
        <v>0</v>
      </c>
      <c r="S64" s="259">
        <v>224.72560861083707</v>
      </c>
      <c r="T64" s="259">
        <v>9.305202832548801</v>
      </c>
      <c r="U64" s="259">
        <v>0</v>
      </c>
      <c r="V64" s="259">
        <v>2096.948942909507</v>
      </c>
      <c r="W64" s="167"/>
    </row>
    <row r="65" spans="1:23" s="60" customFormat="1" ht="14.1" customHeight="1">
      <c r="A65" s="63" t="s">
        <v>73</v>
      </c>
      <c r="B65" s="336" t="s">
        <v>132</v>
      </c>
      <c r="C65" s="259">
        <v>49724.472550443119</v>
      </c>
      <c r="D65" s="259">
        <v>175.43344185340496</v>
      </c>
      <c r="E65" s="259">
        <v>89.519496333260065</v>
      </c>
      <c r="F65" s="259">
        <v>17094.461396732924</v>
      </c>
      <c r="G65" s="259">
        <v>0</v>
      </c>
      <c r="H65" s="259">
        <v>2171.465180063587</v>
      </c>
      <c r="I65" s="259">
        <v>1156.748922068505</v>
      </c>
      <c r="J65" s="259">
        <v>0</v>
      </c>
      <c r="K65" s="259">
        <v>13766.08883103514</v>
      </c>
      <c r="L65" s="259">
        <v>0</v>
      </c>
      <c r="M65" s="259">
        <v>0.1584635656894158</v>
      </c>
      <c r="N65" s="259">
        <v>14602.065327932809</v>
      </c>
      <c r="O65" s="259">
        <v>15370.775459229191</v>
      </c>
      <c r="P65" s="259">
        <v>0</v>
      </c>
      <c r="Q65" s="259">
        <v>27.73519547939738</v>
      </c>
      <c r="R65" s="259">
        <v>0</v>
      </c>
      <c r="S65" s="259">
        <v>14.272225153964019</v>
      </c>
      <c r="T65" s="259">
        <v>13.462970325433361</v>
      </c>
      <c r="U65" s="259">
        <v>0</v>
      </c>
      <c r="V65" s="259">
        <v>2364.4822328821288</v>
      </c>
      <c r="W65" s="167"/>
    </row>
    <row r="66" spans="1:23" s="60" customFormat="1" ht="14.1" customHeight="1">
      <c r="A66" s="63" t="s">
        <v>74</v>
      </c>
      <c r="B66" s="336" t="s">
        <v>285</v>
      </c>
      <c r="C66" s="259">
        <v>32150.76684486572</v>
      </c>
      <c r="D66" s="259">
        <v>33.172872622511242</v>
      </c>
      <c r="E66" s="259">
        <v>16.927324788942236</v>
      </c>
      <c r="F66" s="259">
        <v>9940.3704877739656</v>
      </c>
      <c r="G66" s="259">
        <v>0</v>
      </c>
      <c r="H66" s="259">
        <v>3808.9909845087991</v>
      </c>
      <c r="I66" s="259">
        <v>3234.1084740710139</v>
      </c>
      <c r="J66" s="259">
        <v>0</v>
      </c>
      <c r="K66" s="259">
        <v>2896.9930665085776</v>
      </c>
      <c r="L66" s="259">
        <v>0</v>
      </c>
      <c r="M66" s="259">
        <v>0.27796268557547299</v>
      </c>
      <c r="N66" s="259">
        <v>2703.0011185782605</v>
      </c>
      <c r="O66" s="259">
        <v>18931.752504304332</v>
      </c>
      <c r="P66" s="259">
        <v>0</v>
      </c>
      <c r="Q66" s="259">
        <v>26.578193049361548</v>
      </c>
      <c r="R66" s="259">
        <v>0</v>
      </c>
      <c r="S66" s="259">
        <v>19.467438766831421</v>
      </c>
      <c r="T66" s="259">
        <v>7.1107542825301273</v>
      </c>
      <c r="U66" s="259">
        <v>0</v>
      </c>
      <c r="V66" s="259">
        <v>498.96434374834462</v>
      </c>
      <c r="W66" s="167"/>
    </row>
    <row r="67" spans="1:23" s="60" customFormat="1" ht="14.1" customHeight="1">
      <c r="A67" s="63" t="s">
        <v>75</v>
      </c>
      <c r="B67" s="336" t="s">
        <v>286</v>
      </c>
      <c r="C67" s="259">
        <v>150979.44051320455</v>
      </c>
      <c r="D67" s="259">
        <v>159.99334695340315</v>
      </c>
      <c r="E67" s="259">
        <v>81.640784588318766</v>
      </c>
      <c r="F67" s="259">
        <v>97292.105928408608</v>
      </c>
      <c r="G67" s="259">
        <v>0</v>
      </c>
      <c r="H67" s="259">
        <v>37456.280757114466</v>
      </c>
      <c r="I67" s="259">
        <v>44695.008502516066</v>
      </c>
      <c r="J67" s="259">
        <v>0</v>
      </c>
      <c r="K67" s="259">
        <v>14676.183281265949</v>
      </c>
      <c r="L67" s="259">
        <v>0</v>
      </c>
      <c r="M67" s="259">
        <v>464.63338751214167</v>
      </c>
      <c r="N67" s="259">
        <v>17126.698216716817</v>
      </c>
      <c r="O67" s="259">
        <v>32566.575803651122</v>
      </c>
      <c r="P67" s="259">
        <v>0</v>
      </c>
      <c r="Q67" s="259">
        <v>203.86794528645436</v>
      </c>
      <c r="R67" s="259">
        <v>0</v>
      </c>
      <c r="S67" s="259">
        <v>196.80606023541071</v>
      </c>
      <c r="T67" s="259">
        <v>7.0618850510436433</v>
      </c>
      <c r="U67" s="259">
        <v>0</v>
      </c>
      <c r="V67" s="259">
        <v>3548.558487599832</v>
      </c>
      <c r="W67" s="167"/>
    </row>
    <row r="68" spans="1:23" s="60" customFormat="1" ht="14.1" customHeight="1">
      <c r="A68" s="63" t="s">
        <v>76</v>
      </c>
      <c r="B68" s="336" t="s">
        <v>287</v>
      </c>
      <c r="C68" s="259">
        <v>18587.217374855143</v>
      </c>
      <c r="D68" s="259">
        <v>29.006049485727846</v>
      </c>
      <c r="E68" s="259">
        <v>14.801094438708789</v>
      </c>
      <c r="F68" s="259">
        <v>9488.7963266643073</v>
      </c>
      <c r="G68" s="259">
        <v>0</v>
      </c>
      <c r="H68" s="259">
        <v>2004.1281512533351</v>
      </c>
      <c r="I68" s="259">
        <v>4612.3162769123392</v>
      </c>
      <c r="J68" s="259">
        <v>0</v>
      </c>
      <c r="K68" s="259">
        <v>2872.2056464215279</v>
      </c>
      <c r="L68" s="259">
        <v>0</v>
      </c>
      <c r="M68" s="259">
        <v>0.14625207710530297</v>
      </c>
      <c r="N68" s="259">
        <v>5413.3022990167501</v>
      </c>
      <c r="O68" s="259">
        <v>2687.8877917348377</v>
      </c>
      <c r="P68" s="259">
        <v>0</v>
      </c>
      <c r="Q68" s="259">
        <v>158.65887894729622</v>
      </c>
      <c r="R68" s="259">
        <v>0</v>
      </c>
      <c r="S68" s="259">
        <v>157.29456565876825</v>
      </c>
      <c r="T68" s="259">
        <v>1.3643132885279754</v>
      </c>
      <c r="U68" s="259">
        <v>0</v>
      </c>
      <c r="V68" s="259">
        <v>794.76493456751643</v>
      </c>
      <c r="W68" s="167"/>
    </row>
    <row r="69" spans="1:23" s="60" customFormat="1" ht="14.1" customHeight="1">
      <c r="A69" s="63" t="s">
        <v>77</v>
      </c>
      <c r="B69" s="336" t="s">
        <v>288</v>
      </c>
      <c r="C69" s="259">
        <v>167316.16569903772</v>
      </c>
      <c r="D69" s="259">
        <v>2310.950097617414</v>
      </c>
      <c r="E69" s="259">
        <v>2041.2226533574897</v>
      </c>
      <c r="F69" s="259">
        <v>75916.222735876945</v>
      </c>
      <c r="G69" s="259">
        <v>0</v>
      </c>
      <c r="H69" s="259">
        <v>11844.101432643176</v>
      </c>
      <c r="I69" s="259">
        <v>19854.091232710096</v>
      </c>
      <c r="J69" s="259">
        <v>7264</v>
      </c>
      <c r="K69" s="259">
        <v>35656.156155984267</v>
      </c>
      <c r="L69" s="259">
        <v>188.96</v>
      </c>
      <c r="M69" s="259">
        <v>1108.9139145394004</v>
      </c>
      <c r="N69" s="259">
        <v>39977.972899258297</v>
      </c>
      <c r="O69" s="259">
        <v>39606.179251638438</v>
      </c>
      <c r="P69" s="259">
        <v>0</v>
      </c>
      <c r="Q69" s="259">
        <v>32.504379317785578</v>
      </c>
      <c r="R69" s="259">
        <v>0</v>
      </c>
      <c r="S69" s="259">
        <v>28.390653067719267</v>
      </c>
      <c r="T69" s="259">
        <v>4.1137262500663097</v>
      </c>
      <c r="U69" s="259">
        <v>0</v>
      </c>
      <c r="V69" s="259">
        <v>7431.1136819713429</v>
      </c>
      <c r="W69" s="167"/>
    </row>
    <row r="70" spans="1:23" s="60" customFormat="1" ht="14.1" customHeight="1">
      <c r="A70" s="63" t="s">
        <v>193</v>
      </c>
      <c r="B70" s="336" t="s">
        <v>226</v>
      </c>
      <c r="C70" s="259">
        <v>110264.32113082841</v>
      </c>
      <c r="D70" s="259">
        <v>522.6996444543704</v>
      </c>
      <c r="E70" s="259">
        <v>266.72114740945079</v>
      </c>
      <c r="F70" s="259">
        <v>22463.40054000618</v>
      </c>
      <c r="G70" s="259">
        <v>0</v>
      </c>
      <c r="H70" s="259">
        <v>353.44967707465781</v>
      </c>
      <c r="I70" s="259">
        <v>951.66804526561396</v>
      </c>
      <c r="J70" s="259">
        <v>0</v>
      </c>
      <c r="K70" s="259">
        <v>21158.257024530179</v>
      </c>
      <c r="L70" s="259">
        <v>0</v>
      </c>
      <c r="M70" s="259">
        <v>2.5793135729389283E-2</v>
      </c>
      <c r="N70" s="259">
        <v>54250.643176340025</v>
      </c>
      <c r="O70" s="259">
        <v>14443.953377071986</v>
      </c>
      <c r="P70" s="259">
        <v>0</v>
      </c>
      <c r="Q70" s="259">
        <v>2.8100780005343289</v>
      </c>
      <c r="R70" s="259">
        <v>0</v>
      </c>
      <c r="S70" s="259">
        <v>2.8100780005343289</v>
      </c>
      <c r="T70" s="259">
        <v>0</v>
      </c>
      <c r="U70" s="259">
        <v>0</v>
      </c>
      <c r="V70" s="259">
        <v>18314.093167545867</v>
      </c>
      <c r="W70" s="167"/>
    </row>
    <row r="71" spans="1:23" s="60" customFormat="1" ht="14.1" customHeight="1">
      <c r="A71" s="63" t="s">
        <v>194</v>
      </c>
      <c r="B71" s="336" t="s">
        <v>289</v>
      </c>
      <c r="C71" s="259">
        <v>146810.6227031688</v>
      </c>
      <c r="D71" s="259">
        <v>2117.9798584633595</v>
      </c>
      <c r="E71" s="259">
        <v>1080.7545481098332</v>
      </c>
      <c r="F71" s="259">
        <v>28786.088029805425</v>
      </c>
      <c r="G71" s="259">
        <v>0</v>
      </c>
      <c r="H71" s="259">
        <v>2974.4332175306608</v>
      </c>
      <c r="I71" s="259">
        <v>1931.289840613741</v>
      </c>
      <c r="J71" s="259">
        <v>0</v>
      </c>
      <c r="K71" s="259">
        <v>23880.147911172149</v>
      </c>
      <c r="L71" s="259">
        <v>0</v>
      </c>
      <c r="M71" s="259">
        <v>0.21706048887283935</v>
      </c>
      <c r="N71" s="259">
        <v>65617.168248757778</v>
      </c>
      <c r="O71" s="259">
        <v>30820.222848081459</v>
      </c>
      <c r="P71" s="259">
        <v>0</v>
      </c>
      <c r="Q71" s="259">
        <v>33.892858140411036</v>
      </c>
      <c r="R71" s="259">
        <v>0</v>
      </c>
      <c r="S71" s="259">
        <v>20.30989343719239</v>
      </c>
      <c r="T71" s="259">
        <v>13.58296470321865</v>
      </c>
      <c r="U71" s="259">
        <v>0</v>
      </c>
      <c r="V71" s="259">
        <v>18354.516311810534</v>
      </c>
      <c r="W71" s="167"/>
    </row>
    <row r="72" spans="1:23" s="60" customFormat="1" ht="14.1" customHeight="1">
      <c r="A72" s="63" t="s">
        <v>195</v>
      </c>
      <c r="B72" s="336" t="s">
        <v>227</v>
      </c>
      <c r="C72" s="259">
        <v>189388.44800072181</v>
      </c>
      <c r="D72" s="259">
        <v>297.64934860499659</v>
      </c>
      <c r="E72" s="259">
        <v>151.88335524596039</v>
      </c>
      <c r="F72" s="259">
        <v>103180.83932457329</v>
      </c>
      <c r="G72" s="259">
        <v>0</v>
      </c>
      <c r="H72" s="259">
        <v>11894.353620961097</v>
      </c>
      <c r="I72" s="259">
        <v>68226.91993735217</v>
      </c>
      <c r="J72" s="259">
        <v>0</v>
      </c>
      <c r="K72" s="259">
        <v>23058.697770906645</v>
      </c>
      <c r="L72" s="259">
        <v>0</v>
      </c>
      <c r="M72" s="259">
        <v>0.86799535339227329</v>
      </c>
      <c r="N72" s="259">
        <v>38995.460266265924</v>
      </c>
      <c r="O72" s="259">
        <v>28189.829369133608</v>
      </c>
      <c r="P72" s="259">
        <v>0</v>
      </c>
      <c r="Q72" s="259">
        <v>789.32604840132308</v>
      </c>
      <c r="R72" s="259">
        <v>0</v>
      </c>
      <c r="S72" s="259">
        <v>789.32604840132308</v>
      </c>
      <c r="T72" s="259">
        <v>0</v>
      </c>
      <c r="U72" s="259">
        <v>0</v>
      </c>
      <c r="V72" s="259">
        <v>17783.460288496721</v>
      </c>
      <c r="W72" s="167"/>
    </row>
    <row r="73" spans="1:23" s="60" customFormat="1" ht="15" customHeight="1">
      <c r="A73" s="585"/>
      <c r="B73" s="128"/>
      <c r="C73" s="259"/>
      <c r="D73" s="259"/>
      <c r="E73" s="259"/>
      <c r="F73" s="259"/>
      <c r="G73" s="259"/>
      <c r="H73" s="259"/>
      <c r="I73" s="259"/>
      <c r="J73" s="259"/>
      <c r="K73" s="259"/>
      <c r="L73" s="259"/>
      <c r="M73" s="259"/>
      <c r="N73" s="259"/>
      <c r="O73" s="259"/>
      <c r="P73" s="259"/>
      <c r="Q73" s="259"/>
      <c r="R73" s="259"/>
      <c r="S73" s="259"/>
      <c r="T73" s="259"/>
      <c r="U73" s="259"/>
      <c r="V73" s="259"/>
      <c r="W73" s="167"/>
    </row>
    <row r="74" spans="1:23" s="99" customFormat="1" ht="15" customHeight="1">
      <c r="A74" s="53"/>
      <c r="B74" s="117" t="s">
        <v>91</v>
      </c>
      <c r="C74" s="261">
        <v>18693206.242842704</v>
      </c>
      <c r="D74" s="261">
        <v>2309334.552091714</v>
      </c>
      <c r="E74" s="261">
        <v>1640209.1911111111</v>
      </c>
      <c r="F74" s="261">
        <v>8719276.6887576785</v>
      </c>
      <c r="G74" s="261">
        <v>4568702</v>
      </c>
      <c r="H74" s="261">
        <v>328143.73358267092</v>
      </c>
      <c r="I74" s="261">
        <v>949145.80149276427</v>
      </c>
      <c r="J74" s="261">
        <v>376022</v>
      </c>
      <c r="K74" s="261">
        <v>541341.12903225794</v>
      </c>
      <c r="L74" s="261">
        <v>452654.00000000006</v>
      </c>
      <c r="M74" s="261">
        <v>1503268.0246499854</v>
      </c>
      <c r="N74" s="261">
        <v>2192847.0780000002</v>
      </c>
      <c r="O74" s="261">
        <v>1526950.5999999999</v>
      </c>
      <c r="P74" s="261">
        <v>1851148</v>
      </c>
      <c r="Q74" s="261">
        <v>312010.13288220158</v>
      </c>
      <c r="R74" s="261">
        <v>126868</v>
      </c>
      <c r="S74" s="261">
        <v>125637.66399312168</v>
      </c>
      <c r="T74" s="261">
        <v>3042.4688890799216</v>
      </c>
      <c r="U74" s="261">
        <v>56462</v>
      </c>
      <c r="V74" s="261">
        <v>141430</v>
      </c>
      <c r="W74" s="167"/>
    </row>
    <row r="75" spans="1:23" s="60" customFormat="1" ht="15" customHeight="1">
      <c r="A75" s="42"/>
      <c r="B75" s="133" t="s">
        <v>290</v>
      </c>
      <c r="C75" s="259">
        <v>3903781.0607265113</v>
      </c>
      <c r="D75" s="259">
        <v>28252</v>
      </c>
      <c r="E75" s="259">
        <v>20114</v>
      </c>
      <c r="F75" s="259">
        <v>2133180.7247196329</v>
      </c>
      <c r="G75" s="259">
        <v>0</v>
      </c>
      <c r="H75" s="259">
        <v>1125723.3651378909</v>
      </c>
      <c r="I75" s="259">
        <v>258576.51326398566</v>
      </c>
      <c r="J75" s="259">
        <v>0</v>
      </c>
      <c r="K75" s="259">
        <v>712138.87096774194</v>
      </c>
      <c r="L75" s="259">
        <v>0</v>
      </c>
      <c r="M75" s="259">
        <v>36741.975350014407</v>
      </c>
      <c r="N75" s="259">
        <v>947732</v>
      </c>
      <c r="O75" s="259">
        <v>469800</v>
      </c>
      <c r="P75" s="259">
        <v>0</v>
      </c>
      <c r="Q75" s="259">
        <v>173302.33600687832</v>
      </c>
      <c r="R75" s="259">
        <v>0</v>
      </c>
      <c r="S75" s="259">
        <v>167089.33600687832</v>
      </c>
      <c r="T75" s="259">
        <v>6213</v>
      </c>
      <c r="U75" s="259">
        <v>0</v>
      </c>
      <c r="V75" s="259">
        <v>131400</v>
      </c>
      <c r="W75" s="167"/>
    </row>
    <row r="76" spans="1:23" s="99" customFormat="1" ht="15" customHeight="1">
      <c r="A76" s="52"/>
      <c r="B76" s="102" t="s">
        <v>389</v>
      </c>
      <c r="C76" s="261">
        <v>22596987.30356922</v>
      </c>
      <c r="D76" s="261">
        <v>2337586.552091714</v>
      </c>
      <c r="E76" s="261">
        <v>1660323.1911111111</v>
      </c>
      <c r="F76" s="261">
        <v>10852457.413477311</v>
      </c>
      <c r="G76" s="261">
        <v>4568702</v>
      </c>
      <c r="H76" s="261">
        <v>1453867.0987205617</v>
      </c>
      <c r="I76" s="261">
        <v>1207722.3147567499</v>
      </c>
      <c r="J76" s="261">
        <v>376022</v>
      </c>
      <c r="K76" s="261">
        <v>1253480</v>
      </c>
      <c r="L76" s="261">
        <v>452654.00000000006</v>
      </c>
      <c r="M76" s="261">
        <v>1540009.9999999998</v>
      </c>
      <c r="N76" s="261">
        <v>3140579.0780000002</v>
      </c>
      <c r="O76" s="261">
        <v>1996750.5999999999</v>
      </c>
      <c r="P76" s="261">
        <v>1851148</v>
      </c>
      <c r="Q76" s="261">
        <v>485312.46888907987</v>
      </c>
      <c r="R76" s="261">
        <v>126868</v>
      </c>
      <c r="S76" s="261">
        <v>292727</v>
      </c>
      <c r="T76" s="261">
        <v>9255.4688890799225</v>
      </c>
      <c r="U76" s="261">
        <v>56462</v>
      </c>
      <c r="V76" s="261">
        <v>272830</v>
      </c>
      <c r="W76" s="167"/>
    </row>
    <row r="77" spans="1:23" s="60" customFormat="1" ht="15" customHeight="1">
      <c r="A77" s="100" t="s">
        <v>78</v>
      </c>
      <c r="B77" s="142" t="s">
        <v>65</v>
      </c>
      <c r="C77" s="259">
        <v>170832.06400000001</v>
      </c>
      <c r="D77" s="259">
        <v>0</v>
      </c>
      <c r="E77" s="259">
        <v>0</v>
      </c>
      <c r="F77" s="259">
        <v>0</v>
      </c>
      <c r="G77" s="259">
        <v>0</v>
      </c>
      <c r="H77" s="259">
        <v>0</v>
      </c>
      <c r="I77" s="259">
        <v>0</v>
      </c>
      <c r="J77" s="259">
        <v>0</v>
      </c>
      <c r="K77" s="259">
        <v>0</v>
      </c>
      <c r="L77" s="259">
        <v>0</v>
      </c>
      <c r="M77" s="259">
        <v>0</v>
      </c>
      <c r="N77" s="259">
        <v>45402.063999999998</v>
      </c>
      <c r="O77" s="259">
        <v>84776</v>
      </c>
      <c r="P77" s="259">
        <v>0</v>
      </c>
      <c r="Q77" s="259">
        <v>0</v>
      </c>
      <c r="R77" s="259">
        <v>0</v>
      </c>
      <c r="S77" s="259">
        <v>0</v>
      </c>
      <c r="T77" s="259">
        <v>0</v>
      </c>
      <c r="U77" s="259">
        <v>0</v>
      </c>
      <c r="V77" s="259">
        <v>40654</v>
      </c>
      <c r="W77" s="167"/>
    </row>
    <row r="78" spans="1:23" s="60" customFormat="1" ht="15" customHeight="1">
      <c r="A78" s="100" t="s">
        <v>78</v>
      </c>
      <c r="B78" s="142" t="s">
        <v>66</v>
      </c>
      <c r="C78" s="259">
        <v>-239086</v>
      </c>
      <c r="D78" s="259">
        <v>-103148</v>
      </c>
      <c r="E78" s="259">
        <v>-5679</v>
      </c>
      <c r="F78" s="259">
        <v>-152011</v>
      </c>
      <c r="G78" s="259">
        <v>-145095</v>
      </c>
      <c r="H78" s="259">
        <v>55830</v>
      </c>
      <c r="I78" s="259">
        <v>-39533</v>
      </c>
      <c r="J78" s="259">
        <v>-2902</v>
      </c>
      <c r="K78" s="259">
        <v>-31933</v>
      </c>
      <c r="L78" s="259">
        <v>13014</v>
      </c>
      <c r="M78" s="259">
        <v>-1392</v>
      </c>
      <c r="N78" s="259">
        <v>21752</v>
      </c>
      <c r="O78" s="259">
        <v>0</v>
      </c>
      <c r="P78" s="259">
        <v>0</v>
      </c>
      <c r="Q78" s="259">
        <v>0</v>
      </c>
      <c r="R78" s="259">
        <v>0</v>
      </c>
      <c r="S78" s="259">
        <v>0</v>
      </c>
      <c r="T78" s="259">
        <v>0</v>
      </c>
      <c r="U78" s="259">
        <v>0</v>
      </c>
      <c r="V78" s="259">
        <v>0</v>
      </c>
      <c r="W78" s="167"/>
    </row>
    <row r="79" spans="1:23" s="60" customFormat="1" ht="15" customHeight="1">
      <c r="A79" s="100" t="s">
        <v>78</v>
      </c>
      <c r="B79" s="270" t="s">
        <v>453</v>
      </c>
      <c r="C79" s="259">
        <v>1780701.2001931963</v>
      </c>
      <c r="D79" s="259">
        <v>47714</v>
      </c>
      <c r="E79" s="259">
        <v>13144</v>
      </c>
      <c r="F79" s="259">
        <v>1261040.5841931964</v>
      </c>
      <c r="G79" s="259">
        <v>137632</v>
      </c>
      <c r="H79" s="259">
        <v>219588.54160425006</v>
      </c>
      <c r="I79" s="259">
        <v>315765.04258894629</v>
      </c>
      <c r="J79" s="259">
        <v>127990</v>
      </c>
      <c r="K79" s="259">
        <v>59376</v>
      </c>
      <c r="L79" s="259">
        <v>241483</v>
      </c>
      <c r="M79" s="259">
        <v>159206</v>
      </c>
      <c r="N79" s="259">
        <v>307325.61599999998</v>
      </c>
      <c r="O79" s="259">
        <v>151477</v>
      </c>
      <c r="P79" s="259">
        <v>0</v>
      </c>
      <c r="Q79" s="259">
        <v>0</v>
      </c>
      <c r="R79" s="259">
        <v>0</v>
      </c>
      <c r="S79" s="259">
        <v>0</v>
      </c>
      <c r="T79" s="259">
        <v>0</v>
      </c>
      <c r="U79" s="259">
        <v>0</v>
      </c>
      <c r="V79" s="259">
        <v>0</v>
      </c>
      <c r="W79" s="167"/>
    </row>
    <row r="80" spans="1:23" s="60" customFormat="1" ht="15" customHeight="1">
      <c r="A80" s="100" t="s">
        <v>78</v>
      </c>
      <c r="B80" s="142" t="s">
        <v>67</v>
      </c>
      <c r="C80" s="259">
        <v>52406.447908286413</v>
      </c>
      <c r="D80" s="259">
        <v>-17239.552091713587</v>
      </c>
      <c r="E80" s="259">
        <v>1405</v>
      </c>
      <c r="F80" s="259">
        <v>0</v>
      </c>
      <c r="G80" s="259">
        <v>0</v>
      </c>
      <c r="H80" s="259">
        <v>0</v>
      </c>
      <c r="I80" s="259">
        <v>0</v>
      </c>
      <c r="J80" s="259">
        <v>0</v>
      </c>
      <c r="K80" s="259">
        <v>0</v>
      </c>
      <c r="L80" s="259">
        <v>0</v>
      </c>
      <c r="M80" s="259">
        <v>0</v>
      </c>
      <c r="N80" s="259">
        <v>68240</v>
      </c>
      <c r="O80" s="259">
        <v>1</v>
      </c>
      <c r="P80" s="259">
        <v>0</v>
      </c>
      <c r="Q80" s="259">
        <v>0</v>
      </c>
      <c r="R80" s="259">
        <v>0</v>
      </c>
      <c r="S80" s="259">
        <v>0</v>
      </c>
      <c r="T80" s="259">
        <v>0</v>
      </c>
      <c r="U80" s="259">
        <v>0</v>
      </c>
      <c r="V80" s="259">
        <v>0</v>
      </c>
      <c r="W80" s="167"/>
    </row>
    <row r="81" spans="1:26" s="60" customFormat="1" ht="15" customHeight="1">
      <c r="A81" s="101" t="s">
        <v>79</v>
      </c>
      <c r="B81" s="117" t="s">
        <v>198</v>
      </c>
      <c r="C81" s="261">
        <v>24361841.015670702</v>
      </c>
      <c r="D81" s="261">
        <v>2264913.0000000005</v>
      </c>
      <c r="E81" s="261">
        <v>1669193.1911111111</v>
      </c>
      <c r="F81" s="261">
        <v>11961486.997670507</v>
      </c>
      <c r="G81" s="261">
        <v>4561239</v>
      </c>
      <c r="H81" s="261">
        <v>1729285.6403248117</v>
      </c>
      <c r="I81" s="261">
        <v>1483954.3573456961</v>
      </c>
      <c r="J81" s="261">
        <v>501110</v>
      </c>
      <c r="K81" s="261">
        <v>1280923</v>
      </c>
      <c r="L81" s="261">
        <v>707151</v>
      </c>
      <c r="M81" s="261">
        <v>1697823.9999999998</v>
      </c>
      <c r="N81" s="261">
        <v>3583298.7579999999</v>
      </c>
      <c r="O81" s="261">
        <v>2233004.5999999996</v>
      </c>
      <c r="P81" s="261">
        <v>1851148</v>
      </c>
      <c r="Q81" s="261">
        <v>485312.46888907987</v>
      </c>
      <c r="R81" s="261">
        <v>126868</v>
      </c>
      <c r="S81" s="261">
        <v>292727</v>
      </c>
      <c r="T81" s="261">
        <v>9255.4688890799225</v>
      </c>
      <c r="U81" s="261">
        <v>56462</v>
      </c>
      <c r="V81" s="261">
        <v>313484</v>
      </c>
      <c r="W81" s="168"/>
    </row>
    <row r="82" spans="1:26" s="60" customFormat="1" ht="15" customHeight="1">
      <c r="B82" s="270" t="s">
        <v>248</v>
      </c>
      <c r="C82" s="259">
        <v>12099263.226889079</v>
      </c>
      <c r="D82" s="259">
        <v>1310782</v>
      </c>
      <c r="E82" s="259">
        <v>1639192</v>
      </c>
      <c r="F82" s="259">
        <v>5372370</v>
      </c>
      <c r="G82" s="259">
        <v>131271</v>
      </c>
      <c r="H82" s="259">
        <v>1310915</v>
      </c>
      <c r="I82" s="259">
        <v>1114470</v>
      </c>
      <c r="J82" s="259">
        <v>185360</v>
      </c>
      <c r="K82" s="259">
        <v>880361</v>
      </c>
      <c r="L82" s="259">
        <v>546176</v>
      </c>
      <c r="M82" s="259">
        <v>1203817</v>
      </c>
      <c r="N82" s="259">
        <v>907599.75800000003</v>
      </c>
      <c r="O82" s="259">
        <v>2070523</v>
      </c>
      <c r="P82" s="259">
        <v>0</v>
      </c>
      <c r="Q82" s="259">
        <v>485312.46888907987</v>
      </c>
      <c r="R82" s="259">
        <v>126868</v>
      </c>
      <c r="S82" s="259">
        <v>292727</v>
      </c>
      <c r="T82" s="259">
        <v>9255</v>
      </c>
      <c r="U82" s="259">
        <v>56462</v>
      </c>
      <c r="V82" s="259">
        <v>313484</v>
      </c>
      <c r="W82" s="167"/>
    </row>
    <row r="83" spans="1:26" s="60" customFormat="1" ht="15" customHeight="1">
      <c r="A83" s="100"/>
      <c r="B83" s="142" t="s">
        <v>454</v>
      </c>
      <c r="C83" s="259">
        <v>12262577.673141915</v>
      </c>
      <c r="D83" s="259">
        <v>954131</v>
      </c>
      <c r="E83" s="259">
        <v>30001</v>
      </c>
      <c r="F83" s="259">
        <v>6589116.6731419163</v>
      </c>
      <c r="G83" s="259">
        <v>4429968</v>
      </c>
      <c r="H83" s="259">
        <v>418370.64032481192</v>
      </c>
      <c r="I83" s="259">
        <v>369484.03281710378</v>
      </c>
      <c r="J83" s="259">
        <v>315750</v>
      </c>
      <c r="K83" s="259">
        <v>400562</v>
      </c>
      <c r="L83" s="259">
        <v>160975</v>
      </c>
      <c r="M83" s="259">
        <v>494007</v>
      </c>
      <c r="N83" s="259">
        <v>2675699</v>
      </c>
      <c r="O83" s="259">
        <v>162482</v>
      </c>
      <c r="P83" s="259">
        <v>1851148</v>
      </c>
      <c r="Q83" s="259">
        <v>0</v>
      </c>
      <c r="R83" s="259">
        <v>0</v>
      </c>
      <c r="S83" s="259">
        <v>0</v>
      </c>
      <c r="T83" s="259">
        <v>0</v>
      </c>
      <c r="U83" s="259">
        <v>0</v>
      </c>
      <c r="V83" s="259">
        <v>0</v>
      </c>
      <c r="W83" s="167"/>
    </row>
    <row r="84" spans="1:26" ht="15" customHeight="1">
      <c r="A84" s="576" t="s">
        <v>557</v>
      </c>
      <c r="C84" s="259"/>
      <c r="D84" s="259"/>
      <c r="E84" s="259"/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167"/>
    </row>
    <row r="85" spans="1:26" ht="15" customHeight="1">
      <c r="A85" s="25" t="s">
        <v>587</v>
      </c>
      <c r="C85" s="167"/>
      <c r="D85" s="167"/>
      <c r="E85" s="167"/>
      <c r="F85" s="167"/>
      <c r="G85" s="167"/>
      <c r="H85" s="167"/>
      <c r="I85" s="167"/>
      <c r="J85" s="167"/>
      <c r="K85" s="167"/>
      <c r="L85" s="167"/>
      <c r="M85" s="167"/>
      <c r="N85" s="167"/>
      <c r="O85" s="167"/>
      <c r="P85" s="167"/>
      <c r="Q85" s="167"/>
      <c r="R85" s="167"/>
      <c r="S85" s="167"/>
      <c r="T85" s="167"/>
      <c r="U85" s="167"/>
      <c r="V85" s="167"/>
      <c r="W85" s="167"/>
    </row>
    <row r="86" spans="1:26" s="33" customFormat="1" ht="15.95" customHeight="1">
      <c r="B86" s="167"/>
      <c r="C86" s="167"/>
      <c r="D86" s="167"/>
      <c r="E86" s="167"/>
      <c r="F86" s="167"/>
      <c r="G86" s="167"/>
      <c r="H86" s="167"/>
      <c r="I86" s="167"/>
      <c r="J86" s="167"/>
      <c r="K86" s="167"/>
      <c r="L86" s="167"/>
      <c r="M86" s="167"/>
      <c r="N86" s="167"/>
      <c r="O86" s="167"/>
      <c r="P86" s="167"/>
      <c r="Q86" s="167"/>
      <c r="R86" s="167"/>
      <c r="S86" s="167"/>
      <c r="T86" s="167"/>
      <c r="U86" s="167"/>
      <c r="V86" s="167"/>
      <c r="W86" s="167"/>
      <c r="X86" s="167"/>
      <c r="Y86" s="167"/>
      <c r="Z86" s="167"/>
    </row>
    <row r="87" spans="1:26" ht="15.95" customHeight="1">
      <c r="B87" s="167"/>
      <c r="C87" s="167"/>
      <c r="D87" s="167"/>
      <c r="E87" s="167"/>
      <c r="F87" s="167"/>
      <c r="G87" s="167"/>
      <c r="H87" s="167"/>
      <c r="I87" s="167"/>
      <c r="J87" s="167"/>
      <c r="K87" s="167"/>
      <c r="L87" s="167"/>
      <c r="M87" s="167"/>
      <c r="N87" s="167"/>
      <c r="O87" s="167"/>
      <c r="P87" s="167"/>
      <c r="Q87" s="167"/>
      <c r="R87" s="167"/>
      <c r="S87" s="167"/>
      <c r="T87" s="167"/>
      <c r="U87" s="167"/>
      <c r="V87" s="167"/>
      <c r="W87" s="167"/>
      <c r="X87" s="167"/>
      <c r="Y87" s="167"/>
      <c r="Z87" s="167"/>
    </row>
    <row r="88" spans="1:26" s="135" customFormat="1" ht="11.25" customHeight="1">
      <c r="B88" s="167"/>
      <c r="C88" s="167"/>
      <c r="D88" s="167"/>
      <c r="E88" s="167"/>
      <c r="F88" s="167"/>
      <c r="G88" s="167"/>
      <c r="H88" s="167"/>
      <c r="I88" s="167"/>
      <c r="J88" s="167"/>
      <c r="K88" s="167"/>
      <c r="L88" s="167"/>
      <c r="M88" s="167"/>
      <c r="N88" s="167"/>
      <c r="O88" s="167"/>
      <c r="P88" s="167"/>
      <c r="Q88" s="167"/>
      <c r="R88" s="167"/>
      <c r="S88" s="167"/>
      <c r="T88" s="167"/>
      <c r="U88" s="167"/>
      <c r="V88" s="167"/>
      <c r="W88" s="167"/>
      <c r="X88" s="167"/>
      <c r="Y88" s="167"/>
      <c r="Z88" s="167"/>
    </row>
    <row r="89" spans="1:26" s="135" customFormat="1" ht="11.25" customHeight="1">
      <c r="B89" s="167"/>
      <c r="C89" s="167"/>
      <c r="D89" s="167"/>
      <c r="E89" s="167"/>
      <c r="F89" s="167"/>
      <c r="G89" s="167"/>
      <c r="H89" s="167"/>
      <c r="I89" s="167"/>
      <c r="J89" s="167"/>
      <c r="K89" s="167"/>
      <c r="L89" s="167"/>
      <c r="M89" s="167"/>
      <c r="N89" s="167"/>
      <c r="O89" s="167"/>
      <c r="P89" s="167"/>
      <c r="Q89" s="167"/>
      <c r="R89" s="167"/>
      <c r="S89" s="167"/>
      <c r="T89" s="167"/>
      <c r="U89" s="167"/>
      <c r="V89" s="167"/>
      <c r="W89" s="167"/>
      <c r="X89" s="167"/>
      <c r="Y89" s="167"/>
      <c r="Z89" s="167"/>
    </row>
    <row r="90" spans="1:26" ht="9.9499999999999993" customHeight="1">
      <c r="B90" s="167"/>
      <c r="C90" s="167"/>
      <c r="D90" s="167"/>
      <c r="E90" s="167"/>
      <c r="F90" s="167"/>
      <c r="G90" s="167"/>
      <c r="H90" s="167"/>
      <c r="I90" s="167"/>
      <c r="J90" s="167"/>
      <c r="K90" s="167"/>
      <c r="L90" s="167"/>
      <c r="M90" s="167"/>
      <c r="N90" s="167"/>
      <c r="O90" s="167"/>
      <c r="P90" s="167"/>
      <c r="Q90" s="167"/>
      <c r="R90" s="167"/>
      <c r="S90" s="167"/>
      <c r="T90" s="167"/>
      <c r="U90" s="167"/>
      <c r="V90" s="167"/>
      <c r="W90" s="167"/>
      <c r="X90" s="167"/>
      <c r="Y90" s="167"/>
      <c r="Z90" s="167"/>
    </row>
    <row r="91" spans="1:26" ht="9.9499999999999993" customHeight="1">
      <c r="B91" s="167"/>
      <c r="C91" s="167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7"/>
      <c r="O91" s="167"/>
      <c r="P91" s="167"/>
      <c r="Q91" s="167"/>
      <c r="R91" s="167"/>
      <c r="S91" s="167"/>
      <c r="T91" s="167"/>
      <c r="U91" s="167"/>
      <c r="V91" s="167"/>
      <c r="W91" s="167"/>
      <c r="X91" s="167"/>
      <c r="Y91" s="167"/>
      <c r="Z91" s="167"/>
    </row>
    <row r="92" spans="1:26" ht="9.9499999999999993" customHeight="1">
      <c r="B92" s="167"/>
      <c r="C92" s="167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</row>
    <row r="93" spans="1:26" ht="15.95" customHeight="1"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</row>
    <row r="94" spans="1:26" ht="15.95" customHeight="1">
      <c r="B94" s="167"/>
      <c r="C94" s="167"/>
      <c r="D94" s="167"/>
      <c r="E94" s="167"/>
      <c r="F94" s="167"/>
      <c r="G94" s="167"/>
      <c r="H94" s="167"/>
      <c r="I94" s="167"/>
      <c r="J94" s="167"/>
      <c r="K94" s="167"/>
      <c r="L94" s="167"/>
      <c r="M94" s="167"/>
      <c r="N94" s="167"/>
      <c r="O94" s="167"/>
      <c r="P94" s="167"/>
      <c r="Q94" s="167"/>
      <c r="R94" s="167"/>
      <c r="S94" s="167"/>
      <c r="T94" s="167"/>
      <c r="U94" s="167"/>
      <c r="V94" s="167"/>
      <c r="W94" s="167"/>
      <c r="X94" s="167"/>
      <c r="Y94" s="167"/>
      <c r="Z94" s="167"/>
    </row>
    <row r="95" spans="1:26" ht="15.95" customHeight="1">
      <c r="B95" s="167"/>
      <c r="C95" s="167"/>
      <c r="D95" s="167"/>
      <c r="E95" s="167"/>
      <c r="F95" s="167"/>
      <c r="G95" s="167"/>
      <c r="H95" s="167"/>
      <c r="I95" s="167"/>
      <c r="J95" s="167"/>
      <c r="K95" s="167"/>
      <c r="L95" s="167"/>
      <c r="M95" s="167"/>
      <c r="N95" s="167"/>
      <c r="O95" s="167"/>
      <c r="P95" s="167"/>
      <c r="Q95" s="167"/>
      <c r="R95" s="167"/>
      <c r="S95" s="167"/>
      <c r="T95" s="167"/>
      <c r="U95" s="167"/>
      <c r="V95" s="167"/>
      <c r="W95" s="167"/>
      <c r="X95" s="167"/>
      <c r="Y95" s="167"/>
      <c r="Z95" s="167"/>
    </row>
    <row r="96" spans="1:26" ht="15.95" customHeight="1">
      <c r="B96" s="167"/>
      <c r="C96" s="167"/>
      <c r="D96" s="167"/>
      <c r="E96" s="167"/>
      <c r="F96" s="167"/>
      <c r="G96" s="167"/>
      <c r="H96" s="167"/>
      <c r="I96" s="167"/>
      <c r="J96" s="167"/>
      <c r="K96" s="167"/>
      <c r="L96" s="167"/>
      <c r="M96" s="167"/>
      <c r="N96" s="167"/>
      <c r="O96" s="167"/>
      <c r="P96" s="167"/>
      <c r="Q96" s="167"/>
      <c r="R96" s="167"/>
      <c r="S96" s="167"/>
      <c r="T96" s="167"/>
      <c r="U96" s="167"/>
      <c r="V96" s="167"/>
      <c r="W96" s="167"/>
      <c r="X96" s="167"/>
      <c r="Y96" s="167"/>
      <c r="Z96" s="167"/>
    </row>
    <row r="97" spans="2:26" ht="15.95" customHeight="1">
      <c r="B97" s="167"/>
      <c r="C97" s="167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67"/>
      <c r="O97" s="167"/>
      <c r="P97" s="167"/>
      <c r="Q97" s="167"/>
      <c r="R97" s="167"/>
      <c r="S97" s="167"/>
      <c r="T97" s="167"/>
      <c r="U97" s="167"/>
      <c r="V97" s="167"/>
      <c r="W97" s="167"/>
      <c r="X97" s="167"/>
      <c r="Y97" s="167"/>
      <c r="Z97" s="167"/>
    </row>
  </sheetData>
  <mergeCells count="11">
    <mergeCell ref="V4:V5"/>
    <mergeCell ref="A4:A5"/>
    <mergeCell ref="B4:B5"/>
    <mergeCell ref="O4:O5"/>
    <mergeCell ref="P4:P5"/>
    <mergeCell ref="F4:M4"/>
    <mergeCell ref="N4:N5"/>
    <mergeCell ref="Q4:U4"/>
    <mergeCell ref="C4:C5"/>
    <mergeCell ref="D4:D5"/>
    <mergeCell ref="E4:E5"/>
  </mergeCells>
  <phoneticPr fontId="0" type="noConversion"/>
  <pageMargins left="0.59055118110236227" right="0.19685039370078741" top="0.59055118110236227" bottom="0.39370078740157483" header="0.11811023622047245" footer="0.11811023622047245"/>
  <pageSetup paperSize="9" scale="70" firstPageNumber="18" fitToWidth="2" orientation="portrait" r:id="rId1"/>
  <headerFooter alignWithMargins="0">
    <oddFooter>&amp;L&amp;"MetaNormalLF-Roman,Standard"Statistisches Bundesamt, Energiegesamtrechnung,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30</vt:i4>
      </vt:variant>
      <vt:variant>
        <vt:lpstr>Benannte Bereiche</vt:lpstr>
      </vt:variant>
      <vt:variant>
        <vt:i4>3</vt:i4>
      </vt:variant>
    </vt:vector>
  </HeadingPairs>
  <TitlesOfParts>
    <vt:vector size="33" baseType="lpstr">
      <vt:lpstr>Titel</vt:lpstr>
      <vt:lpstr>Inhalt</vt:lpstr>
      <vt:lpstr>Einführung</vt:lpstr>
      <vt:lpstr>Glossar</vt:lpstr>
      <vt:lpstr>1.1</vt:lpstr>
      <vt:lpstr>1.2</vt:lpstr>
      <vt:lpstr>2.1</vt:lpstr>
      <vt:lpstr>2.2</vt:lpstr>
      <vt:lpstr>2.3.1</vt:lpstr>
      <vt:lpstr>2.3.2</vt:lpstr>
      <vt:lpstr>2.3.3</vt:lpstr>
      <vt:lpstr>2.3.4</vt:lpstr>
      <vt:lpstr>2.3.5</vt:lpstr>
      <vt:lpstr>2.3.6</vt:lpstr>
      <vt:lpstr>2.4</vt:lpstr>
      <vt:lpstr>2.5</vt:lpstr>
      <vt:lpstr>2.6</vt:lpstr>
      <vt:lpstr>3.1</vt:lpstr>
      <vt:lpstr>3.2</vt:lpstr>
      <vt:lpstr>3.3</vt:lpstr>
      <vt:lpstr>3.4</vt:lpstr>
      <vt:lpstr>3.5</vt:lpstr>
      <vt:lpstr>4.1</vt:lpstr>
      <vt:lpstr>4.2.1</vt:lpstr>
      <vt:lpstr>4.2.2</vt:lpstr>
      <vt:lpstr>4.2.3</vt:lpstr>
      <vt:lpstr>4.2.4</vt:lpstr>
      <vt:lpstr>4.2.5</vt:lpstr>
      <vt:lpstr>4.2.6</vt:lpstr>
      <vt:lpstr>4.3</vt:lpstr>
      <vt:lpstr>Titel!Druckbereich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2022-10-14T05:12:00Z</dcterms:created>
  <dcterms:modified xsi:type="dcterms:W3CDTF">2022-10-14T05:12:06Z</dcterms:modified>
</cp:coreProperties>
</file>