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668" yWindow="-12" windowWidth="7680" windowHeight="10812" tabRatio="902"/>
  </bookViews>
  <sheets>
    <sheet name="Titel" sheetId="16" r:id="rId1"/>
    <sheet name="Impressum" sheetId="55" r:id="rId2"/>
    <sheet name="Inhaltsverzeichnis" sheetId="18" r:id="rId3"/>
    <sheet name="Vorbemerkungen" sheetId="54" r:id="rId4"/>
    <sheet name="T1" sheetId="31" r:id="rId5"/>
    <sheet name="T2" sheetId="32" r:id="rId6"/>
    <sheet name="T3.1" sheetId="33" r:id="rId7"/>
    <sheet name="T3.2-3.3" sheetId="34" r:id="rId8"/>
    <sheet name="T3.4" sheetId="35" r:id="rId9"/>
    <sheet name="T4.1" sheetId="36" r:id="rId10"/>
    <sheet name="T4.2-4.3" sheetId="37" r:id="rId11"/>
    <sheet name="T4.4" sheetId="38" r:id="rId12"/>
    <sheet name="T5.1-5.2" sheetId="39" r:id="rId13"/>
    <sheet name="T5.3" sheetId="40" r:id="rId14"/>
    <sheet name="T5.4" sheetId="41" r:id="rId15"/>
    <sheet name="T6.1-6.2" sheetId="42" r:id="rId16"/>
    <sheet name="T6.3" sheetId="49" r:id="rId17"/>
    <sheet name="T6.4" sheetId="43" r:id="rId18"/>
    <sheet name="T7" sheetId="45" r:id="rId19"/>
    <sheet name="Anlage1" sheetId="53" r:id="rId20"/>
    <sheet name="Anlage2" sheetId="52" r:id="rId21"/>
    <sheet name="U4" sheetId="17" r:id="rId22"/>
  </sheets>
  <definedNames>
    <definedName name="_AMO_UniqueIdentifier" hidden="1">"'54ea893e-062c-47ee-b08b-295e19c059ae'"</definedName>
    <definedName name="_xlnm._FilterDatabase">#REF!</definedName>
    <definedName name="_xlnm.Database" localSheetId="1">#REF!</definedName>
    <definedName name="_xlnm.Database">#REF!</definedName>
    <definedName name="_xlnm.Print_Area" localSheetId="21">'U4'!$A$1:$G$52</definedName>
    <definedName name="_xlnm.Print_Area" localSheetId="3">Vorbemerkungen!$A$1:$G$177</definedName>
    <definedName name="_xlnm.Print_Area">#REF!</definedName>
    <definedName name="_xlnm.Print_Titles" localSheetId="6">T3.1!$1:$8</definedName>
    <definedName name="_xlnm.Print_Titles" localSheetId="7">'T3.2-3.3'!$1:$8</definedName>
    <definedName name="_xlnm.Print_Titles" localSheetId="9">T4.1!$1:$8</definedName>
    <definedName name="_xlnm.Print_Titles" localSheetId="10">'T4.2-4.3'!$1:$8</definedName>
    <definedName name="_xlnm.Print_Titles" localSheetId="12">'T5.1-5.2'!$1:$8</definedName>
    <definedName name="_xlnm.Print_Titles" localSheetId="13">T5.3!$1:$8</definedName>
    <definedName name="_xlnm.Print_Titles" localSheetId="15">'T6.1-6.2'!$1:$8</definedName>
    <definedName name="_xlnm.Print_Titles" localSheetId="16">T6.3!$1:$8</definedName>
    <definedName name="_xlnm.Print_Titles" localSheetId="17">T6.4!$1:$1</definedName>
    <definedName name="_xlnm.Print_Titles">#REF!</definedName>
    <definedName name="HTML_CodePage" hidden="1">1252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91" i="39" l="1"/>
  <c r="G91" i="39"/>
  <c r="E91" i="39"/>
  <c r="D91" i="39"/>
  <c r="C91" i="39"/>
  <c r="H90" i="39"/>
  <c r="G90" i="39"/>
  <c r="F90" i="39"/>
  <c r="E90" i="39"/>
  <c r="D90" i="39"/>
  <c r="C90" i="39"/>
  <c r="H89" i="39"/>
  <c r="G89" i="39"/>
  <c r="F89" i="39"/>
  <c r="E89" i="39"/>
  <c r="D89" i="39"/>
  <c r="C89" i="39"/>
  <c r="H88" i="39"/>
  <c r="G88" i="39"/>
  <c r="F88" i="39"/>
  <c r="E88" i="39"/>
  <c r="D88" i="39"/>
  <c r="C88" i="39"/>
  <c r="H87" i="39"/>
  <c r="G87" i="39"/>
  <c r="F87" i="39"/>
  <c r="E87" i="39"/>
  <c r="D87" i="39"/>
  <c r="C87" i="39"/>
  <c r="H86" i="39"/>
  <c r="G86" i="39"/>
  <c r="F86" i="39"/>
  <c r="E86" i="39"/>
  <c r="D86" i="39"/>
  <c r="C86" i="39"/>
  <c r="H85" i="39"/>
  <c r="G85" i="39"/>
  <c r="F85" i="39"/>
  <c r="E85" i="39"/>
  <c r="D85" i="39"/>
  <c r="C85" i="39"/>
  <c r="I84" i="39"/>
  <c r="H84" i="39"/>
  <c r="G84" i="39"/>
  <c r="F84" i="39"/>
  <c r="E84" i="39"/>
  <c r="D84" i="39"/>
  <c r="C84" i="39"/>
  <c r="I83" i="39"/>
  <c r="H83" i="39"/>
  <c r="G83" i="39"/>
  <c r="F83" i="39"/>
  <c r="E83" i="39"/>
  <c r="D83" i="39"/>
  <c r="C83" i="39"/>
</calcChain>
</file>

<file path=xl/sharedStrings.xml><?xml version="1.0" encoding="utf-8"?>
<sst xmlns="http://schemas.openxmlformats.org/spreadsheetml/2006/main" count="2631" uniqueCount="443">
  <si>
    <t>Jahr</t>
  </si>
  <si>
    <t>Insgesamt</t>
  </si>
  <si>
    <t>–</t>
  </si>
  <si>
    <t>•</t>
  </si>
  <si>
    <t>x</t>
  </si>
  <si>
    <t>darunter</t>
  </si>
  <si>
    <t>_____</t>
  </si>
  <si>
    <t>insgesamt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</si>
  <si>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</si>
  <si>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</si>
  <si>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</si>
  <si>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</si>
  <si>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</si>
  <si>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</si>
  <si>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</si>
  <si>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</si>
  <si>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</si>
  <si>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</si>
  <si>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</si>
  <si>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</si>
  <si>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</si>
  <si>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</si>
  <si>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</si>
  <si>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</si>
  <si>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</si>
  <si>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</si>
  <si>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</si>
  <si>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</si>
  <si>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</si>
  <si>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</si>
  <si>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</si>
  <si>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</si>
  <si>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</si>
  <si>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</si>
  <si>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</si>
  <si>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</si>
  <si>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</si>
  <si>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</si>
  <si>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</si>
  <si>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</si>
  <si>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</si>
  <si>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</si>
  <si>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</si>
  <si>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</si>
  <si>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</si>
  <si>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</si>
  <si>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Entwicklung ausgewählter Hochschul-</t>
  </si>
  <si>
    <t>Hochschulen insgesamt</t>
  </si>
  <si>
    <t>Hochschulen in öffentlicher Trägerschaft</t>
  </si>
  <si>
    <t>Lehr- und Forschungsbereichen</t>
  </si>
  <si>
    <t>3.1</t>
  </si>
  <si>
    <t>3.2</t>
  </si>
  <si>
    <t>3.3</t>
  </si>
  <si>
    <t>4.1</t>
  </si>
  <si>
    <t>4.2</t>
  </si>
  <si>
    <t>4.3</t>
  </si>
  <si>
    <t>Ausgaben der einzelnen Hochschularten</t>
  </si>
  <si>
    <t>5.1</t>
  </si>
  <si>
    <t>Universitäten einschl. technischer</t>
  </si>
  <si>
    <t>Universitäten</t>
  </si>
  <si>
    <t>5.2</t>
  </si>
  <si>
    <t>5.3</t>
  </si>
  <si>
    <t>Fachhochschulen</t>
  </si>
  <si>
    <t>Kunsthochschulen</t>
  </si>
  <si>
    <t>5.4</t>
  </si>
  <si>
    <t>Einnahmen der einzelnen Hochschularten</t>
  </si>
  <si>
    <t>6.1</t>
  </si>
  <si>
    <t>6.2</t>
  </si>
  <si>
    <t>6.3</t>
  </si>
  <si>
    <t>6.4</t>
  </si>
  <si>
    <t>Drittmitteleinnahmen der Hochschulen</t>
  </si>
  <si>
    <t>Hochschularten und Drittmittelquellen</t>
  </si>
  <si>
    <t>Hochschulart</t>
  </si>
  <si>
    <t>Ausgaben</t>
  </si>
  <si>
    <t>Einnahmen</t>
  </si>
  <si>
    <t>Personal-
ausgaben</t>
  </si>
  <si>
    <t>Investitions-
ausgaben</t>
  </si>
  <si>
    <t>Drittmittel</t>
  </si>
  <si>
    <t xml:space="preserve">  davon</t>
  </si>
  <si>
    <t>Fächergruppe</t>
  </si>
  <si>
    <t>Sprach- u. Kulturwissenschaften</t>
  </si>
  <si>
    <t>Sport</t>
  </si>
  <si>
    <t>Rechts-, Wirtschafts- u. Sozial-</t>
  </si>
  <si>
    <t xml:space="preserve">  wissenschaften</t>
  </si>
  <si>
    <t>Mathematik, Naturwissenschaften</t>
  </si>
  <si>
    <t>Agrar-, Forst- u. Ernährungs-</t>
  </si>
  <si>
    <t>Ingenieurwissenschaften</t>
  </si>
  <si>
    <t>Kunst, Kunstwissenschaft</t>
  </si>
  <si>
    <t>Hochschule insgesamt</t>
  </si>
  <si>
    <t>Zentrale Einrichtungen</t>
  </si>
  <si>
    <t xml:space="preserve">  (ohne Hochschulkliniken)</t>
  </si>
  <si>
    <t>3.1  Hochschulen insgesamt</t>
  </si>
  <si>
    <t>Sig-na-tur</t>
  </si>
  <si>
    <t>Fächergruppe /
Lehr- und Forschungsbereich</t>
  </si>
  <si>
    <t xml:space="preserve">Ausgaben
insgesamt </t>
  </si>
  <si>
    <t>Davon</t>
  </si>
  <si>
    <t>Laufende Ausgaben</t>
  </si>
  <si>
    <t>Investitionsausgaben</t>
  </si>
  <si>
    <t>zusammen</t>
  </si>
  <si>
    <t>Personal-ausgaben</t>
  </si>
  <si>
    <t>Bewirtschaf-
tung und 
Unterhaltung
der Grund-
stücke und
Gebäude</t>
  </si>
  <si>
    <t>Andere laufende Sach-ausgaben</t>
  </si>
  <si>
    <t>Erwerb von
Grund-
stücken und 
Gebäuden; Baumaß-
nahmen</t>
  </si>
  <si>
    <t/>
  </si>
  <si>
    <t>Sprach- und Kulturwissenschaften</t>
  </si>
  <si>
    <t xml:space="preserve">010
</t>
  </si>
  <si>
    <t>Sprach- und Kulturwissenschaften
  allgemein</t>
  </si>
  <si>
    <t>020</t>
  </si>
  <si>
    <t>030</t>
  </si>
  <si>
    <t>040</t>
  </si>
  <si>
    <t>Philosophie</t>
  </si>
  <si>
    <t>050</t>
  </si>
  <si>
    <t>Geschichte</t>
  </si>
  <si>
    <t xml:space="preserve">070
</t>
  </si>
  <si>
    <t xml:space="preserve">080
</t>
  </si>
  <si>
    <t>Allgemeine und vergleichende
  Literatur- und Sprachwissenschaft</t>
  </si>
  <si>
    <t>090</t>
  </si>
  <si>
    <t>Altphilologie (klassische Philologie)</t>
  </si>
  <si>
    <t xml:space="preserve">100
</t>
  </si>
  <si>
    <t>Germanistik (Deutsch, germanische
  Sprachen ohne Anglistik)</t>
  </si>
  <si>
    <t>110</t>
  </si>
  <si>
    <t>Anglistik, Amerikanistik</t>
  </si>
  <si>
    <t>120</t>
  </si>
  <si>
    <t>Romanistik</t>
  </si>
  <si>
    <t>130</t>
  </si>
  <si>
    <t>Slawistik, Baltistik, Finno-Ugristik</t>
  </si>
  <si>
    <t xml:space="preserve">140
</t>
  </si>
  <si>
    <t>Sonstige/ Außereuropäische
  Sprach- und Kulturwissenschaften</t>
  </si>
  <si>
    <t>160</t>
  </si>
  <si>
    <t>170</t>
  </si>
  <si>
    <t>Psychologie</t>
  </si>
  <si>
    <t>180</t>
  </si>
  <si>
    <t>Erziehungswissenschaften</t>
  </si>
  <si>
    <t>190</t>
  </si>
  <si>
    <t>Sonderpädagogik</t>
  </si>
  <si>
    <t>200</t>
  </si>
  <si>
    <t>Rechts-,  Wirtschafts- und
  Sozialwissenschaften</t>
  </si>
  <si>
    <t xml:space="preserve">220
</t>
  </si>
  <si>
    <t>Rechts-, Wirtschafts- und
  Sozialwissenschaften allgemein</t>
  </si>
  <si>
    <t xml:space="preserve">225
</t>
  </si>
  <si>
    <t>Regionalwissenschaften (soweit nicht
  einzelnen Lehr- und Forschungsbe-
  reichen oder anderen Fächergruppen
  zuzuordnen)</t>
  </si>
  <si>
    <t>230</t>
  </si>
  <si>
    <t>Politikwissenschaften</t>
  </si>
  <si>
    <t>235</t>
  </si>
  <si>
    <t>Sozialwissenschaften</t>
  </si>
  <si>
    <t>240</t>
  </si>
  <si>
    <t>Sozialwesen</t>
  </si>
  <si>
    <t>250</t>
  </si>
  <si>
    <t>Rechtswissenschaften</t>
  </si>
  <si>
    <t>270</t>
  </si>
  <si>
    <t>290</t>
  </si>
  <si>
    <t>Wirtschaftswissenschaften</t>
  </si>
  <si>
    <t>340</t>
  </si>
  <si>
    <t>Mathematik</t>
  </si>
  <si>
    <t>350</t>
  </si>
  <si>
    <t>Informatik</t>
  </si>
  <si>
    <t>360</t>
  </si>
  <si>
    <t>Physik, Astronomie</t>
  </si>
  <si>
    <t>370</t>
  </si>
  <si>
    <t>Chemie</t>
  </si>
  <si>
    <t>390</t>
  </si>
  <si>
    <t>Pharmazie</t>
  </si>
  <si>
    <t>400</t>
  </si>
  <si>
    <t>Biologie</t>
  </si>
  <si>
    <t>410</t>
  </si>
  <si>
    <t>Geowissenschaften (ohne Geographie)</t>
  </si>
  <si>
    <t>420</t>
  </si>
  <si>
    <t>Geographie</t>
  </si>
  <si>
    <t>Humanmedizin/ Gesundheits-
  wissenschaften</t>
  </si>
  <si>
    <t>440</t>
  </si>
  <si>
    <t>Humanmedizin allgemein</t>
  </si>
  <si>
    <t>445</t>
  </si>
  <si>
    <t>Gesundheitswissenschaften allgemein</t>
  </si>
  <si>
    <t xml:space="preserve">490
</t>
  </si>
  <si>
    <t>Klinisch-praktische Humanmedizin
  (ohne Zahnmedizin)</t>
  </si>
  <si>
    <t>520</t>
  </si>
  <si>
    <t>Zahnmedizin (klinisch-praktisch)</t>
  </si>
  <si>
    <t>Veterinärmedizin</t>
  </si>
  <si>
    <t>540</t>
  </si>
  <si>
    <t>Veterinärmedizin allgemein</t>
  </si>
  <si>
    <t>550</t>
  </si>
  <si>
    <t>Vorklinische Veterinärmedizin</t>
  </si>
  <si>
    <t>560</t>
  </si>
  <si>
    <t>Klinisch-theoretische Veterinärmedizin</t>
  </si>
  <si>
    <t>580</t>
  </si>
  <si>
    <t>Klinisch-praktische Veterinärmedizin</t>
  </si>
  <si>
    <t>Agrar-, Forst- und Ernährungs-
 wissenschaften</t>
  </si>
  <si>
    <t>615</t>
  </si>
  <si>
    <t>Landespflege, Umweltgestaltung</t>
  </si>
  <si>
    <t xml:space="preserve">620
</t>
  </si>
  <si>
    <t>Agrarwissenschaften, Lebensmittel-
  und Getränketechnologie</t>
  </si>
  <si>
    <t>Forstwissenschaft, Holzwirtschaft</t>
  </si>
  <si>
    <t>670</t>
  </si>
  <si>
    <t>Ingenieurwissenschaften allgemein</t>
  </si>
  <si>
    <t>690</t>
  </si>
  <si>
    <t>Maschinenbau / Verfahrenstechnik</t>
  </si>
  <si>
    <t>710</t>
  </si>
  <si>
    <t>Elektrotechnik</t>
  </si>
  <si>
    <t>720</t>
  </si>
  <si>
    <t>Verkehrstechnik, Nautik</t>
  </si>
  <si>
    <t>730</t>
  </si>
  <si>
    <t>Architektur</t>
  </si>
  <si>
    <t>740</t>
  </si>
  <si>
    <t>Raumplanung</t>
  </si>
  <si>
    <t>750</t>
  </si>
  <si>
    <t>Bauingenieurwesen</t>
  </si>
  <si>
    <t>760</t>
  </si>
  <si>
    <t>Vermessungswesen</t>
  </si>
  <si>
    <t>780</t>
  </si>
  <si>
    <t>Kunst, Kunstwissenschaft allgemein</t>
  </si>
  <si>
    <t>790</t>
  </si>
  <si>
    <t>Bildende Kunst</t>
  </si>
  <si>
    <t>800</t>
  </si>
  <si>
    <t>Gestaltung</t>
  </si>
  <si>
    <t xml:space="preserve">820
</t>
  </si>
  <si>
    <t>Darstellende Kunst, Film und
  Fernsehen, Theaterwissenschaft</t>
  </si>
  <si>
    <t>830</t>
  </si>
  <si>
    <t>Musik, Musikwissenschaft</t>
  </si>
  <si>
    <t xml:space="preserve">870
</t>
  </si>
  <si>
    <t>Hochschule insgesamt
  (ohne Hochschulkliniken)</t>
  </si>
  <si>
    <t>Zentrale Einrichtungen
  (ohne Hochschulkliniken)</t>
  </si>
  <si>
    <t>880</t>
  </si>
  <si>
    <t>Zentrale Hochschulverwaltung</t>
  </si>
  <si>
    <t>900</t>
  </si>
  <si>
    <t>Zentralbibliothek</t>
  </si>
  <si>
    <t>910</t>
  </si>
  <si>
    <t>Hochschulrechenzentrum</t>
  </si>
  <si>
    <t xml:space="preserve">920
</t>
  </si>
  <si>
    <t>Zentrale wissenschaftliche
  Einrichtungen</t>
  </si>
  <si>
    <t xml:space="preserve">930
</t>
  </si>
  <si>
    <t>Zentrale Betriebs- und
  Versorgungseinrichtungen</t>
  </si>
  <si>
    <t>940</t>
  </si>
  <si>
    <t>Soziale Einrichtungen</t>
  </si>
  <si>
    <t>950</t>
  </si>
  <si>
    <t>Übrige Ausbildungseinrichtungen</t>
  </si>
  <si>
    <t xml:space="preserve">960
</t>
  </si>
  <si>
    <t>Mit der Hochschule verbundene sowie
  hochschulfremde Einrichtungen</t>
  </si>
  <si>
    <t>Kliniken insgesamt, Zentrale Dienste</t>
  </si>
  <si>
    <t>Soziale Einrichtungen der Kliniken</t>
  </si>
  <si>
    <t xml:space="preserve">3.2  Hochschulen in öffentlicher Trägerschaft </t>
  </si>
  <si>
    <t>4.1  Hochschulen insgesamt</t>
  </si>
  <si>
    <t>Einnahmen
insgesamt</t>
  </si>
  <si>
    <t>Beiträge
der 
Studie-
renden</t>
  </si>
  <si>
    <t>Einnahmen aus wirt-
schaftlicher Tätigkeit und Vermögen</t>
  </si>
  <si>
    <t>Drittmittel für Lehre und Forschung</t>
  </si>
  <si>
    <t>Andere Einnahmen
aus Zu-
weisungen
und Zu-
schüssen</t>
  </si>
  <si>
    <t>davon</t>
  </si>
  <si>
    <t>vom öffentlichen Bereich</t>
  </si>
  <si>
    <t>von anderen Bereichen</t>
  </si>
  <si>
    <t xml:space="preserve">4.2  Hochschulen in öffentlicher Trägerschaft </t>
  </si>
  <si>
    <t>Drittmittelquelle</t>
  </si>
  <si>
    <t>Kunsthoch-
schulen</t>
  </si>
  <si>
    <t>Fachhoch-
schulen</t>
  </si>
  <si>
    <t>Darunter</t>
  </si>
  <si>
    <t>in Träger-
schaft des Landes</t>
  </si>
  <si>
    <t>Drittmittel für Lehre und
  Forschung vom öffentlichen
  Bereich (ohne Träger)</t>
  </si>
  <si>
    <t xml:space="preserve">  vom Bund</t>
  </si>
  <si>
    <t xml:space="preserve">  von der Bundesagentur
     für Arbeit</t>
  </si>
  <si>
    <t xml:space="preserve">  von Gemeinden, Gemeinde-
    und Zweckverbänden</t>
  </si>
  <si>
    <t xml:space="preserve">  von sonstigen öffentlichen
    Bereichen</t>
  </si>
  <si>
    <t>Drittmittel für Lehre und
  Forschung von anderen
  Bereichen (ohne Träger)</t>
  </si>
  <si>
    <t xml:space="preserve">  von der Deutschen
    Forschungsgemeinschaft</t>
  </si>
  <si>
    <t xml:space="preserve">  von der Europäischen Union </t>
  </si>
  <si>
    <t xml:space="preserve">  von anderen internationalen
    Organisationen</t>
  </si>
  <si>
    <t xml:space="preserve">  von Hochschulförder-
    gesellschaften</t>
  </si>
  <si>
    <t xml:space="preserve">  von Stiftungen und dgl.</t>
  </si>
  <si>
    <t xml:space="preserve">  von der gewerblichen
    Wirtschaft und sonstigen
    nichtöffentlichen Bereichen</t>
  </si>
  <si>
    <t>Universitäten (ohne Kliniken)</t>
  </si>
  <si>
    <t xml:space="preserve">  (ohne Hochschulkliniken) ¹</t>
  </si>
  <si>
    <t>Kulturwissenschaften i. e. S.</t>
  </si>
  <si>
    <t>Evangelische Theologie</t>
  </si>
  <si>
    <t>Katholische Theologie</t>
  </si>
  <si>
    <t>Hochschulkliniken</t>
  </si>
  <si>
    <t>Sonstige / Außereuropäische Sprach- und Kulturwissenschaften</t>
  </si>
  <si>
    <t xml:space="preserve">5.3  Fachhochschulen  </t>
  </si>
  <si>
    <t>5.4  Kunsthochschulen</t>
  </si>
  <si>
    <t>6.3  Fachhochschulen</t>
  </si>
  <si>
    <t xml:space="preserve">Einnahmearten und Fächergruppen / </t>
  </si>
  <si>
    <t>Hochschul- kliniken</t>
  </si>
  <si>
    <t>Humanmedizin / Gesundheits-</t>
  </si>
  <si>
    <t>5.2  Hochschulkliniken</t>
  </si>
  <si>
    <t>6.2  Hochschulkliniken</t>
  </si>
  <si>
    <t>6.4  Kunsthochschulen</t>
  </si>
  <si>
    <t>1  Nicht aufteilbare Ausgaben erscheinen in der Fächergruppe "Hochschule insgesamt".</t>
  </si>
  <si>
    <t>Behlertstraße 3a</t>
  </si>
  <si>
    <t>Rechts-, Wirtschafts- und Sozialwissenschaften allgemein</t>
  </si>
  <si>
    <t>Klinisch-praktische Humanmedizin (ohne Zahnmedizin)</t>
  </si>
  <si>
    <t>Agrar-, Forst- und Ernährungswissenschaften</t>
  </si>
  <si>
    <t>Hochschule insgesamt (ohne Hochschulkliniken)</t>
  </si>
  <si>
    <t>Zentrale Einrichtungen (ohne Hochschulkliniken)</t>
  </si>
  <si>
    <t>Zentrale Betriebs- und Versorgungseinrichtungen</t>
  </si>
  <si>
    <t>Wirtschaftsingenieurwesen mit ingenieur-
  wissenschaftlichem Schwerpunkt</t>
  </si>
  <si>
    <t xml:space="preserve">310
</t>
  </si>
  <si>
    <t>Wirtschaftsingenieurwesen mit
  wirtschaftswissenschaftlichem
  Schwerpunkt</t>
  </si>
  <si>
    <t>Tel. 0331 8173  - 1777</t>
  </si>
  <si>
    <t>Fax 030 9028  -  4091</t>
  </si>
  <si>
    <t>Entwicklung der Hochschulausgaben und</t>
  </si>
  <si>
    <t>Anhang</t>
  </si>
  <si>
    <t>Hochschule</t>
  </si>
  <si>
    <t>Trägerschaft</t>
  </si>
  <si>
    <t>öffentlicher oder
freier Träger</t>
  </si>
  <si>
    <t>Träger</t>
  </si>
  <si>
    <t>öffentlich</t>
  </si>
  <si>
    <t>freier Träger</t>
  </si>
  <si>
    <t>Kirche</t>
  </si>
  <si>
    <t>privat</t>
  </si>
  <si>
    <t xml:space="preserve">2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</si>
  <si>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</si>
  <si>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Sprach- und Kulturwissenschaften allgemein</t>
  </si>
  <si>
    <t>Bibliothekswissenschaft, Dokumentation</t>
  </si>
  <si>
    <t xml:space="preserve">Allgemeine und vergleichende Literatur- und </t>
  </si>
  <si>
    <t>Agrar-, Forst- und Ernährungswissenschaften allgemein</t>
  </si>
  <si>
    <t xml:space="preserve">   Sprachwissenschaft</t>
  </si>
  <si>
    <t>Agrarwissenschaften, Lebensmittel- und Getränketechnologie</t>
  </si>
  <si>
    <t>Germanistik (Deutsch, germanische Sprachen ohne Anglistik)</t>
  </si>
  <si>
    <t>Ernährungs- und Haushaltswissenschaften</t>
  </si>
  <si>
    <t>Wirtschaftsingenieurwesen mit ingenieurwissenschaftlichem</t>
  </si>
  <si>
    <t xml:space="preserve">   Schwerpunkt</t>
  </si>
  <si>
    <t>Bergbau, Hüttenwesen</t>
  </si>
  <si>
    <t xml:space="preserve">Regionalwissenschaften (soweit nicht einzelnen Lehr- </t>
  </si>
  <si>
    <t xml:space="preserve">   und Forschungsbereichen oder anderen Fächergruppen</t>
  </si>
  <si>
    <t xml:space="preserve">   zuzuordnen)</t>
  </si>
  <si>
    <t>Darstellende Kunst, Film und Fernsehen, Theaterwissenschaft</t>
  </si>
  <si>
    <t>Wirtschaftsingenieurwesen mit wirtschafts-</t>
  </si>
  <si>
    <t xml:space="preserve">   wissenschaftlichem Schwerpunkt</t>
  </si>
  <si>
    <t>Mathematik, Naturwissenschaften allgemein</t>
  </si>
  <si>
    <t>Zentral verwaltete Hörsäle und Lehrräume</t>
  </si>
  <si>
    <t>Zentrale wissenschaftliche Einrichtungen</t>
  </si>
  <si>
    <t>Mit der Hochschule verbundene sowie hochschulfremde</t>
  </si>
  <si>
    <t xml:space="preserve">   Einrichtungen</t>
  </si>
  <si>
    <t>Vorklinische Humanmedizin (einschl. Zahnmedizin)</t>
  </si>
  <si>
    <t>Übrige Ausbildungseinrichtungen der Kliniken</t>
  </si>
  <si>
    <t>Klinisch-theoretische Humanmedizin (einschl. Zahnmedizin)</t>
  </si>
  <si>
    <t>Mit den Kliniken verbundene sowie klinikfremde Einrichtungen</t>
  </si>
  <si>
    <t>Zuordnung der Lehr- und Forschungsbereiche</t>
  </si>
  <si>
    <t xml:space="preserve">zu den Fächergruppen </t>
  </si>
  <si>
    <t xml:space="preserve">Hochschulen im Land Berlin nach der </t>
  </si>
  <si>
    <t>1  Hochschulen im Land Berlin nach der Trägerschaft</t>
  </si>
  <si>
    <t>Humboldt Universität zu Berlin</t>
  </si>
  <si>
    <t>Freie Universität Berlin</t>
  </si>
  <si>
    <t>Technische Universität Berlin</t>
  </si>
  <si>
    <t>Land Berlin</t>
  </si>
  <si>
    <t>Charité - Universitätsmedizin Berlin</t>
  </si>
  <si>
    <t>ESMT European School of Management and Technology</t>
  </si>
  <si>
    <t>Hertie School of Governance</t>
  </si>
  <si>
    <t>International Psychoanalytic University Berlin</t>
  </si>
  <si>
    <t>ESCP Europe Wirtschaftshochschule Berlin</t>
  </si>
  <si>
    <t xml:space="preserve">Steinbeis Hochschule Berlin </t>
  </si>
  <si>
    <t>Kunsthochschule Berlin-Weißensee</t>
  </si>
  <si>
    <t>Hochschule für Musik "Hanns Eisler"</t>
  </si>
  <si>
    <t>Hochschule für Schauspielkunst "Ernst Busch"</t>
  </si>
  <si>
    <t>Universität der Künste Berlin</t>
  </si>
  <si>
    <t>Hochschule für Technik und Wirtschaft Berlin</t>
  </si>
  <si>
    <t>Hochschule für Wirtschaft und Recht Berlin</t>
  </si>
  <si>
    <t>EBC Hochschule Berlin</t>
  </si>
  <si>
    <t>Touro College Berlin</t>
  </si>
  <si>
    <t>bbw Hochschule</t>
  </si>
  <si>
    <t>IB-Hochschule Berlin</t>
  </si>
  <si>
    <t>Design Akademie Berlin - Hochschule für Kommunikation und Design</t>
  </si>
  <si>
    <t>Quadriga Hochschule Berlin</t>
  </si>
  <si>
    <t>DEKRA Hochschule Berlin</t>
  </si>
  <si>
    <t>Katholische Hochschule für Sozialwesen Berlin</t>
  </si>
  <si>
    <t>(nur Humanmedizin)</t>
  </si>
  <si>
    <t>Zentrale Einrichtungen der Hochschulkliniken</t>
  </si>
  <si>
    <t>Bibliothekswissenschaft,
  Dokumentation</t>
  </si>
  <si>
    <t>Verwaltungswissenschaften</t>
  </si>
  <si>
    <t xml:space="preserve">  von Ländern </t>
  </si>
  <si>
    <t>SRH Hochschule Berlin</t>
  </si>
  <si>
    <t xml:space="preserve">   Kulturwissenschaft</t>
  </si>
  <si>
    <t>Rechts-,  Wirtschafts- und</t>
  </si>
  <si>
    <t>Humanmedizin/Gesundheitswissenschaften</t>
  </si>
  <si>
    <t>Sonstige / Außereuropäische Sprach- und</t>
  </si>
  <si>
    <t>Ausgaben der Hochschulen des Landes</t>
  </si>
  <si>
    <t>Fächergruppen / Lehr- und Forschungs-</t>
  </si>
  <si>
    <t>bereichen</t>
  </si>
  <si>
    <t>und Fächergruppen / Lehr- und Forschungs-</t>
  </si>
  <si>
    <t>6.1  Universitäten einschl. technischer Universitäten (ohne Kliniken)</t>
  </si>
  <si>
    <t>5.1  Universitäten einschl. technischer Universitäten (ohne Kliniken)</t>
  </si>
  <si>
    <t>ECLA of Bard, a Liberal Arts University in Berlin</t>
  </si>
  <si>
    <t>Akkon-Hochschule für Humanwissenschaften</t>
  </si>
  <si>
    <t>DUW Deutsche Universität für Weiterbildung</t>
  </si>
  <si>
    <t>BEST-Sabel-Hochschule Berlin</t>
  </si>
  <si>
    <t>HMKW Hochschule für Medien, Kommunikation und Wirtschaft</t>
  </si>
  <si>
    <t>German open Business School  Hochschule für Wirtschaft u. Verwaltung</t>
  </si>
  <si>
    <t>Beuth Hochschule für Technik Berlin</t>
  </si>
  <si>
    <t>Alice Salomon Hochschule für Sozialarbeit und Sozialpädagogik Berlin</t>
  </si>
  <si>
    <t>Evangelische Hochschule Berlin</t>
  </si>
  <si>
    <t>Mediadesign Hochschule für Design und Informatik</t>
  </si>
  <si>
    <t>Hochschule der populären Künste in Berlin</t>
  </si>
  <si>
    <t>Psychologische Hochschule Berlin</t>
  </si>
  <si>
    <t xml:space="preserve">-einnahmen (ohne Hochschulträger) des </t>
  </si>
  <si>
    <t>schularten und nach Trägerschaft</t>
  </si>
  <si>
    <t>ausgaben und -einnahmen (ohne Hoch-</t>
  </si>
  <si>
    <t>Einnahmen der Hochschulen (ohne Hoch-</t>
  </si>
  <si>
    <t>Erscheinungsfolge:  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</si>
  <si>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</si>
  <si>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</si>
  <si>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Hochschulen in privater Trägerschaft</t>
  </si>
  <si>
    <t>Hochschulen in kirchlicher Trägerschaft</t>
  </si>
  <si>
    <t>3.4</t>
  </si>
  <si>
    <t>4.4</t>
  </si>
  <si>
    <t>ESMOD Berlin Internationale Kunsthochschule für Mode</t>
  </si>
  <si>
    <t>MSB Medical School Berlin Hochschule für Gesundheit und Medizin</t>
  </si>
  <si>
    <t xml:space="preserve">Hochschule für Wirtschaft, Technik und Kultur </t>
  </si>
  <si>
    <t>Mit der Hochschule verbundene sowie
   hochschulfremde Einrichtungen</t>
  </si>
  <si>
    <t xml:space="preserve">
960
</t>
  </si>
  <si>
    <t>Wirtschaftsingenieurwesen mit
  ingenieurwissenschaftlichem
  Schwerpunkt</t>
  </si>
  <si>
    <t xml:space="preserve">675
</t>
  </si>
  <si>
    <t>070</t>
  </si>
  <si>
    <t>Humanmedizin /
  Gesundheitswissenschaften</t>
  </si>
  <si>
    <t xml:space="preserve">  Hochschulen in öffentlicher</t>
  </si>
  <si>
    <t xml:space="preserve">    Trägerschaft</t>
  </si>
  <si>
    <t xml:space="preserve">  Hochschulen in privater</t>
  </si>
  <si>
    <t xml:space="preserve">  Hochschulen in kirchlicher</t>
  </si>
  <si>
    <t>B III 7 – j / 13</t>
  </si>
  <si>
    <r>
      <t xml:space="preserve">Hochschulfinanzen
im </t>
    </r>
    <r>
      <rPr>
        <b/>
        <sz val="16"/>
        <rFont val="Arial"/>
        <family val="2"/>
      </rPr>
      <t>Land Berlin 2013</t>
    </r>
  </si>
  <si>
    <t>Landes Berlin 2011 bis 2013 nach Hoch-</t>
  </si>
  <si>
    <t xml:space="preserve">schulträger) des Landes Berlin 2011 bis </t>
  </si>
  <si>
    <t>2013 nach Fächergruppen</t>
  </si>
  <si>
    <t>Berlin 2013 nach Ausgabearten und</t>
  </si>
  <si>
    <t xml:space="preserve">schulträger) des Landes Berlin 2013 nach </t>
  </si>
  <si>
    <t>des Landes Berlin 2013 nach Ausgabearten</t>
  </si>
  <si>
    <t>des Landes Berlin 2013 nach</t>
  </si>
  <si>
    <t>1  Entwicklung der Hochschulausgaben und -einnahmen (ohne Hochschulträger) des Landes Berlin 
    2011 bis 2013 nach Hochschularten und nach Trägerschaft</t>
  </si>
  <si>
    <t>2  Entwicklung ausgewählter Hochschulausgaben und -einnahmen (ohne Hochschulträger) des Landes Berlin
   2011 bis 2013 nach Fächergruppen</t>
  </si>
  <si>
    <t>3  Ausgaben der Hochschulen des Landes Berlin 2013 nach Ausgabearten und Fächergruppen /
    Lehr- und Forschungsbereichen</t>
  </si>
  <si>
    <t>4  Einnahmen der Hochschulen (ohne Hochschulträger) des Landes Berlin 2013 nach Einnahmearten und 
    Fächergruppen / Lehr- und Forschungsbereichen</t>
  </si>
  <si>
    <t>5  Ausgaben der einzelnen Hochschularten des Landes Berlin 2013 nach Ausgabearten und Fächergruppen /
    Lehr- und Forschungsbereichen</t>
  </si>
  <si>
    <t>6  Einnahmen der einzelnen Hochschularten (ohne Hochschulträger) des Landes Berlin 2013 nach Einnahmearten 
    und Fächergruppen / Lehr- und Forschungsbereichen</t>
  </si>
  <si>
    <t>7  Drittmitteleinnahmen der Hochschulen des Landes Berlin 2013 nach Hochschularten und
    Drittmittelquellen</t>
  </si>
  <si>
    <t>Potsdam, 2015</t>
  </si>
  <si>
    <t>Jahr
—
Veränderung
2013
gegenüber
2012</t>
  </si>
  <si>
    <t>3.3  Hochschulen in kirchlicher Trägerschaft</t>
  </si>
  <si>
    <t>3.4  Hochschulen in privater Trägerschaft</t>
  </si>
  <si>
    <t>4.3  Hochschulen in kirchlicher Trägerschaft</t>
  </si>
  <si>
    <t>4.4  Hochschulen in privater Trägerschaft</t>
  </si>
  <si>
    <t>(ohne Hochschulträger) des Landes</t>
  </si>
  <si>
    <t>Berlin 2013 nach Einnahmearten und</t>
  </si>
  <si>
    <t>Universitäten
(ohne Kliniken)</t>
  </si>
  <si>
    <t>H:G Hochschule für Gesundheit &amp; Sport, Technik und Kunst</t>
  </si>
  <si>
    <t>BTK Berliner Technische Kunsthochschule</t>
  </si>
  <si>
    <t>BSP Business School Berlin Potsdam - Hochschule für Management</t>
  </si>
  <si>
    <r>
      <t xml:space="preserve">Erschienen im </t>
    </r>
    <r>
      <rPr>
        <b/>
        <sz val="8"/>
        <rFont val="Arial"/>
        <family val="2"/>
      </rPr>
      <t>Dezember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</si>
</sst>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164" formatCode="0.0"/>
    <numFmt numFmtId="165" formatCode="@\ *."/>
    <numFmt numFmtId="166" formatCode="#,##0.0;\–\ #,##0.0"/>
    <numFmt numFmtId="167" formatCode="#\ ###\ ###_O"/>
    <numFmt numFmtId="168" formatCode="####\ &quot;DM&quot;"/>
    <numFmt numFmtId="169" formatCode="#\ ###\ ###_I"/>
    <numFmt numFmtId="170" formatCode="###.#"/>
    <numFmt numFmtId="171" formatCode="##.0"/>
    <numFmt numFmtId="172" formatCode="##.0_I"/>
    <numFmt numFmtId="173" formatCode="##.0_O"/>
    <numFmt numFmtId="174" formatCode="\ @"/>
    <numFmt numFmtId="175" formatCode="\ @\ "/>
    <numFmt numFmtId="176" formatCode="_-* #,##0.00\ [$€-1]_-;\-* #,##0.00\ [$€-1]_-;_-* &quot;-&quot;??\ [$€-1]_-"/>
    <numFmt numFmtId="177" formatCode="##\ ##\ ##\ ###"/>
    <numFmt numFmtId="178" formatCode="##\ ##"/>
    <numFmt numFmtId="179" formatCode="##\ ##\ #"/>
    <numFmt numFmtId="180" formatCode="##\ ##\ ##"/>
    <numFmt numFmtId="181" formatCode="\ \ @"/>
    <numFmt numFmtId="182" formatCode="\ \ \ \ @"/>
    <numFmt numFmtId="183" formatCode="_-* #,##0_-;\-* #,##0_-;_-* &quot;-&quot;_-;_-@_-"/>
    <numFmt numFmtId="184" formatCode="_-* #,##0.00_-;\-* #,##0.00_-;_-* &quot;-&quot;??_-;_-@_-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\ @\ *."/>
    <numFmt numFmtId="188" formatCode="\ \ \ @\ *."/>
    <numFmt numFmtId="189" formatCode="\ \ \ \ @\ *."/>
    <numFmt numFmtId="190" formatCode="\ \ \ \ \ \ @\ *."/>
    <numFmt numFmtId="191" formatCode="\ \ \ \ \ \ \ @\ *."/>
    <numFmt numFmtId="192" formatCode="\ \ \ \ \ \ \ \ \ @\ *."/>
    <numFmt numFmtId="193" formatCode="\ \ \ \ \ \ \ \ \ \ @\ *."/>
    <numFmt numFmtId="194" formatCode="\ \ \ @"/>
    <numFmt numFmtId="195" formatCode="\ \ \ \ \ \ @"/>
    <numFmt numFmtId="196" formatCode="\ \ \ \ \ \ \ \ \ @"/>
    <numFmt numFmtId="197" formatCode="\ \ @\ *."/>
    <numFmt numFmtId="198" formatCode="\ \ \ \ \ \ \ \ \ \ \ \ @\ *."/>
    <numFmt numFmtId="199" formatCode="\ \ \ \ \ \ \ \ \ \ \ \ @"/>
    <numFmt numFmtId="200" formatCode="\ \ \ \ \ \ \ \ \ \ \ \ \ @\ *."/>
    <numFmt numFmtId="201" formatCode="\ \ 0.0\ \ "/>
    <numFmt numFmtId="202" formatCode="&quot;\&quot;#,##0;&quot;\&quot;\-#,##0"/>
    <numFmt numFmtId="203" formatCode="_ &quot;\&quot;* #,##0_ ;_ &quot;\&quot;* \-#,##0_ ;_ &quot;\&quot;* &quot;-&quot;_ ;_ @_ "/>
    <numFmt numFmtId="204" formatCode="_ * #,##0_ ;_ * \-#,##0_ ;_ * &quot;-&quot;_ ;_ @_ "/>
    <numFmt numFmtId="205" formatCode="_ &quot;\&quot;* #,##0.00_ ;_ &quot;\&quot;* \-#,##0.00_ ;_ &quot;\&quot;* &quot;-&quot;??_ ;_ @_ "/>
    <numFmt numFmtId="206" formatCode="_ * #,##0.00_ ;_ * \-#,##0.00_ ;_ * &quot;-&quot;??_ ;_ @_ "/>
    <numFmt numFmtId="207" formatCode="\ #\ ###\ ###\ ##0\ \ ;\ \–###\ ###\ ##0\ \ ;\ * \–\ \ ;\ * @\ \ "/>
    <numFmt numFmtId="208" formatCode="#,##0;\–#,##0"/>
    <numFmt numFmtId="209" formatCode="#,##0.0;\–#,##0.0"/>
    <numFmt numFmtId="210" formatCode="General_)"/>
    <numFmt numFmtId="211" formatCode="#.#_O"/>
    <numFmt numFmtId="212" formatCode="#0.0_O"/>
    <numFmt numFmtId="213" formatCode="000"/>
    <numFmt numFmtId="214" formatCode="#\ ###\ ##0;\-#\ ###\ ##0;&quot;– &quot;"/>
    <numFmt numFmtId="215" formatCode="#\ ###\ ##0;\-#\ ###\ ##0"/>
  </numFmts>
  <fonts count="7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name val="Univers (WN)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2"/>
      <name val="Arial MT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 Fett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theme="1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indexed="8"/>
      <name val="ITC Bookman, Thorndale AMT"/>
    </font>
    <font>
      <b/>
      <sz val="8"/>
      <color indexed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6">
    <xf numFmtId="0" fontId="0" fillId="0" borderId="0"/>
    <xf numFmtId="165" fontId="3" fillId="0" borderId="0"/>
    <xf numFmtId="49" fontId="3" fillId="0" borderId="0"/>
    <xf numFmtId="193" fontId="3" fillId="0" borderId="0">
      <alignment horizontal="center"/>
    </xf>
    <xf numFmtId="198" fontId="3" fillId="0" borderId="0"/>
    <xf numFmtId="199" fontId="3" fillId="0" borderId="0"/>
    <xf numFmtId="200" fontId="3" fillId="0" borderId="0"/>
    <xf numFmtId="187" fontId="3" fillId="0" borderId="0"/>
    <xf numFmtId="174" fontId="29" fillId="0" borderId="0"/>
    <xf numFmtId="197" fontId="25" fillId="0" borderId="0"/>
    <xf numFmtId="181" fontId="29" fillId="0" borderId="0"/>
    <xf numFmtId="188" fontId="3" fillId="0" borderId="0"/>
    <xf numFmtId="194" fontId="3" fillId="0" borderId="0"/>
    <xf numFmtId="178" fontId="30" fillId="0" borderId="1">
      <alignment horizontal="left"/>
    </xf>
    <xf numFmtId="189" fontId="3" fillId="0" borderId="0"/>
    <xf numFmtId="182" fontId="29" fillId="0" borderId="0"/>
    <xf numFmtId="179" fontId="30" fillId="0" borderId="1">
      <alignment horizontal="left"/>
    </xf>
    <xf numFmtId="180" fontId="30" fillId="0" borderId="1">
      <alignment horizontal="left"/>
    </xf>
    <xf numFmtId="190" fontId="3" fillId="0" borderId="0">
      <alignment horizontal="center"/>
    </xf>
    <xf numFmtId="195" fontId="3" fillId="0" borderId="0">
      <alignment horizontal="center"/>
    </xf>
    <xf numFmtId="191" fontId="3" fillId="0" borderId="0">
      <alignment horizontal="center"/>
    </xf>
    <xf numFmtId="177" fontId="30" fillId="0" borderId="1">
      <alignment horizontal="left"/>
    </xf>
    <xf numFmtId="192" fontId="3" fillId="0" borderId="0">
      <alignment horizontal="center"/>
    </xf>
    <xf numFmtId="196" fontId="3" fillId="0" borderId="0">
      <alignment horizontal="center"/>
    </xf>
    <xf numFmtId="207" fontId="25" fillId="0" borderId="0">
      <alignment horizontal="right"/>
    </xf>
    <xf numFmtId="0" fontId="23" fillId="0" borderId="0" applyNumberFormat="0" applyFill="0" applyBorder="0" applyAlignment="0" applyProtection="0">
      <alignment vertical="top"/>
      <protection locked="0"/>
    </xf>
    <xf numFmtId="0" fontId="3" fillId="2" borderId="2"/>
    <xf numFmtId="0" fontId="31" fillId="3" borderId="3">
      <alignment horizontal="right" vertical="top" wrapText="1"/>
    </xf>
    <xf numFmtId="0" fontId="3" fillId="0" borderId="1"/>
    <xf numFmtId="0" fontId="32" fillId="4" borderId="0">
      <alignment horizontal="center"/>
    </xf>
    <xf numFmtId="0" fontId="33" fillId="4" borderId="0">
      <alignment horizontal="center" vertical="center"/>
    </xf>
    <xf numFmtId="0" fontId="1" fillId="5" borderId="0">
      <alignment horizontal="center" wrapText="1"/>
    </xf>
    <xf numFmtId="0" fontId="26" fillId="4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0" fontId="34" fillId="6" borderId="2" applyBorder="0">
      <protection locked="0"/>
    </xf>
    <xf numFmtId="0" fontId="35" fillId="6" borderId="2">
      <protection locked="0"/>
    </xf>
    <xf numFmtId="0" fontId="1" fillId="6" borderId="1"/>
    <xf numFmtId="0" fontId="1" fillId="4" borderId="0"/>
    <xf numFmtId="176" fontId="36" fillId="0" borderId="0" applyFont="0" applyFill="0" applyBorder="0" applyAlignment="0" applyProtection="0"/>
    <xf numFmtId="0" fontId="27" fillId="4" borderId="1">
      <alignment horizontal="left"/>
    </xf>
    <xf numFmtId="0" fontId="3" fillId="0" borderId="4"/>
    <xf numFmtId="0" fontId="28" fillId="4" borderId="0">
      <alignment horizontal="left"/>
    </xf>
    <xf numFmtId="0" fontId="31" fillId="7" borderId="0">
      <alignment horizontal="right" vertical="top" wrapText="1"/>
    </xf>
    <xf numFmtId="0" fontId="17" fillId="0" borderId="5" applyNumberFormat="0" applyAlignment="0" applyProtection="0">
      <alignment horizontal="left" vertical="center"/>
    </xf>
    <xf numFmtId="0" fontId="17" fillId="0" borderId="6">
      <alignment horizontal="left" vertical="center"/>
    </xf>
    <xf numFmtId="0" fontId="23" fillId="0" borderId="0" applyNumberFormat="0" applyFill="0" applyBorder="0" applyAlignment="0" applyProtection="0"/>
    <xf numFmtId="0" fontId="37" fillId="5" borderId="0">
      <alignment horizontal="center"/>
    </xf>
    <xf numFmtId="0" fontId="2" fillId="4" borderId="1">
      <alignment horizontal="centerContinuous" wrapText="1"/>
    </xf>
    <xf numFmtId="0" fontId="38" fillId="8" borderId="0">
      <alignment horizontal="center" wrapText="1"/>
    </xf>
    <xf numFmtId="0" fontId="3" fillId="4" borderId="6">
      <alignment wrapText="1"/>
    </xf>
    <xf numFmtId="0" fontId="3" fillId="4" borderId="7"/>
    <xf numFmtId="0" fontId="3" fillId="4" borderId="8"/>
    <xf numFmtId="0" fontId="3" fillId="4" borderId="9">
      <alignment horizontal="center" wrapText="1"/>
    </xf>
    <xf numFmtId="183" fontId="1" fillId="0" borderId="0" applyFont="0" applyFill="0" applyBorder="0" applyAlignment="0" applyProtection="0"/>
    <xf numFmtId="165" fontId="29" fillId="0" borderId="0"/>
    <xf numFmtId="0" fontId="3" fillId="0" borderId="0"/>
    <xf numFmtId="49" fontId="29" fillId="0" borderId="0"/>
    <xf numFmtId="9" fontId="1" fillId="0" borderId="0" applyNumberFormat="0" applyFont="0" applyFill="0" applyBorder="0" applyAlignment="0" applyProtection="0"/>
    <xf numFmtId="9" fontId="1" fillId="0" borderId="0" applyFont="0" applyFill="0" applyBorder="0" applyAlignment="0" applyProtection="0"/>
    <xf numFmtId="0" fontId="3" fillId="4" borderId="1"/>
    <xf numFmtId="0" fontId="33" fillId="4" borderId="0">
      <alignment horizontal="right"/>
    </xf>
    <xf numFmtId="0" fontId="39" fillId="8" borderId="0">
      <alignment horizontal="center"/>
    </xf>
    <xf numFmtId="0" fontId="40" fillId="7" borderId="1">
      <alignment horizontal="left" vertical="top" wrapText="1"/>
    </xf>
    <xf numFmtId="0" fontId="41" fillId="7" borderId="10">
      <alignment horizontal="left" vertical="top" wrapText="1"/>
    </xf>
    <xf numFmtId="0" fontId="40" fillId="7" borderId="11">
      <alignment horizontal="left" vertical="top" wrapText="1"/>
    </xf>
    <xf numFmtId="0" fontId="40" fillId="7" borderId="10">
      <alignment horizontal="left" vertical="top"/>
    </xf>
    <xf numFmtId="210" fontId="42" fillId="0" borderId="0"/>
    <xf numFmtId="0" fontId="32" fillId="4" borderId="0">
      <alignment horizontal="center"/>
    </xf>
    <xf numFmtId="0" fontId="4" fillId="4" borderId="0"/>
    <xf numFmtId="201" fontId="43" fillId="0" borderId="12">
      <alignment horizontal="left"/>
    </xf>
    <xf numFmtId="4" fontId="44" fillId="0" borderId="0" applyFont="0" applyFill="0" applyBorder="0" applyAlignment="0" applyProtection="0"/>
    <xf numFmtId="3" fontId="44" fillId="0" borderId="0" applyFont="0" applyFill="0" applyBorder="0" applyAlignment="0" applyProtection="0"/>
    <xf numFmtId="204" fontId="45" fillId="0" borderId="0" applyFont="0" applyFill="0" applyBorder="0" applyAlignment="0" applyProtection="0"/>
    <xf numFmtId="206" fontId="45" fillId="0" borderId="0" applyFont="0" applyFill="0" applyBorder="0" applyAlignment="0" applyProtection="0"/>
    <xf numFmtId="203" fontId="45" fillId="0" borderId="0" applyFont="0" applyFill="0" applyBorder="0" applyAlignment="0" applyProtection="0"/>
    <xf numFmtId="205" fontId="45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44" fillId="0" borderId="0"/>
    <xf numFmtId="202" fontId="44" fillId="0" borderId="0" applyFont="0" applyFill="0" applyBorder="0" applyAlignment="0" applyProtection="0"/>
    <xf numFmtId="202" fontId="44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28" applyNumberFormat="0" applyFill="0" applyAlignment="0" applyProtection="0"/>
    <xf numFmtId="0" fontId="54" fillId="0" borderId="29" applyNumberFormat="0" applyFill="0" applyAlignment="0" applyProtection="0"/>
    <xf numFmtId="0" fontId="55" fillId="0" borderId="3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/>
    <xf numFmtId="0" fontId="57" fillId="9" borderId="0" applyNumberFormat="0" applyBorder="0" applyAlignment="0" applyProtection="0"/>
    <xf numFmtId="0" fontId="58" fillId="10" borderId="0" applyNumberFormat="0" applyBorder="0" applyAlignment="0" applyProtection="0"/>
    <xf numFmtId="0" fontId="59" fillId="11" borderId="0" applyNumberFormat="0" applyBorder="0" applyAlignment="0" applyProtection="0"/>
    <xf numFmtId="0" fontId="60" fillId="12" borderId="31" applyNumberFormat="0" applyAlignment="0" applyProtection="0"/>
    <xf numFmtId="0" fontId="61" fillId="13" borderId="32" applyNumberFormat="0" applyAlignment="0" applyProtection="0"/>
    <xf numFmtId="0" fontId="62" fillId="13" borderId="31" applyNumberFormat="0" applyAlignment="0" applyProtection="0"/>
    <xf numFmtId="0" fontId="63" fillId="0" borderId="33" applyNumberFormat="0" applyFill="0" applyAlignment="0" applyProtection="0"/>
    <xf numFmtId="0" fontId="64" fillId="14" borderId="34" applyNumberFormat="0" applyAlignment="0" applyProtection="0"/>
    <xf numFmtId="0" fontId="65" fillId="0" borderId="0" applyNumberFormat="0" applyFill="0" applyBorder="0" applyAlignment="0" applyProtection="0"/>
    <xf numFmtId="0" fontId="56" fillId="15" borderId="35" applyNumberFormat="0" applyFont="0" applyAlignment="0" applyProtection="0"/>
    <xf numFmtId="0" fontId="66" fillId="0" borderId="0" applyNumberFormat="0" applyFill="0" applyBorder="0" applyAlignment="0" applyProtection="0"/>
    <xf numFmtId="0" fontId="67" fillId="0" borderId="36" applyNumberFormat="0" applyFill="0" applyAlignment="0" applyProtection="0"/>
    <xf numFmtId="0" fontId="68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68" fillId="19" borderId="0" applyNumberFormat="0" applyBorder="0" applyAlignment="0" applyProtection="0"/>
    <xf numFmtId="0" fontId="68" fillId="20" borderId="0" applyNumberFormat="0" applyBorder="0" applyAlignment="0" applyProtection="0"/>
    <xf numFmtId="0" fontId="56" fillId="21" borderId="0" applyNumberFormat="0" applyBorder="0" applyAlignment="0" applyProtection="0"/>
    <xf numFmtId="0" fontId="56" fillId="22" borderId="0" applyNumberFormat="0" applyBorder="0" applyAlignment="0" applyProtection="0"/>
    <xf numFmtId="0" fontId="68" fillId="23" borderId="0" applyNumberFormat="0" applyBorder="0" applyAlignment="0" applyProtection="0"/>
    <xf numFmtId="0" fontId="68" fillId="24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68" fillId="35" borderId="0" applyNumberFormat="0" applyBorder="0" applyAlignment="0" applyProtection="0"/>
    <xf numFmtId="0" fontId="68" fillId="36" borderId="0" applyNumberFormat="0" applyBorder="0" applyAlignment="0" applyProtection="0"/>
    <xf numFmtId="0" fontId="56" fillId="37" borderId="0" applyNumberFormat="0" applyBorder="0" applyAlignment="0" applyProtection="0"/>
    <xf numFmtId="0" fontId="56" fillId="38" borderId="0" applyNumberFormat="0" applyBorder="0" applyAlignment="0" applyProtection="0"/>
    <xf numFmtId="0" fontId="68" fillId="39" borderId="0" applyNumberFormat="0" applyBorder="0" applyAlignment="0" applyProtection="0"/>
  </cellStyleXfs>
  <cellXfs count="28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/>
    <xf numFmtId="0" fontId="22" fillId="0" borderId="0" xfId="48" applyFont="1" applyProtection="1">
      <protection locked="0"/>
    </xf>
    <xf numFmtId="0" fontId="3" fillId="0" borderId="0" xfId="0" applyFont="1" applyFill="1" applyBorder="1" applyAlignment="1"/>
    <xf numFmtId="0" fontId="21" fillId="0" borderId="0" xfId="0" applyFont="1" applyAlignment="1">
      <alignment vertical="center"/>
    </xf>
    <xf numFmtId="0" fontId="0" fillId="0" borderId="0" xfId="0" applyBorder="1"/>
    <xf numFmtId="0" fontId="21" fillId="0" borderId="0" xfId="0" applyFont="1" applyBorder="1"/>
    <xf numFmtId="0" fontId="21" fillId="0" borderId="0" xfId="0" applyFont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5" fillId="0" borderId="0" xfId="0" applyFont="1" applyBorder="1"/>
    <xf numFmtId="0" fontId="3" fillId="0" borderId="0" xfId="0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48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48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2" fillId="0" borderId="0" xfId="48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48" applyFont="1" applyFill="1" applyAlignment="1" applyProtection="1">
      <alignment horizontal="right"/>
      <protection locked="0"/>
    </xf>
    <xf numFmtId="0" fontId="22" fillId="0" borderId="0" xfId="48" applyFont="1" applyFill="1" applyAlignment="1">
      <alignment wrapText="1"/>
    </xf>
    <xf numFmtId="0" fontId="22" fillId="0" borderId="0" xfId="48" applyFont="1" applyFill="1" applyAlignment="1"/>
    <xf numFmtId="0" fontId="14" fillId="0" borderId="0" xfId="0" applyFont="1" applyAlignment="1">
      <alignment wrapText="1"/>
    </xf>
    <xf numFmtId="0" fontId="21" fillId="0" borderId="0" xfId="0" applyFont="1" applyBorder="1" applyAlignment="1">
      <alignment vertical="center"/>
    </xf>
    <xf numFmtId="0" fontId="3" fillId="0" borderId="0" xfId="0" applyFont="1" applyBorder="1"/>
    <xf numFmtId="167" fontId="3" fillId="0" borderId="0" xfId="0" applyNumberFormat="1" applyFont="1" applyBorder="1" applyAlignment="1">
      <alignment horizontal="center"/>
    </xf>
    <xf numFmtId="209" fontId="3" fillId="0" borderId="0" xfId="0" applyNumberFormat="1" applyFont="1" applyBorder="1" applyAlignment="1">
      <alignment horizontal="right" indent="1"/>
    </xf>
    <xf numFmtId="1" fontId="21" fillId="0" borderId="0" xfId="0" applyNumberFormat="1" applyFont="1" applyAlignment="1">
      <alignment horizontal="left"/>
    </xf>
    <xf numFmtId="164" fontId="3" fillId="0" borderId="0" xfId="0" applyNumberFormat="1" applyFont="1" applyBorder="1" applyAlignment="1">
      <alignment horizontal="right" indent="1"/>
    </xf>
    <xf numFmtId="164" fontId="21" fillId="0" borderId="0" xfId="0" applyNumberFormat="1" applyFont="1" applyAlignment="1">
      <alignment horizontal="left"/>
    </xf>
    <xf numFmtId="0" fontId="4" fillId="0" borderId="0" xfId="0" applyFont="1" applyBorder="1"/>
    <xf numFmtId="0" fontId="21" fillId="0" borderId="0" xfId="0" applyFont="1" applyBorder="1" applyAlignment="1">
      <alignment horizontal="center"/>
    </xf>
    <xf numFmtId="0" fontId="15" fillId="0" borderId="0" xfId="0" applyFont="1" applyBorder="1"/>
    <xf numFmtId="175" fontId="3" fillId="0" borderId="0" xfId="0" applyNumberFormat="1" applyFont="1" applyBorder="1"/>
    <xf numFmtId="0" fontId="3" fillId="0" borderId="0" xfId="0" applyNumberFormat="1" applyFont="1" applyBorder="1"/>
    <xf numFmtId="175" fontId="4" fillId="0" borderId="0" xfId="0" applyNumberFormat="1" applyFont="1" applyBorder="1"/>
    <xf numFmtId="172" fontId="3" fillId="0" borderId="0" xfId="0" applyNumberFormat="1" applyFont="1" applyBorder="1"/>
    <xf numFmtId="0" fontId="4" fillId="0" borderId="0" xfId="0" applyFont="1" applyFill="1"/>
    <xf numFmtId="0" fontId="46" fillId="0" borderId="0" xfId="0" applyFont="1" applyFill="1" applyBorder="1" applyAlignment="1">
      <alignment horizontal="center" wrapText="1"/>
    </xf>
    <xf numFmtId="0" fontId="3" fillId="0" borderId="0" xfId="0" applyFont="1" applyFill="1"/>
    <xf numFmtId="0" fontId="46" fillId="0" borderId="14" xfId="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horizontal="center" vertical="center" wrapText="1"/>
    </xf>
    <xf numFmtId="0" fontId="22" fillId="0" borderId="0" xfId="48" applyFont="1"/>
    <xf numFmtId="0" fontId="3" fillId="0" borderId="0" xfId="0" applyFont="1" applyFill="1" applyAlignment="1">
      <alignment wrapText="1"/>
    </xf>
    <xf numFmtId="0" fontId="46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208" fontId="4" fillId="0" borderId="0" xfId="0" applyNumberFormat="1" applyFont="1" applyFill="1" applyBorder="1" applyAlignment="1">
      <alignment horizontal="right" wrapText="1"/>
    </xf>
    <xf numFmtId="208" fontId="46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210" fontId="3" fillId="0" borderId="14" xfId="69" applyNumberFormat="1" applyFont="1" applyFill="1" applyBorder="1" applyAlignment="1" applyProtection="1">
      <alignment horizontal="center" vertical="center" wrapText="1"/>
    </xf>
    <xf numFmtId="0" fontId="46" fillId="0" borderId="15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wrapText="1"/>
    </xf>
    <xf numFmtId="0" fontId="4" fillId="0" borderId="16" xfId="0" applyFont="1" applyFill="1" applyBorder="1" applyAlignment="1">
      <alignment wrapText="1"/>
    </xf>
    <xf numFmtId="0" fontId="23" fillId="0" borderId="0" xfId="25" applyBorder="1" applyAlignment="1" applyProtection="1"/>
    <xf numFmtId="0" fontId="3" fillId="0" borderId="17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23" fillId="0" borderId="0" xfId="48" applyNumberFormat="1" applyFill="1" applyAlignment="1" applyProtection="1">
      <alignment horizontal="left" wrapText="1"/>
      <protection locked="0"/>
    </xf>
    <xf numFmtId="165" fontId="23" fillId="0" borderId="0" xfId="48" applyNumberFormat="1" applyFill="1" applyAlignment="1" applyProtection="1">
      <alignment horizontal="left"/>
      <protection locked="0"/>
    </xf>
    <xf numFmtId="0" fontId="23" fillId="0" borderId="0" xfId="48" applyFill="1" applyAlignment="1">
      <alignment wrapText="1"/>
    </xf>
    <xf numFmtId="16" fontId="23" fillId="0" borderId="0" xfId="48" quotePrefix="1" applyNumberFormat="1" applyFill="1" applyAlignment="1" applyProtection="1">
      <alignment horizontal="right"/>
      <protection locked="0"/>
    </xf>
    <xf numFmtId="0" fontId="46" fillId="0" borderId="17" xfId="0" applyFont="1" applyFill="1" applyBorder="1" applyAlignment="1">
      <alignment horizontal="left" wrapText="1"/>
    </xf>
    <xf numFmtId="0" fontId="23" fillId="0" borderId="0" xfId="48" quotePrefix="1" applyFill="1" applyAlignment="1" applyProtection="1">
      <alignment horizontal="right"/>
      <protection locked="0"/>
    </xf>
    <xf numFmtId="0" fontId="3" fillId="0" borderId="0" xfId="0" quotePrefix="1" applyFont="1" applyFill="1" applyAlignment="1">
      <alignment wrapText="1"/>
    </xf>
    <xf numFmtId="0" fontId="3" fillId="0" borderId="17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208" fontId="46" fillId="0" borderId="17" xfId="0" applyNumberFormat="1" applyFont="1" applyFill="1" applyBorder="1" applyAlignment="1">
      <alignment horizontal="right" wrapText="1"/>
    </xf>
    <xf numFmtId="0" fontId="23" fillId="0" borderId="0" xfId="48"/>
    <xf numFmtId="0" fontId="23" fillId="0" borderId="0" xfId="48" applyAlignment="1">
      <alignment horizontal="right"/>
    </xf>
    <xf numFmtId="0" fontId="23" fillId="0" borderId="0" xfId="48" applyNumberFormat="1" applyFont="1" applyFill="1" applyAlignment="1" applyProtection="1">
      <alignment horizontal="left" wrapText="1"/>
      <protection locked="0"/>
    </xf>
    <xf numFmtId="0" fontId="23" fillId="0" borderId="0" xfId="48" applyFont="1"/>
    <xf numFmtId="0" fontId="3" fillId="0" borderId="13" xfId="0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/>
    <xf numFmtId="208" fontId="3" fillId="0" borderId="0" xfId="0" applyNumberFormat="1" applyFont="1" applyFill="1" applyBorder="1"/>
    <xf numFmtId="211" fontId="3" fillId="0" borderId="0" xfId="0" applyNumberFormat="1" applyFont="1" applyFill="1" applyBorder="1" applyAlignment="1">
      <alignment horizontal="right"/>
    </xf>
    <xf numFmtId="208" fontId="4" fillId="0" borderId="0" xfId="0" applyNumberFormat="1" applyFont="1" applyFill="1" applyBorder="1"/>
    <xf numFmtId="212" fontId="3" fillId="0" borderId="0" xfId="0" applyNumberFormat="1" applyFont="1" applyFill="1" applyBorder="1" applyAlignment="1">
      <alignment horizontal="right"/>
    </xf>
    <xf numFmtId="0" fontId="21" fillId="0" borderId="0" xfId="0" applyFont="1" applyFill="1" applyBorder="1"/>
    <xf numFmtId="0" fontId="3" fillId="0" borderId="17" xfId="0" applyFont="1" applyFill="1" applyBorder="1" applyAlignment="1">
      <alignment horizontal="center"/>
    </xf>
    <xf numFmtId="209" fontId="3" fillId="0" borderId="0" xfId="61" applyNumberFormat="1" applyFont="1" applyFill="1"/>
    <xf numFmtId="208" fontId="3" fillId="0" borderId="0" xfId="0" applyNumberFormat="1" applyFont="1" applyFill="1"/>
    <xf numFmtId="209" fontId="3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208" fontId="3" fillId="0" borderId="0" xfId="61" applyNumberFormat="1" applyFont="1" applyFill="1"/>
    <xf numFmtId="208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208" fontId="4" fillId="0" borderId="0" xfId="0" applyNumberFormat="1" applyFont="1" applyFill="1"/>
    <xf numFmtId="208" fontId="4" fillId="0" borderId="0" xfId="61" applyNumberFormat="1" applyFont="1" applyFill="1"/>
    <xf numFmtId="169" fontId="3" fillId="0" borderId="0" xfId="0" applyNumberFormat="1" applyFont="1" applyFill="1"/>
    <xf numFmtId="173" fontId="3" fillId="0" borderId="0" xfId="61" applyNumberFormat="1" applyFont="1" applyFill="1" applyBorder="1"/>
    <xf numFmtId="169" fontId="3" fillId="0" borderId="0" xfId="0" applyNumberFormat="1" applyFont="1" applyFill="1" applyBorder="1"/>
    <xf numFmtId="170" fontId="3" fillId="0" borderId="0" xfId="61" applyNumberFormat="1" applyFont="1" applyFill="1" applyBorder="1"/>
    <xf numFmtId="171" fontId="3" fillId="0" borderId="0" xfId="61" applyNumberFormat="1" applyFont="1" applyFill="1" applyBorder="1"/>
    <xf numFmtId="0" fontId="0" fillId="0" borderId="0" xfId="0" applyFill="1"/>
    <xf numFmtId="165" fontId="23" fillId="0" borderId="0" xfId="48" applyNumberFormat="1" applyFont="1" applyFill="1" applyAlignment="1" applyProtection="1">
      <alignment horizontal="left"/>
      <protection locked="0"/>
    </xf>
    <xf numFmtId="0" fontId="0" fillId="0" borderId="0" xfId="0" quotePrefix="1"/>
    <xf numFmtId="0" fontId="23" fillId="0" borderId="0" xfId="48" applyNumberFormat="1" applyFont="1" applyFill="1" applyAlignment="1" applyProtection="1">
      <alignment horizontal="left"/>
      <protection locked="0"/>
    </xf>
    <xf numFmtId="213" fontId="3" fillId="0" borderId="0" xfId="0" applyNumberFormat="1" applyFont="1" applyFill="1" applyAlignment="1">
      <alignment wrapText="1"/>
    </xf>
    <xf numFmtId="213" fontId="3" fillId="0" borderId="0" xfId="0" applyNumberFormat="1" applyFont="1" applyFill="1" applyAlignment="1">
      <alignment vertical="top" wrapText="1"/>
    </xf>
    <xf numFmtId="213" fontId="4" fillId="0" borderId="0" xfId="0" applyNumberFormat="1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213" fontId="3" fillId="0" borderId="0" xfId="0" applyNumberFormat="1" applyFont="1" applyFill="1" applyAlignment="1"/>
    <xf numFmtId="21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wrapText="1"/>
    </xf>
    <xf numFmtId="0" fontId="3" fillId="0" borderId="0" xfId="0" applyNumberFormat="1" applyFont="1" applyFill="1" applyAlignment="1">
      <alignment horizontal="left" vertical="top" wrapText="1"/>
    </xf>
    <xf numFmtId="213" fontId="3" fillId="0" borderId="0" xfId="0" applyNumberFormat="1" applyFont="1" applyFill="1" applyAlignment="1">
      <alignment horizontal="left" wrapText="1"/>
    </xf>
    <xf numFmtId="213" fontId="3" fillId="0" borderId="0" xfId="0" applyNumberFormat="1" applyFont="1" applyFill="1" applyAlignment="1">
      <alignment horizontal="left" vertical="top" wrapText="1"/>
    </xf>
    <xf numFmtId="213" fontId="4" fillId="0" borderId="0" xfId="0" applyNumberFormat="1" applyFont="1" applyFill="1" applyAlignment="1">
      <alignment horizontal="left" vertical="top" wrapText="1"/>
    </xf>
    <xf numFmtId="213" fontId="4" fillId="0" borderId="0" xfId="0" applyNumberFormat="1" applyFont="1" applyFill="1" applyAlignment="1">
      <alignment horizontal="left" wrapText="1"/>
    </xf>
    <xf numFmtId="0" fontId="23" fillId="0" borderId="0" xfId="48" quotePrefix="1" applyNumberFormat="1" applyFont="1" applyFill="1" applyAlignment="1" applyProtection="1">
      <alignment horizontal="left" wrapText="1"/>
      <protection locked="0"/>
    </xf>
    <xf numFmtId="3" fontId="4" fillId="0" borderId="0" xfId="0" applyNumberFormat="1" applyFont="1" applyFill="1"/>
    <xf numFmtId="0" fontId="3" fillId="0" borderId="14" xfId="0" applyFont="1" applyBorder="1" applyAlignment="1">
      <alignment horizontal="center" vertical="center" wrapText="1"/>
    </xf>
    <xf numFmtId="0" fontId="22" fillId="0" borderId="0" xfId="48" applyFont="1" applyAlignment="1"/>
    <xf numFmtId="0" fontId="47" fillId="0" borderId="0" xfId="0" applyFont="1"/>
    <xf numFmtId="0" fontId="3" fillId="0" borderId="13" xfId="0" applyFont="1" applyBorder="1" applyAlignment="1">
      <alignment horizontal="left" vertical="center" wrapText="1" indent="3"/>
    </xf>
    <xf numFmtId="214" fontId="5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/>
    </xf>
    <xf numFmtId="0" fontId="48" fillId="0" borderId="18" xfId="0" applyFont="1" applyBorder="1"/>
    <xf numFmtId="0" fontId="4" fillId="0" borderId="19" xfId="0" applyFont="1" applyBorder="1" applyAlignment="1">
      <alignment horizontal="center" vertical="center" wrapText="1"/>
    </xf>
    <xf numFmtId="0" fontId="5" fillId="0" borderId="0" xfId="0" applyFont="1"/>
    <xf numFmtId="0" fontId="4" fillId="0" borderId="17" xfId="0" applyFont="1" applyBorder="1" applyAlignment="1">
      <alignment horizontal="center" vertical="center" wrapText="1"/>
    </xf>
    <xf numFmtId="0" fontId="49" fillId="0" borderId="0" xfId="0" applyFont="1" applyBorder="1" applyAlignment="1">
      <alignment wrapText="1"/>
    </xf>
    <xf numFmtId="0" fontId="3" fillId="0" borderId="0" xfId="0" applyFont="1" applyFill="1" applyAlignment="1">
      <alignment horizontal="left" wrapText="1" indent="1"/>
    </xf>
    <xf numFmtId="0" fontId="23" fillId="0" borderId="0" xfId="48" applyNumberFormat="1" applyFont="1" applyAlignment="1" applyProtection="1">
      <alignment horizontal="left" wrapText="1"/>
      <protection locked="0"/>
    </xf>
    <xf numFmtId="0" fontId="14" fillId="0" borderId="0" xfId="48" applyNumberFormat="1" applyFont="1" applyAlignment="1" applyProtection="1">
      <alignment horizontal="left" wrapText="1"/>
      <protection locked="0"/>
    </xf>
    <xf numFmtId="0" fontId="22" fillId="0" borderId="0" xfId="48" applyNumberFormat="1" applyFont="1" applyAlignment="1" applyProtection="1">
      <alignment horizontal="left" wrapText="1"/>
      <protection locked="0"/>
    </xf>
    <xf numFmtId="0" fontId="23" fillId="0" borderId="0" xfId="48" applyNumberFormat="1" applyAlignment="1" applyProtection="1">
      <alignment horizontal="right" wrapText="1"/>
      <protection locked="0"/>
    </xf>
    <xf numFmtId="0" fontId="23" fillId="0" borderId="0" xfId="48" applyNumberFormat="1" applyAlignment="1" applyProtection="1">
      <alignment horizontal="left" wrapText="1"/>
      <protection locked="0"/>
    </xf>
    <xf numFmtId="0" fontId="22" fillId="0" borderId="0" xfId="48" applyNumberFormat="1" applyFont="1" applyAlignment="1" applyProtection="1">
      <alignment horizontal="right" wrapText="1"/>
      <protection locked="0"/>
    </xf>
    <xf numFmtId="0" fontId="23" fillId="0" borderId="0" xfId="48" applyNumberFormat="1" applyFont="1" applyAlignment="1" applyProtection="1">
      <alignment horizontal="right" wrapText="1"/>
      <protection locked="0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left" wrapText="1" indent="1"/>
    </xf>
    <xf numFmtId="0" fontId="0" fillId="0" borderId="0" xfId="0" applyAlignment="1"/>
    <xf numFmtId="0" fontId="50" fillId="0" borderId="0" xfId="48" applyFont="1" applyProtection="1"/>
    <xf numFmtId="0" fontId="3" fillId="0" borderId="0" xfId="0" applyFont="1" applyProtection="1">
      <protection locked="0"/>
    </xf>
    <xf numFmtId="210" fontId="3" fillId="0" borderId="14" xfId="69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 applyProtection="1">
      <alignment vertical="center"/>
      <protection locked="0"/>
    </xf>
    <xf numFmtId="0" fontId="69" fillId="0" borderId="0" xfId="89" applyNumberFormat="1" applyFont="1" applyFill="1" applyBorder="1" applyAlignment="1" applyProtection="1"/>
    <xf numFmtId="0" fontId="27" fillId="0" borderId="0" xfId="89" applyNumberFormat="1" applyFont="1" applyFill="1" applyBorder="1" applyAlignment="1" applyProtection="1"/>
    <xf numFmtId="214" fontId="4" fillId="0" borderId="0" xfId="0" applyNumberFormat="1" applyFont="1" applyFill="1" applyBorder="1" applyAlignment="1"/>
    <xf numFmtId="208" fontId="3" fillId="0" borderId="0" xfId="0" applyNumberFormat="1" applyFont="1" applyFill="1" applyBorder="1" applyAlignment="1"/>
    <xf numFmtId="214" fontId="27" fillId="0" borderId="0" xfId="89" applyNumberFormat="1" applyFont="1" applyFill="1" applyBorder="1" applyAlignment="1" applyProtection="1"/>
    <xf numFmtId="214" fontId="3" fillId="0" borderId="0" xfId="0" applyNumberFormat="1" applyFont="1" applyFill="1" applyBorder="1" applyAlignment="1"/>
    <xf numFmtId="214" fontId="3" fillId="0" borderId="0" xfId="0" applyNumberFormat="1" applyFont="1" applyAlignment="1"/>
    <xf numFmtId="214" fontId="3" fillId="0" borderId="0" xfId="0" applyNumberFormat="1" applyFont="1" applyFill="1" applyBorder="1"/>
    <xf numFmtId="166" fontId="3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214" fontId="70" fillId="0" borderId="0" xfId="89" applyNumberFormat="1" applyFont="1" applyFill="1" applyBorder="1" applyAlignment="1" applyProtection="1"/>
    <xf numFmtId="214" fontId="3" fillId="0" borderId="0" xfId="0" applyNumberFormat="1" applyFont="1" applyFill="1" applyAlignment="1"/>
    <xf numFmtId="214" fontId="3" fillId="0" borderId="0" xfId="61" applyNumberFormat="1" applyFont="1" applyFill="1" applyAlignment="1"/>
    <xf numFmtId="214" fontId="21" fillId="0" borderId="0" xfId="0" applyNumberFormat="1" applyFont="1"/>
    <xf numFmtId="214" fontId="3" fillId="0" borderId="0" xfId="61" applyNumberFormat="1" applyFont="1" applyFill="1"/>
    <xf numFmtId="214" fontId="3" fillId="0" borderId="0" xfId="0" applyNumberFormat="1" applyFont="1" applyFill="1"/>
    <xf numFmtId="0" fontId="69" fillId="0" borderId="0" xfId="89" applyNumberFormat="1" applyFont="1" applyFill="1" applyBorder="1" applyAlignment="1" applyProtection="1">
      <alignment wrapText="1"/>
    </xf>
    <xf numFmtId="0" fontId="27" fillId="0" borderId="0" xfId="89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protection locked="0"/>
    </xf>
    <xf numFmtId="0" fontId="22" fillId="0" borderId="0" xfId="48" applyFont="1"/>
    <xf numFmtId="0" fontId="46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215" fontId="70" fillId="0" borderId="0" xfId="0" applyNumberFormat="1" applyFont="1" applyFill="1" applyBorder="1" applyAlignment="1" applyProtection="1">
      <alignment horizontal="right"/>
    </xf>
    <xf numFmtId="215" fontId="27" fillId="0" borderId="0" xfId="0" applyNumberFormat="1" applyFont="1" applyFill="1" applyBorder="1" applyAlignment="1" applyProtection="1">
      <alignment horizontal="right"/>
    </xf>
    <xf numFmtId="215" fontId="70" fillId="0" borderId="0" xfId="89" applyNumberFormat="1" applyFont="1" applyFill="1" applyBorder="1" applyAlignment="1" applyProtection="1"/>
    <xf numFmtId="215" fontId="27" fillId="0" borderId="0" xfId="89" applyNumberFormat="1" applyFont="1" applyFill="1" applyBorder="1" applyAlignment="1" applyProtection="1"/>
    <xf numFmtId="215" fontId="27" fillId="0" borderId="0" xfId="89" applyNumberFormat="1" applyFont="1" applyFill="1" applyBorder="1" applyAlignment="1" applyProtection="1">
      <alignment horizontal="right"/>
    </xf>
    <xf numFmtId="215" fontId="4" fillId="0" borderId="0" xfId="0" applyNumberFormat="1" applyFont="1" applyFill="1" applyBorder="1" applyAlignment="1">
      <alignment horizontal="right" wrapText="1"/>
    </xf>
    <xf numFmtId="215" fontId="70" fillId="0" borderId="0" xfId="89" applyNumberFormat="1" applyFont="1" applyFill="1" applyBorder="1" applyAlignment="1" applyProtection="1">
      <alignment horizontal="right"/>
    </xf>
    <xf numFmtId="215" fontId="3" fillId="0" borderId="0" xfId="0" applyNumberFormat="1" applyFont="1" applyFill="1" applyBorder="1" applyAlignment="1">
      <alignment horizontal="right" wrapText="1"/>
    </xf>
    <xf numFmtId="215" fontId="3" fillId="0" borderId="0" xfId="0" applyNumberFormat="1" applyFont="1" applyFill="1" applyAlignment="1"/>
    <xf numFmtId="215" fontId="4" fillId="0" borderId="0" xfId="0" applyNumberFormat="1" applyFont="1" applyFill="1" applyBorder="1" applyAlignment="1"/>
    <xf numFmtId="215" fontId="46" fillId="0" borderId="0" xfId="0" applyNumberFormat="1" applyFont="1" applyFill="1" applyBorder="1" applyAlignment="1">
      <alignment horizontal="right" wrapText="1"/>
    </xf>
    <xf numFmtId="215" fontId="4" fillId="0" borderId="0" xfId="0" applyNumberFormat="1" applyFont="1" applyFill="1"/>
    <xf numFmtId="215" fontId="4" fillId="0" borderId="0" xfId="0" applyNumberFormat="1" applyFont="1" applyFill="1" applyAlignment="1">
      <alignment horizontal="right"/>
    </xf>
    <xf numFmtId="215" fontId="3" fillId="0" borderId="0" xfId="0" applyNumberFormat="1" applyFont="1" applyFill="1" applyAlignment="1">
      <alignment horizontal="right"/>
    </xf>
    <xf numFmtId="215" fontId="3" fillId="0" borderId="0" xfId="0" applyNumberFormat="1" applyFont="1" applyFill="1"/>
    <xf numFmtId="215" fontId="3" fillId="0" borderId="0" xfId="89" applyNumberFormat="1" applyFont="1" applyFill="1" applyBorder="1" applyAlignment="1" applyProtection="1"/>
    <xf numFmtId="215" fontId="3" fillId="0" borderId="0" xfId="89" applyNumberFormat="1" applyFont="1" applyFill="1" applyBorder="1" applyAlignment="1" applyProtection="1">
      <alignment horizontal="right"/>
    </xf>
    <xf numFmtId="215" fontId="4" fillId="0" borderId="0" xfId="89" applyNumberFormat="1" applyFont="1" applyFill="1" applyBorder="1" applyAlignment="1" applyProtection="1"/>
    <xf numFmtId="215" fontId="4" fillId="0" borderId="0" xfId="89" applyNumberFormat="1" applyFont="1" applyFill="1" applyBorder="1" applyAlignment="1" applyProtection="1">
      <alignment horizontal="right"/>
    </xf>
    <xf numFmtId="210" fontId="3" fillId="0" borderId="14" xfId="69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48" applyFont="1" applyAlignment="1">
      <alignment horizontal="left"/>
    </xf>
    <xf numFmtId="168" fontId="3" fillId="0" borderId="14" xfId="0" applyNumberFormat="1" applyFont="1" applyFill="1" applyBorder="1" applyAlignment="1">
      <alignment horizontal="center" vertical="center"/>
    </xf>
    <xf numFmtId="168" fontId="3" fillId="0" borderId="13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2" fillId="0" borderId="0" xfId="48" applyFont="1" applyAlignment="1">
      <alignment horizontal="left" wrapText="1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2" fillId="0" borderId="0" xfId="48" applyFont="1" applyAlignment="1">
      <alignment wrapText="1"/>
    </xf>
    <xf numFmtId="0" fontId="22" fillId="0" borderId="0" xfId="48" applyFont="1"/>
    <xf numFmtId="0" fontId="3" fillId="0" borderId="20" xfId="0" applyFont="1" applyBorder="1" applyAlignment="1">
      <alignment horizontal="center" vertical="center"/>
    </xf>
    <xf numFmtId="0" fontId="22" fillId="0" borderId="0" xfId="48" applyFont="1" applyFill="1" applyBorder="1" applyAlignment="1">
      <alignment horizontal="left" vertical="center" wrapText="1"/>
    </xf>
    <xf numFmtId="0" fontId="46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6" fillId="0" borderId="14" xfId="0" applyFont="1" applyFill="1" applyBorder="1" applyAlignment="1">
      <alignment horizontal="center" wrapText="1"/>
    </xf>
    <xf numFmtId="0" fontId="46" fillId="0" borderId="13" xfId="0" applyFont="1" applyFill="1" applyBorder="1" applyAlignment="1">
      <alignment horizontal="center" wrapText="1"/>
    </xf>
    <xf numFmtId="0" fontId="46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210" fontId="3" fillId="0" borderId="14" xfId="69" applyNumberFormat="1" applyFont="1" applyFill="1" applyBorder="1" applyAlignment="1" applyProtection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210" fontId="3" fillId="0" borderId="14" xfId="69" applyNumberFormat="1" applyFont="1" applyFill="1" applyBorder="1" applyAlignment="1" applyProtection="1">
      <alignment horizontal="center" vertical="center"/>
    </xf>
    <xf numFmtId="0" fontId="0" fillId="0" borderId="14" xfId="0" applyFill="1" applyBorder="1" applyAlignment="1">
      <alignment horizontal="center" vertical="center"/>
    </xf>
    <xf numFmtId="210" fontId="3" fillId="0" borderId="13" xfId="69" applyNumberFormat="1" applyFont="1" applyFill="1" applyBorder="1" applyAlignment="1" applyProtection="1">
      <alignment horizontal="center" vertical="center" wrapText="1"/>
    </xf>
    <xf numFmtId="210" fontId="3" fillId="0" borderId="21" xfId="69" applyNumberFormat="1" applyFont="1" applyFill="1" applyBorder="1" applyAlignment="1" applyProtection="1">
      <alignment horizontal="center" vertical="center" wrapText="1"/>
    </xf>
    <xf numFmtId="210" fontId="3" fillId="0" borderId="22" xfId="69" applyNumberFormat="1" applyFont="1" applyFill="1" applyBorder="1" applyAlignment="1" applyProtection="1">
      <alignment horizontal="center" vertical="center" wrapText="1"/>
    </xf>
    <xf numFmtId="0" fontId="46" fillId="0" borderId="21" xfId="0" applyFont="1" applyFill="1" applyBorder="1" applyAlignment="1">
      <alignment horizontal="center" vertical="center" wrapText="1"/>
    </xf>
    <xf numFmtId="0" fontId="46" fillId="0" borderId="2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6" fillId="0" borderId="23" xfId="0" applyFont="1" applyFill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 vertical="center" wrapText="1"/>
    </xf>
    <xf numFmtId="0" fontId="46" fillId="0" borderId="24" xfId="0" applyFont="1" applyFill="1" applyBorder="1" applyAlignment="1">
      <alignment horizontal="center" vertical="center" wrapText="1"/>
    </xf>
    <xf numFmtId="0" fontId="46" fillId="0" borderId="25" xfId="0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wrapText="1"/>
    </xf>
    <xf numFmtId="210" fontId="3" fillId="0" borderId="25" xfId="69" applyNumberFormat="1" applyFont="1" applyFill="1" applyBorder="1" applyAlignment="1" applyProtection="1">
      <alignment horizontal="center" vertical="center" wrapText="1"/>
    </xf>
    <xf numFmtId="210" fontId="3" fillId="0" borderId="13" xfId="69" applyNumberFormat="1" applyFont="1" applyFill="1" applyBorder="1" applyAlignment="1" applyProtection="1">
      <alignment horizontal="center" vertical="center"/>
    </xf>
    <xf numFmtId="210" fontId="3" fillId="0" borderId="19" xfId="69" applyNumberFormat="1" applyFont="1" applyFill="1" applyBorder="1" applyAlignment="1" applyProtection="1">
      <alignment horizontal="center" vertical="center"/>
    </xf>
    <xf numFmtId="210" fontId="3" fillId="0" borderId="20" xfId="69" applyNumberFormat="1" applyFont="1" applyFill="1" applyBorder="1" applyAlignment="1" applyProtection="1">
      <alignment horizontal="center" vertical="center"/>
    </xf>
    <xf numFmtId="210" fontId="3" fillId="0" borderId="26" xfId="69" applyNumberFormat="1" applyFont="1" applyFill="1" applyBorder="1" applyAlignment="1" applyProtection="1">
      <alignment horizontal="center" vertical="center" wrapText="1"/>
    </xf>
    <xf numFmtId="210" fontId="3" fillId="0" borderId="15" xfId="69" applyNumberFormat="1" applyFont="1" applyFill="1" applyBorder="1" applyAlignment="1" applyProtection="1">
      <alignment horizontal="center" vertical="center" wrapText="1"/>
    </xf>
    <xf numFmtId="210" fontId="3" fillId="0" borderId="27" xfId="69" applyNumberFormat="1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>
      <alignment horizontal="left" vertical="center" wrapText="1" indent="6"/>
    </xf>
    <xf numFmtId="0" fontId="3" fillId="0" borderId="19" xfId="0" applyFont="1" applyBorder="1" applyAlignment="1">
      <alignment horizontal="left" vertical="center" wrapText="1" indent="6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</cellXfs>
  <cellStyles count="12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 % - Akzent1 2" xfId="103"/>
    <cellStyle name="20 % - Akzent2 2" xfId="107"/>
    <cellStyle name="20 % - Akzent3 2" xfId="111"/>
    <cellStyle name="20 % - Akzent4 2" xfId="115"/>
    <cellStyle name="20 % - Akzent5 2" xfId="119"/>
    <cellStyle name="20 % - Akzent6 2" xfId="123"/>
    <cellStyle name="2mitP" xfId="9"/>
    <cellStyle name="2ohneP" xfId="10"/>
    <cellStyle name="3mitP" xfId="11"/>
    <cellStyle name="3ohneP" xfId="12"/>
    <cellStyle name="4" xfId="13"/>
    <cellStyle name="40 % - Akzent1 2" xfId="104"/>
    <cellStyle name="40 % - Akzent2 2" xfId="108"/>
    <cellStyle name="40 % - Akzent3 2" xfId="112"/>
    <cellStyle name="40 % - Akzent4 2" xfId="116"/>
    <cellStyle name="40 % - Akzent5 2" xfId="120"/>
    <cellStyle name="40 % - Akzent6 2" xfId="124"/>
    <cellStyle name="4mitP" xfId="14"/>
    <cellStyle name="4ohneP" xfId="15"/>
    <cellStyle name="5" xfId="16"/>
    <cellStyle name="6" xfId="17"/>
    <cellStyle name="60 % - Akzent1 2" xfId="105"/>
    <cellStyle name="60 % - Akzent2 2" xfId="109"/>
    <cellStyle name="60 % - Akzent3 2" xfId="113"/>
    <cellStyle name="60 % - Akzent4 2" xfId="117"/>
    <cellStyle name="60 % - Akzent5 2" xfId="121"/>
    <cellStyle name="60 % - Akzent6 2" xfId="125"/>
    <cellStyle name="6mitP" xfId="18"/>
    <cellStyle name="6ohneP" xfId="19"/>
    <cellStyle name="7mitP" xfId="20"/>
    <cellStyle name="9" xfId="21"/>
    <cellStyle name="9mitP" xfId="22"/>
    <cellStyle name="9ohneP" xfId="23"/>
    <cellStyle name="Akzent1 2" xfId="102"/>
    <cellStyle name="Akzent2 2" xfId="106"/>
    <cellStyle name="Akzent3 2" xfId="110"/>
    <cellStyle name="Akzent4 2" xfId="114"/>
    <cellStyle name="Akzent5 2" xfId="118"/>
    <cellStyle name="Akzent6 2" xfId="122"/>
    <cellStyle name="Ausgabe 2" xfId="94"/>
    <cellStyle name="BasisOhneNK" xfId="24"/>
    <cellStyle name="Berechnung 2" xfId="95"/>
    <cellStyle name="Besuchter Hyperlink" xfId="83" builtinId="9" customBuiltin="1"/>
    <cellStyle name="Besuchter Hyperlink_SB_BIII-7_j-06-BB" xfId="25"/>
    <cellStyle name="bin" xfId="26"/>
    <cellStyle name="blue" xfId="27"/>
    <cellStyle name="cell" xfId="28"/>
    <cellStyle name="Col&amp;RowHeadings" xfId="29"/>
    <cellStyle name="ColCodes" xfId="30"/>
    <cellStyle name="ColTitles" xfId="31"/>
    <cellStyle name="column" xfId="32"/>
    <cellStyle name="Comma [0]_00grad" xfId="33"/>
    <cellStyle name="Comma_00grad" xfId="34"/>
    <cellStyle name="Currency [0]_00grad" xfId="35"/>
    <cellStyle name="Currency_00grad" xfId="36"/>
    <cellStyle name="DataEntryCells" xfId="37"/>
    <cellStyle name="Eingabe 2" xfId="93"/>
    <cellStyle name="Ergebnis 2" xfId="101"/>
    <cellStyle name="Erklärender Text 2" xfId="100"/>
    <cellStyle name="ErrRpt_DataEntryCells" xfId="38"/>
    <cellStyle name="ErrRpt-DataEntryCells" xfId="39"/>
    <cellStyle name="ErrRpt-GreyBackground" xfId="40"/>
    <cellStyle name="Euro" xfId="41"/>
    <cellStyle name="formula" xfId="42"/>
    <cellStyle name="Fuss" xfId="43"/>
    <cellStyle name="gap" xfId="44"/>
    <cellStyle name="GreyBackground" xfId="45"/>
    <cellStyle name="Gut 2" xfId="90"/>
    <cellStyle name="Header1" xfId="46"/>
    <cellStyle name="Header2" xfId="47"/>
    <cellStyle name="Hyperlink" xfId="48" builtinId="8"/>
    <cellStyle name="ISC" xfId="49"/>
    <cellStyle name="isced" xfId="50"/>
    <cellStyle name="ISCED Titles" xfId="51"/>
    <cellStyle name="level1a" xfId="52"/>
    <cellStyle name="level2" xfId="53"/>
    <cellStyle name="level2a" xfId="54"/>
    <cellStyle name="level3" xfId="55"/>
    <cellStyle name="Migliaia (0)_conti99" xfId="56"/>
    <cellStyle name="mitP" xfId="57"/>
    <cellStyle name="Neutral 2" xfId="92"/>
    <cellStyle name="Normal_00enrl" xfId="58"/>
    <cellStyle name="Notiz 2" xfId="99"/>
    <cellStyle name="ohneP" xfId="59"/>
    <cellStyle name="Percent_1 SubOverv.USd" xfId="60"/>
    <cellStyle name="Prozent" xfId="61" builtinId="5"/>
    <cellStyle name="row" xfId="62"/>
    <cellStyle name="RowCodes" xfId="63"/>
    <cellStyle name="Row-Col Headings" xfId="64"/>
    <cellStyle name="RowTitles" xfId="65"/>
    <cellStyle name="RowTitles1-Detail" xfId="66"/>
    <cellStyle name="RowTitles-Col2" xfId="67"/>
    <cellStyle name="RowTitles-Detail" xfId="68"/>
    <cellStyle name="Schlecht 2" xfId="91"/>
    <cellStyle name="Standard" xfId="0" builtinId="0"/>
    <cellStyle name="Standard 2" xfId="89"/>
    <cellStyle name="Standard_A (2)" xfId="69"/>
    <cellStyle name="temp" xfId="70"/>
    <cellStyle name="title1" xfId="71"/>
    <cellStyle name="Überschrift" xfId="84" builtinId="15" customBuiltin="1"/>
    <cellStyle name="Überschrift 1" xfId="85" builtinId="16" customBuiltin="1"/>
    <cellStyle name="Überschrift 2" xfId="86" builtinId="17" customBuiltin="1"/>
    <cellStyle name="Überschrift 3" xfId="87" builtinId="18" customBuiltin="1"/>
    <cellStyle name="Überschrift 4" xfId="88" builtinId="19" customBuiltin="1"/>
    <cellStyle name="Verknüpfte Zelle 2" xfId="96"/>
    <cellStyle name="Warnender Text 2" xfId="98"/>
    <cellStyle name="Zelle mit Rand" xfId="72"/>
    <cellStyle name="Zelle überprüfen 2" xfId="97"/>
    <cellStyle name="자리수" xfId="73"/>
    <cellStyle name="자리수0" xfId="74"/>
    <cellStyle name="콤마 [0]_ACCOUNT" xfId="75"/>
    <cellStyle name="콤마_ACCOUNT" xfId="76"/>
    <cellStyle name="통화 [0]_ACCOUNT" xfId="77"/>
    <cellStyle name="통화_ACCOUNT" xfId="78"/>
    <cellStyle name="퍼센트" xfId="79"/>
    <cellStyle name="표준_9511REV" xfId="80"/>
    <cellStyle name="화폐기호" xfId="81"/>
    <cellStyle name="화폐기호0" xfId="8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103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8473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847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847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847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847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592455</xdr:colOff>
      <xdr:row>0</xdr:row>
      <xdr:rowOff>53340</xdr:rowOff>
    </xdr:from>
    <xdr:to>
      <xdr:col>5</xdr:col>
      <xdr:colOff>2051685</xdr:colOff>
      <xdr:row>0</xdr:row>
      <xdr:rowOff>815340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30015" y="53340"/>
          <a:ext cx="145923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7 – j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118</xdr:row>
          <xdr:rowOff>22860</xdr:rowOff>
        </xdr:from>
        <xdr:to>
          <xdr:col>6</xdr:col>
          <xdr:colOff>1562100</xdr:colOff>
          <xdr:row>157</xdr:row>
          <xdr:rowOff>121920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7620</xdr:colOff>
          <xdr:row>57</xdr:row>
          <xdr:rowOff>83820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0</xdr:rowOff>
        </xdr:from>
        <xdr:to>
          <xdr:col>7</xdr:col>
          <xdr:colOff>76200</xdr:colOff>
          <xdr:row>114</xdr:row>
          <xdr:rowOff>106680</xdr:rowOff>
        </xdr:to>
        <xdr:sp macro="" textlink="">
          <xdr:nvSpPr>
            <xdr:cNvPr id="17418" name="Object 10" hidden="1">
              <a:extLst>
                <a:ext uri="{63B3BB69-23CF-44E3-9099-C40C66FF867C}">
                  <a14:compatExt spid="_x0000_s174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1973580</xdr:colOff>
          <xdr:row>45</xdr:row>
          <xdr:rowOff>60960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28" t="s">
        <v>41</v>
      </c>
    </row>
    <row r="2" spans="1:4" ht="40.200000000000003" customHeight="1">
      <c r="B2" s="3" t="s">
        <v>10</v>
      </c>
      <c r="D2" s="229"/>
    </row>
    <row r="3" spans="1:4" ht="34.799999999999997">
      <c r="B3" s="3" t="s">
        <v>11</v>
      </c>
      <c r="D3" s="229"/>
    </row>
    <row r="4" spans="1:4" ht="6.6" customHeight="1">
      <c r="D4" s="229"/>
    </row>
    <row r="5" spans="1:4" ht="20.399999999999999">
      <c r="C5" s="11" t="s">
        <v>414</v>
      </c>
      <c r="D5" s="229"/>
    </row>
    <row r="6" spans="1:4" s="5" customFormat="1" ht="34.950000000000003" customHeight="1">
      <c r="D6" s="229"/>
    </row>
    <row r="7" spans="1:4" ht="84" customHeight="1">
      <c r="C7" s="12" t="s">
        <v>415</v>
      </c>
      <c r="D7" s="229"/>
    </row>
    <row r="8" spans="1:4">
      <c r="D8" s="229"/>
    </row>
    <row r="9" spans="1:4" ht="15">
      <c r="C9" s="6"/>
      <c r="D9" s="229"/>
    </row>
    <row r="10" spans="1:4" ht="7.2" customHeight="1">
      <c r="D10" s="229"/>
    </row>
    <row r="11" spans="1:4" ht="15">
      <c r="C11" s="6"/>
      <c r="D11" s="229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150"/>
  <sheetViews>
    <sheetView zoomScaleNormal="9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3" width="8.88671875" style="22" customWidth="1"/>
    <col min="4" max="9" width="8.88671875" style="86" customWidth="1"/>
    <col min="10" max="16384" width="11.44140625" style="76"/>
  </cols>
  <sheetData>
    <row r="1" spans="1:9" s="74" customFormat="1" ht="24" customHeight="1">
      <c r="A1" s="245" t="s">
        <v>426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240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55" t="s">
        <v>241</v>
      </c>
      <c r="D4" s="252" t="s">
        <v>95</v>
      </c>
      <c r="E4" s="256"/>
      <c r="F4" s="256"/>
      <c r="G4" s="256"/>
      <c r="H4" s="256"/>
      <c r="I4" s="256"/>
    </row>
    <row r="5" spans="1:9" ht="12" customHeight="1">
      <c r="A5" s="249"/>
      <c r="B5" s="246"/>
      <c r="C5" s="255"/>
      <c r="D5" s="255" t="s">
        <v>242</v>
      </c>
      <c r="E5" s="255" t="s">
        <v>243</v>
      </c>
      <c r="F5" s="257" t="s">
        <v>244</v>
      </c>
      <c r="G5" s="258"/>
      <c r="H5" s="258"/>
      <c r="I5" s="259" t="s">
        <v>245</v>
      </c>
    </row>
    <row r="6" spans="1:9" ht="12" customHeight="1">
      <c r="A6" s="249"/>
      <c r="B6" s="246"/>
      <c r="C6" s="255"/>
      <c r="D6" s="255"/>
      <c r="E6" s="255"/>
      <c r="F6" s="260" t="s">
        <v>98</v>
      </c>
      <c r="G6" s="253" t="s">
        <v>246</v>
      </c>
      <c r="H6" s="254"/>
      <c r="I6" s="259"/>
    </row>
    <row r="7" spans="1:9" ht="42" customHeight="1">
      <c r="A7" s="249"/>
      <c r="B7" s="246"/>
      <c r="C7" s="255"/>
      <c r="D7" s="255"/>
      <c r="E7" s="255"/>
      <c r="F7" s="261"/>
      <c r="G7" s="87" t="s">
        <v>247</v>
      </c>
      <c r="H7" s="87" t="s">
        <v>248</v>
      </c>
      <c r="I7" s="259"/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80" t="s">
        <v>103</v>
      </c>
      <c r="B9" s="80" t="s">
        <v>103</v>
      </c>
      <c r="C9" s="84"/>
      <c r="D9" s="84"/>
      <c r="E9" s="84"/>
      <c r="F9" s="84"/>
      <c r="G9" s="84"/>
      <c r="H9" s="84"/>
      <c r="I9" s="84"/>
    </row>
    <row r="10" spans="1:9" s="74" customFormat="1" ht="12" customHeight="1">
      <c r="A10" s="82"/>
      <c r="B10" s="105" t="s">
        <v>104</v>
      </c>
      <c r="C10" s="210">
        <v>60366</v>
      </c>
      <c r="D10" s="210">
        <v>10066</v>
      </c>
      <c r="E10" s="210">
        <v>2050</v>
      </c>
      <c r="F10" s="210">
        <v>47245</v>
      </c>
      <c r="G10" s="210">
        <v>9760</v>
      </c>
      <c r="H10" s="210">
        <v>37486</v>
      </c>
      <c r="I10" s="210">
        <v>1005</v>
      </c>
    </row>
    <row r="11" spans="1:9" ht="22.5" customHeight="1">
      <c r="A11" s="80" t="s">
        <v>105</v>
      </c>
      <c r="B11" s="85" t="s">
        <v>106</v>
      </c>
      <c r="C11" s="211">
        <v>1565</v>
      </c>
      <c r="D11" s="211">
        <v>1412</v>
      </c>
      <c r="E11" s="211">
        <v>10</v>
      </c>
      <c r="F11" s="211">
        <v>125</v>
      </c>
      <c r="G11" s="211">
        <v>39</v>
      </c>
      <c r="H11" s="211">
        <v>87</v>
      </c>
      <c r="I11" s="211">
        <v>18</v>
      </c>
    </row>
    <row r="12" spans="1:9" ht="12" customHeight="1">
      <c r="A12" s="80" t="s">
        <v>107</v>
      </c>
      <c r="B12" s="80" t="s">
        <v>270</v>
      </c>
      <c r="C12" s="211">
        <v>1177</v>
      </c>
      <c r="D12" s="212" t="s">
        <v>2</v>
      </c>
      <c r="E12" s="211">
        <v>2</v>
      </c>
      <c r="F12" s="211">
        <v>1174</v>
      </c>
      <c r="G12" s="211">
        <v>32</v>
      </c>
      <c r="H12" s="211">
        <v>1142</v>
      </c>
      <c r="I12" s="212" t="s">
        <v>2</v>
      </c>
    </row>
    <row r="13" spans="1:9" ht="12" customHeight="1">
      <c r="A13" s="80" t="s">
        <v>108</v>
      </c>
      <c r="B13" s="80" t="s">
        <v>271</v>
      </c>
      <c r="C13" s="211">
        <v>127</v>
      </c>
      <c r="D13" s="212" t="s">
        <v>2</v>
      </c>
      <c r="E13" s="212" t="s">
        <v>2</v>
      </c>
      <c r="F13" s="211">
        <v>127</v>
      </c>
      <c r="G13" s="211">
        <v>113</v>
      </c>
      <c r="H13" s="211">
        <v>14</v>
      </c>
      <c r="I13" s="212" t="s">
        <v>2</v>
      </c>
    </row>
    <row r="14" spans="1:9" ht="12" customHeight="1">
      <c r="A14" s="80" t="s">
        <v>109</v>
      </c>
      <c r="B14" s="85" t="s">
        <v>110</v>
      </c>
      <c r="C14" s="211">
        <v>2262</v>
      </c>
      <c r="D14" s="212" t="s">
        <v>2</v>
      </c>
      <c r="E14" s="211">
        <v>0</v>
      </c>
      <c r="F14" s="211">
        <v>2262</v>
      </c>
      <c r="G14" s="211">
        <v>230</v>
      </c>
      <c r="H14" s="211">
        <v>2032</v>
      </c>
      <c r="I14" s="212" t="s">
        <v>2</v>
      </c>
    </row>
    <row r="15" spans="1:9" ht="12" customHeight="1">
      <c r="A15" s="80" t="s">
        <v>111</v>
      </c>
      <c r="B15" s="85" t="s">
        <v>112</v>
      </c>
      <c r="C15" s="211">
        <v>11722</v>
      </c>
      <c r="D15" s="211">
        <v>20</v>
      </c>
      <c r="E15" s="211">
        <v>4</v>
      </c>
      <c r="F15" s="211">
        <v>11653</v>
      </c>
      <c r="G15" s="211">
        <v>1232</v>
      </c>
      <c r="H15" s="211">
        <v>10421</v>
      </c>
      <c r="I15" s="211">
        <v>46</v>
      </c>
    </row>
    <row r="16" spans="1:9" ht="22.5" customHeight="1">
      <c r="A16" s="80" t="s">
        <v>113</v>
      </c>
      <c r="B16" s="85" t="s">
        <v>364</v>
      </c>
      <c r="C16" s="211">
        <v>1900</v>
      </c>
      <c r="D16" s="211">
        <v>0</v>
      </c>
      <c r="E16" s="211">
        <v>742</v>
      </c>
      <c r="F16" s="211">
        <v>1157</v>
      </c>
      <c r="G16" s="211">
        <v>44</v>
      </c>
      <c r="H16" s="211">
        <v>1113</v>
      </c>
      <c r="I16" s="212" t="s">
        <v>2</v>
      </c>
    </row>
    <row r="17" spans="1:9" ht="22.5" customHeight="1">
      <c r="A17" s="80" t="s">
        <v>114</v>
      </c>
      <c r="B17" s="85" t="s">
        <v>115</v>
      </c>
      <c r="C17" s="211">
        <v>1438</v>
      </c>
      <c r="D17" s="211">
        <v>63</v>
      </c>
      <c r="E17" s="211">
        <v>7</v>
      </c>
      <c r="F17" s="211">
        <v>1197</v>
      </c>
      <c r="G17" s="211">
        <v>175</v>
      </c>
      <c r="H17" s="211">
        <v>1021</v>
      </c>
      <c r="I17" s="211">
        <v>171</v>
      </c>
    </row>
    <row r="18" spans="1:9" ht="12" customHeight="1">
      <c r="A18" s="80" t="s">
        <v>116</v>
      </c>
      <c r="B18" s="85" t="s">
        <v>117</v>
      </c>
      <c r="C18" s="211">
        <v>2909</v>
      </c>
      <c r="D18" s="212" t="s">
        <v>2</v>
      </c>
      <c r="E18" s="211">
        <v>0</v>
      </c>
      <c r="F18" s="211">
        <v>2908</v>
      </c>
      <c r="G18" s="211">
        <v>92</v>
      </c>
      <c r="H18" s="211">
        <v>2816</v>
      </c>
      <c r="I18" s="212" t="s">
        <v>2</v>
      </c>
    </row>
    <row r="19" spans="1:9" ht="22.5" customHeight="1">
      <c r="A19" s="80" t="s">
        <v>118</v>
      </c>
      <c r="B19" s="85" t="s">
        <v>119</v>
      </c>
      <c r="C19" s="211">
        <v>2924</v>
      </c>
      <c r="D19" s="212" t="s">
        <v>2</v>
      </c>
      <c r="E19" s="211">
        <v>2</v>
      </c>
      <c r="F19" s="211">
        <v>2922</v>
      </c>
      <c r="G19" s="211">
        <v>230</v>
      </c>
      <c r="H19" s="211">
        <v>2692</v>
      </c>
      <c r="I19" s="212" t="s">
        <v>2</v>
      </c>
    </row>
    <row r="20" spans="1:9" ht="12" customHeight="1">
      <c r="A20" s="80" t="s">
        <v>120</v>
      </c>
      <c r="B20" s="85" t="s">
        <v>121</v>
      </c>
      <c r="C20" s="211">
        <v>642</v>
      </c>
      <c r="D20" s="212" t="s">
        <v>2</v>
      </c>
      <c r="E20" s="212" t="s">
        <v>2</v>
      </c>
      <c r="F20" s="211">
        <v>642</v>
      </c>
      <c r="G20" s="211">
        <v>60</v>
      </c>
      <c r="H20" s="211">
        <v>582</v>
      </c>
      <c r="I20" s="212" t="s">
        <v>2</v>
      </c>
    </row>
    <row r="21" spans="1:9" ht="12" customHeight="1">
      <c r="A21" s="80" t="s">
        <v>122</v>
      </c>
      <c r="B21" s="85" t="s">
        <v>123</v>
      </c>
      <c r="C21" s="211">
        <v>850</v>
      </c>
      <c r="D21" s="212" t="s">
        <v>2</v>
      </c>
      <c r="E21" s="212" t="s">
        <v>2</v>
      </c>
      <c r="F21" s="211">
        <v>850</v>
      </c>
      <c r="G21" s="211">
        <v>116</v>
      </c>
      <c r="H21" s="211">
        <v>735</v>
      </c>
      <c r="I21" s="212" t="s">
        <v>2</v>
      </c>
    </row>
    <row r="22" spans="1:9" ht="12" customHeight="1">
      <c r="A22" s="80" t="s">
        <v>124</v>
      </c>
      <c r="B22" s="85" t="s">
        <v>125</v>
      </c>
      <c r="C22" s="211">
        <v>479</v>
      </c>
      <c r="D22" s="212" t="s">
        <v>2</v>
      </c>
      <c r="E22" s="212" t="s">
        <v>2</v>
      </c>
      <c r="F22" s="211">
        <v>479</v>
      </c>
      <c r="G22" s="211">
        <v>162</v>
      </c>
      <c r="H22" s="211">
        <v>317</v>
      </c>
      <c r="I22" s="212" t="s">
        <v>2</v>
      </c>
    </row>
    <row r="23" spans="1:9" ht="22.5" customHeight="1">
      <c r="A23" s="80" t="s">
        <v>126</v>
      </c>
      <c r="B23" s="85" t="s">
        <v>127</v>
      </c>
      <c r="C23" s="211">
        <v>7078</v>
      </c>
      <c r="D23" s="212" t="s">
        <v>2</v>
      </c>
      <c r="E23" s="211">
        <v>23</v>
      </c>
      <c r="F23" s="211">
        <v>7055</v>
      </c>
      <c r="G23" s="211">
        <v>2638</v>
      </c>
      <c r="H23" s="211">
        <v>4417</v>
      </c>
      <c r="I23" s="212" t="s">
        <v>2</v>
      </c>
    </row>
    <row r="24" spans="1:9" ht="12" customHeight="1">
      <c r="A24" s="80" t="s">
        <v>128</v>
      </c>
      <c r="B24" s="85" t="s">
        <v>269</v>
      </c>
      <c r="C24" s="211">
        <v>4359</v>
      </c>
      <c r="D24" s="211">
        <v>288</v>
      </c>
      <c r="E24" s="211">
        <v>2</v>
      </c>
      <c r="F24" s="211">
        <v>4069</v>
      </c>
      <c r="G24" s="211">
        <v>970</v>
      </c>
      <c r="H24" s="211">
        <v>3099</v>
      </c>
      <c r="I24" s="212" t="s">
        <v>2</v>
      </c>
    </row>
    <row r="25" spans="1:9" ht="12" customHeight="1">
      <c r="A25" s="80" t="s">
        <v>129</v>
      </c>
      <c r="B25" s="85" t="s">
        <v>130</v>
      </c>
      <c r="C25" s="211">
        <v>14012</v>
      </c>
      <c r="D25" s="211">
        <v>7642</v>
      </c>
      <c r="E25" s="211">
        <v>1247</v>
      </c>
      <c r="F25" s="211">
        <v>4384</v>
      </c>
      <c r="G25" s="211">
        <v>1017</v>
      </c>
      <c r="H25" s="211">
        <v>3367</v>
      </c>
      <c r="I25" s="211">
        <v>739</v>
      </c>
    </row>
    <row r="26" spans="1:9" ht="12" customHeight="1">
      <c r="A26" s="80" t="s">
        <v>131</v>
      </c>
      <c r="B26" s="85" t="s">
        <v>132</v>
      </c>
      <c r="C26" s="211">
        <v>6759</v>
      </c>
      <c r="D26" s="211">
        <v>640</v>
      </c>
      <c r="E26" s="211">
        <v>9</v>
      </c>
      <c r="F26" s="211">
        <v>6088</v>
      </c>
      <c r="G26" s="211">
        <v>2515</v>
      </c>
      <c r="H26" s="211">
        <v>3574</v>
      </c>
      <c r="I26" s="211">
        <v>21</v>
      </c>
    </row>
    <row r="27" spans="1:9" ht="12" customHeight="1">
      <c r="A27" s="80" t="s">
        <v>133</v>
      </c>
      <c r="B27" s="85" t="s">
        <v>134</v>
      </c>
      <c r="C27" s="211">
        <v>163</v>
      </c>
      <c r="D27" s="212" t="s">
        <v>2</v>
      </c>
      <c r="E27" s="211">
        <v>0</v>
      </c>
      <c r="F27" s="211">
        <v>154</v>
      </c>
      <c r="G27" s="211">
        <v>96</v>
      </c>
      <c r="H27" s="211">
        <v>58</v>
      </c>
      <c r="I27" s="211">
        <v>9</v>
      </c>
    </row>
    <row r="28" spans="1:9" ht="12" customHeight="1">
      <c r="A28" s="80"/>
      <c r="B28" s="80"/>
      <c r="C28" s="218"/>
      <c r="D28" s="218"/>
      <c r="E28" s="218"/>
      <c r="F28" s="218"/>
      <c r="G28" s="218"/>
      <c r="H28" s="218"/>
      <c r="I28" s="218"/>
    </row>
    <row r="29" spans="1:9" s="74" customFormat="1" ht="12" customHeight="1">
      <c r="A29" s="82" t="s">
        <v>135</v>
      </c>
      <c r="B29" s="105" t="s">
        <v>81</v>
      </c>
      <c r="C29" s="210">
        <v>1738</v>
      </c>
      <c r="D29" s="210">
        <v>1332</v>
      </c>
      <c r="E29" s="210">
        <v>1</v>
      </c>
      <c r="F29" s="210">
        <v>405</v>
      </c>
      <c r="G29" s="210">
        <v>306</v>
      </c>
      <c r="H29" s="210">
        <v>100</v>
      </c>
      <c r="I29" s="214" t="s">
        <v>2</v>
      </c>
    </row>
    <row r="30" spans="1:9" ht="12" customHeight="1">
      <c r="A30" s="80"/>
      <c r="B30" s="80"/>
      <c r="C30" s="213"/>
      <c r="D30" s="213"/>
      <c r="E30" s="213"/>
      <c r="F30" s="213"/>
      <c r="G30" s="213"/>
      <c r="H30" s="213"/>
      <c r="I30" s="213"/>
    </row>
    <row r="31" spans="1:9" s="74" customFormat="1" ht="22.5" customHeight="1">
      <c r="A31" s="82"/>
      <c r="B31" s="105" t="s">
        <v>136</v>
      </c>
      <c r="C31" s="210">
        <v>140668</v>
      </c>
      <c r="D31" s="210">
        <v>74467</v>
      </c>
      <c r="E31" s="210">
        <v>14029</v>
      </c>
      <c r="F31" s="210">
        <v>39276</v>
      </c>
      <c r="G31" s="210">
        <v>12563</v>
      </c>
      <c r="H31" s="210">
        <v>26712</v>
      </c>
      <c r="I31" s="210">
        <v>12897</v>
      </c>
    </row>
    <row r="32" spans="1:9" ht="22.5" customHeight="1">
      <c r="A32" s="80" t="s">
        <v>137</v>
      </c>
      <c r="B32" s="85" t="s">
        <v>138</v>
      </c>
      <c r="C32" s="211">
        <v>11529</v>
      </c>
      <c r="D32" s="211">
        <v>5277</v>
      </c>
      <c r="E32" s="211">
        <v>5139</v>
      </c>
      <c r="F32" s="211">
        <v>1097</v>
      </c>
      <c r="G32" s="211">
        <v>603</v>
      </c>
      <c r="H32" s="211">
        <v>494</v>
      </c>
      <c r="I32" s="211">
        <v>17</v>
      </c>
    </row>
    <row r="33" spans="1:9" ht="45" customHeight="1">
      <c r="A33" s="80" t="s">
        <v>139</v>
      </c>
      <c r="B33" s="85" t="s">
        <v>140</v>
      </c>
      <c r="C33" s="211">
        <v>4550</v>
      </c>
      <c r="D33" s="211">
        <v>72</v>
      </c>
      <c r="E33" s="211">
        <v>0</v>
      </c>
      <c r="F33" s="211">
        <v>4478</v>
      </c>
      <c r="G33" s="211">
        <v>1488</v>
      </c>
      <c r="H33" s="211">
        <v>2990</v>
      </c>
      <c r="I33" s="212" t="s">
        <v>2</v>
      </c>
    </row>
    <row r="34" spans="1:9" ht="12" customHeight="1">
      <c r="A34" s="80" t="s">
        <v>141</v>
      </c>
      <c r="B34" s="85" t="s">
        <v>142</v>
      </c>
      <c r="C34" s="211">
        <v>11948</v>
      </c>
      <c r="D34" s="211">
        <v>3208</v>
      </c>
      <c r="E34" s="211">
        <v>960</v>
      </c>
      <c r="F34" s="211">
        <v>6780</v>
      </c>
      <c r="G34" s="211">
        <v>1940</v>
      </c>
      <c r="H34" s="211">
        <v>4840</v>
      </c>
      <c r="I34" s="211">
        <v>1000</v>
      </c>
    </row>
    <row r="35" spans="1:9" ht="12" customHeight="1">
      <c r="A35" s="80" t="s">
        <v>143</v>
      </c>
      <c r="B35" s="85" t="s">
        <v>144</v>
      </c>
      <c r="C35" s="211">
        <v>6422</v>
      </c>
      <c r="D35" s="211">
        <v>2064</v>
      </c>
      <c r="E35" s="211">
        <v>5</v>
      </c>
      <c r="F35" s="211">
        <v>4162</v>
      </c>
      <c r="G35" s="211">
        <v>1139</v>
      </c>
      <c r="H35" s="211">
        <v>3023</v>
      </c>
      <c r="I35" s="211">
        <v>191</v>
      </c>
    </row>
    <row r="36" spans="1:9" ht="12" customHeight="1">
      <c r="A36" s="80" t="s">
        <v>145</v>
      </c>
      <c r="B36" s="85" t="s">
        <v>146</v>
      </c>
      <c r="C36" s="211">
        <v>14613</v>
      </c>
      <c r="D36" s="211">
        <v>1724</v>
      </c>
      <c r="E36" s="211">
        <v>65</v>
      </c>
      <c r="F36" s="211">
        <v>2839</v>
      </c>
      <c r="G36" s="211">
        <v>1872</v>
      </c>
      <c r="H36" s="211">
        <v>966</v>
      </c>
      <c r="I36" s="211">
        <v>9985</v>
      </c>
    </row>
    <row r="37" spans="1:9" s="74" customFormat="1" ht="12" customHeight="1">
      <c r="A37" s="80" t="s">
        <v>147</v>
      </c>
      <c r="B37" s="85" t="s">
        <v>148</v>
      </c>
      <c r="C37" s="211">
        <v>3313</v>
      </c>
      <c r="D37" s="211">
        <v>583</v>
      </c>
      <c r="E37" s="211">
        <v>6</v>
      </c>
      <c r="F37" s="211">
        <v>2724</v>
      </c>
      <c r="G37" s="211">
        <v>1037</v>
      </c>
      <c r="H37" s="211">
        <v>1687</v>
      </c>
      <c r="I37" s="212" t="s">
        <v>2</v>
      </c>
    </row>
    <row r="38" spans="1:9" s="74" customFormat="1" ht="12" customHeight="1">
      <c r="A38" s="80" t="s">
        <v>149</v>
      </c>
      <c r="B38" s="85" t="s">
        <v>365</v>
      </c>
      <c r="C38" s="211">
        <v>2999</v>
      </c>
      <c r="D38" s="211">
        <v>2455</v>
      </c>
      <c r="E38" s="211">
        <v>60</v>
      </c>
      <c r="F38" s="211">
        <v>485</v>
      </c>
      <c r="G38" s="211">
        <v>375</v>
      </c>
      <c r="H38" s="211">
        <v>110</v>
      </c>
      <c r="I38" s="212" t="s">
        <v>2</v>
      </c>
    </row>
    <row r="39" spans="1:9" ht="12" customHeight="1">
      <c r="A39" s="80" t="s">
        <v>150</v>
      </c>
      <c r="B39" s="85" t="s">
        <v>151</v>
      </c>
      <c r="C39" s="211">
        <v>77115</v>
      </c>
      <c r="D39" s="211">
        <v>51113</v>
      </c>
      <c r="E39" s="211">
        <v>7587</v>
      </c>
      <c r="F39" s="211">
        <v>16711</v>
      </c>
      <c r="G39" s="211">
        <v>4110</v>
      </c>
      <c r="H39" s="211">
        <v>12601</v>
      </c>
      <c r="I39" s="211">
        <v>1704</v>
      </c>
    </row>
    <row r="40" spans="1:9" ht="34.5" customHeight="1">
      <c r="A40" s="80" t="s">
        <v>292</v>
      </c>
      <c r="B40" s="80" t="s">
        <v>293</v>
      </c>
      <c r="C40" s="211">
        <v>8179</v>
      </c>
      <c r="D40" s="211">
        <v>7971</v>
      </c>
      <c r="E40" s="211">
        <v>208</v>
      </c>
      <c r="F40" s="212" t="s">
        <v>2</v>
      </c>
      <c r="G40" s="212" t="s">
        <v>2</v>
      </c>
      <c r="H40" s="212" t="s">
        <v>2</v>
      </c>
      <c r="I40" s="211">
        <v>1</v>
      </c>
    </row>
    <row r="41" spans="1:9" ht="12" customHeight="1">
      <c r="A41" s="80"/>
      <c r="B41" s="80"/>
      <c r="C41" s="218"/>
      <c r="D41" s="218"/>
      <c r="E41" s="218"/>
      <c r="F41" s="218"/>
      <c r="G41" s="218"/>
      <c r="H41" s="218"/>
      <c r="I41" s="218"/>
    </row>
    <row r="42" spans="1:9" s="74" customFormat="1" ht="12" customHeight="1">
      <c r="A42" s="82"/>
      <c r="B42" s="105" t="s">
        <v>84</v>
      </c>
      <c r="C42" s="210">
        <v>148615</v>
      </c>
      <c r="D42" s="210">
        <v>4205</v>
      </c>
      <c r="E42" s="210">
        <v>620</v>
      </c>
      <c r="F42" s="210">
        <v>140874</v>
      </c>
      <c r="G42" s="210">
        <v>40520</v>
      </c>
      <c r="H42" s="210">
        <v>100354</v>
      </c>
      <c r="I42" s="210">
        <v>2917</v>
      </c>
    </row>
    <row r="43" spans="1:9" ht="12" customHeight="1">
      <c r="A43" s="80" t="s">
        <v>152</v>
      </c>
      <c r="B43" s="85" t="s">
        <v>153</v>
      </c>
      <c r="C43" s="211">
        <v>25021</v>
      </c>
      <c r="D43" s="211">
        <v>30</v>
      </c>
      <c r="E43" s="211">
        <v>54</v>
      </c>
      <c r="F43" s="211">
        <v>23984</v>
      </c>
      <c r="G43" s="211">
        <v>3151</v>
      </c>
      <c r="H43" s="211">
        <v>20833</v>
      </c>
      <c r="I43" s="211">
        <v>952</v>
      </c>
    </row>
    <row r="44" spans="1:9" ht="12" customHeight="1">
      <c r="A44" s="80" t="s">
        <v>154</v>
      </c>
      <c r="B44" s="85" t="s">
        <v>155</v>
      </c>
      <c r="C44" s="211">
        <v>36489</v>
      </c>
      <c r="D44" s="211">
        <v>4155</v>
      </c>
      <c r="E44" s="211">
        <v>86</v>
      </c>
      <c r="F44" s="211">
        <v>31543</v>
      </c>
      <c r="G44" s="211">
        <v>12645</v>
      </c>
      <c r="H44" s="211">
        <v>18899</v>
      </c>
      <c r="I44" s="211">
        <v>704</v>
      </c>
    </row>
    <row r="45" spans="1:9" ht="12" customHeight="1">
      <c r="A45" s="80" t="s">
        <v>156</v>
      </c>
      <c r="B45" s="85" t="s">
        <v>157</v>
      </c>
      <c r="C45" s="211">
        <v>31770</v>
      </c>
      <c r="D45" s="211">
        <v>20</v>
      </c>
      <c r="E45" s="211">
        <v>240</v>
      </c>
      <c r="F45" s="211">
        <v>30685</v>
      </c>
      <c r="G45" s="211">
        <v>9451</v>
      </c>
      <c r="H45" s="211">
        <v>21234</v>
      </c>
      <c r="I45" s="211">
        <v>826</v>
      </c>
    </row>
    <row r="46" spans="1:9" ht="12" customHeight="1">
      <c r="A46" s="80" t="s">
        <v>158</v>
      </c>
      <c r="B46" s="85" t="s">
        <v>159</v>
      </c>
      <c r="C46" s="211">
        <v>26558</v>
      </c>
      <c r="D46" s="212" t="s">
        <v>2</v>
      </c>
      <c r="E46" s="211">
        <v>91</v>
      </c>
      <c r="F46" s="211">
        <v>26032</v>
      </c>
      <c r="G46" s="211">
        <v>4565</v>
      </c>
      <c r="H46" s="211">
        <v>21467</v>
      </c>
      <c r="I46" s="211">
        <v>434</v>
      </c>
    </row>
    <row r="47" spans="1:9" ht="12" customHeight="1">
      <c r="A47" s="80" t="s">
        <v>160</v>
      </c>
      <c r="B47" s="85" t="s">
        <v>161</v>
      </c>
      <c r="C47" s="211">
        <v>734</v>
      </c>
      <c r="D47" s="212" t="s">
        <v>2</v>
      </c>
      <c r="E47" s="211">
        <v>59</v>
      </c>
      <c r="F47" s="211">
        <v>674</v>
      </c>
      <c r="G47" s="211">
        <v>208</v>
      </c>
      <c r="H47" s="211">
        <v>466</v>
      </c>
      <c r="I47" s="212" t="s">
        <v>2</v>
      </c>
    </row>
    <row r="48" spans="1:9" ht="12" customHeight="1">
      <c r="A48" s="80" t="s">
        <v>162</v>
      </c>
      <c r="B48" s="85" t="s">
        <v>163</v>
      </c>
      <c r="C48" s="211">
        <v>17009</v>
      </c>
      <c r="D48" s="212" t="s">
        <v>2</v>
      </c>
      <c r="E48" s="211">
        <v>13</v>
      </c>
      <c r="F48" s="211">
        <v>16996</v>
      </c>
      <c r="G48" s="211">
        <v>4702</v>
      </c>
      <c r="H48" s="211">
        <v>12294</v>
      </c>
      <c r="I48" s="212" t="s">
        <v>2</v>
      </c>
    </row>
    <row r="49" spans="1:9" ht="12" customHeight="1">
      <c r="A49" s="80" t="s">
        <v>164</v>
      </c>
      <c r="B49" s="85" t="s">
        <v>165</v>
      </c>
      <c r="C49" s="211">
        <v>6981</v>
      </c>
      <c r="D49" s="212" t="s">
        <v>2</v>
      </c>
      <c r="E49" s="211">
        <v>69</v>
      </c>
      <c r="F49" s="211">
        <v>6912</v>
      </c>
      <c r="G49" s="211">
        <v>3461</v>
      </c>
      <c r="H49" s="211">
        <v>3451</v>
      </c>
      <c r="I49" s="212" t="s">
        <v>2</v>
      </c>
    </row>
    <row r="50" spans="1:9" ht="12" customHeight="1">
      <c r="A50" s="80" t="s">
        <v>166</v>
      </c>
      <c r="B50" s="85" t="s">
        <v>167</v>
      </c>
      <c r="C50" s="211">
        <v>4054</v>
      </c>
      <c r="D50" s="212" t="s">
        <v>2</v>
      </c>
      <c r="E50" s="211">
        <v>8</v>
      </c>
      <c r="F50" s="211">
        <v>4047</v>
      </c>
      <c r="G50" s="211">
        <v>2336</v>
      </c>
      <c r="H50" s="211">
        <v>1711</v>
      </c>
      <c r="I50" s="212" t="s">
        <v>2</v>
      </c>
    </row>
    <row r="51" spans="1:9" ht="12" customHeight="1">
      <c r="A51" s="80"/>
      <c r="B51" s="80"/>
      <c r="C51" s="218"/>
      <c r="D51" s="218"/>
      <c r="E51" s="218"/>
      <c r="F51" s="218"/>
      <c r="G51" s="218"/>
      <c r="H51" s="218"/>
      <c r="I51" s="218"/>
    </row>
    <row r="52" spans="1:9" s="74" customFormat="1" ht="22.5" customHeight="1">
      <c r="A52" s="82"/>
      <c r="B52" s="105" t="s">
        <v>409</v>
      </c>
      <c r="C52" s="210">
        <v>1254203</v>
      </c>
      <c r="D52" s="210">
        <v>6118</v>
      </c>
      <c r="E52" s="210">
        <v>1088439</v>
      </c>
      <c r="F52" s="210">
        <v>149131</v>
      </c>
      <c r="G52" s="210">
        <v>47595</v>
      </c>
      <c r="H52" s="210">
        <v>101536</v>
      </c>
      <c r="I52" s="210">
        <v>10516</v>
      </c>
    </row>
    <row r="53" spans="1:9" s="74" customFormat="1" ht="12" customHeight="1">
      <c r="A53" s="80" t="s">
        <v>169</v>
      </c>
      <c r="B53" s="85" t="s">
        <v>170</v>
      </c>
      <c r="C53" s="211">
        <v>1248190</v>
      </c>
      <c r="D53" s="211">
        <v>896</v>
      </c>
      <c r="E53" s="211">
        <v>1088137</v>
      </c>
      <c r="F53" s="211">
        <v>148696</v>
      </c>
      <c r="G53" s="211">
        <v>47179</v>
      </c>
      <c r="H53" s="211">
        <v>101517</v>
      </c>
      <c r="I53" s="211">
        <v>10462</v>
      </c>
    </row>
    <row r="54" spans="1:9" ht="12" customHeight="1">
      <c r="A54" s="80" t="s">
        <v>171</v>
      </c>
      <c r="B54" s="85" t="s">
        <v>172</v>
      </c>
      <c r="C54" s="211">
        <v>4780</v>
      </c>
      <c r="D54" s="211">
        <v>4002</v>
      </c>
      <c r="E54" s="211">
        <v>289</v>
      </c>
      <c r="F54" s="211">
        <v>435</v>
      </c>
      <c r="G54" s="211">
        <v>416</v>
      </c>
      <c r="H54" s="211">
        <v>19</v>
      </c>
      <c r="I54" s="211">
        <v>54</v>
      </c>
    </row>
    <row r="55" spans="1:9" ht="22.5" customHeight="1">
      <c r="A55" s="80" t="s">
        <v>173</v>
      </c>
      <c r="B55" s="85" t="s">
        <v>174</v>
      </c>
      <c r="C55" s="211">
        <v>224</v>
      </c>
      <c r="D55" s="211">
        <v>217</v>
      </c>
      <c r="E55" s="211">
        <v>7</v>
      </c>
      <c r="F55" s="212" t="s">
        <v>2</v>
      </c>
      <c r="G55" s="212" t="s">
        <v>2</v>
      </c>
      <c r="H55" s="212" t="s">
        <v>2</v>
      </c>
      <c r="I55" s="212" t="s">
        <v>2</v>
      </c>
    </row>
    <row r="56" spans="1:9" ht="12" customHeight="1">
      <c r="A56" s="80" t="s">
        <v>175</v>
      </c>
      <c r="B56" s="85" t="s">
        <v>176</v>
      </c>
      <c r="C56" s="211">
        <v>1009</v>
      </c>
      <c r="D56" s="211">
        <v>1004</v>
      </c>
      <c r="E56" s="211">
        <v>5</v>
      </c>
      <c r="F56" s="212" t="s">
        <v>2</v>
      </c>
      <c r="G56" s="212" t="s">
        <v>2</v>
      </c>
      <c r="H56" s="212" t="s">
        <v>2</v>
      </c>
      <c r="I56" s="212" t="s">
        <v>2</v>
      </c>
    </row>
    <row r="57" spans="1:9" ht="12" customHeight="1">
      <c r="A57" s="80"/>
      <c r="B57" s="80"/>
      <c r="C57" s="215"/>
      <c r="D57" s="215"/>
      <c r="E57" s="215"/>
      <c r="F57" s="215"/>
      <c r="G57" s="215"/>
      <c r="H57" s="215"/>
      <c r="I57" s="215"/>
    </row>
    <row r="58" spans="1:9" s="74" customFormat="1" ht="12" customHeight="1">
      <c r="A58" s="82"/>
      <c r="B58" s="105" t="s">
        <v>177</v>
      </c>
      <c r="C58" s="210">
        <v>8626</v>
      </c>
      <c r="D58" s="210">
        <v>27</v>
      </c>
      <c r="E58" s="210">
        <v>3380</v>
      </c>
      <c r="F58" s="210">
        <v>5218</v>
      </c>
      <c r="G58" s="210">
        <v>1451</v>
      </c>
      <c r="H58" s="210">
        <v>3768</v>
      </c>
      <c r="I58" s="214" t="s">
        <v>2</v>
      </c>
    </row>
    <row r="59" spans="1:9" ht="12" customHeight="1">
      <c r="A59" s="80" t="s">
        <v>178</v>
      </c>
      <c r="B59" s="85" t="s">
        <v>179</v>
      </c>
      <c r="C59" s="211">
        <v>30</v>
      </c>
      <c r="D59" s="212" t="s">
        <v>2</v>
      </c>
      <c r="E59" s="212" t="s">
        <v>2</v>
      </c>
      <c r="F59" s="211">
        <v>30</v>
      </c>
      <c r="G59" s="212" t="s">
        <v>2</v>
      </c>
      <c r="H59" s="211">
        <v>30</v>
      </c>
      <c r="I59" s="212" t="s">
        <v>2</v>
      </c>
    </row>
    <row r="60" spans="1:9" ht="12" customHeight="1">
      <c r="A60" s="80" t="s">
        <v>180</v>
      </c>
      <c r="B60" s="85" t="s">
        <v>181</v>
      </c>
      <c r="C60" s="211">
        <v>689</v>
      </c>
      <c r="D60" s="212" t="s">
        <v>2</v>
      </c>
      <c r="E60" s="211">
        <v>213</v>
      </c>
      <c r="F60" s="211">
        <v>476</v>
      </c>
      <c r="G60" s="211">
        <v>189</v>
      </c>
      <c r="H60" s="211">
        <v>287</v>
      </c>
      <c r="I60" s="212" t="s">
        <v>2</v>
      </c>
    </row>
    <row r="61" spans="1:9" ht="12" customHeight="1">
      <c r="A61" s="80" t="s">
        <v>182</v>
      </c>
      <c r="B61" s="85" t="s">
        <v>183</v>
      </c>
      <c r="C61" s="211">
        <v>4638</v>
      </c>
      <c r="D61" s="211">
        <v>27</v>
      </c>
      <c r="E61" s="211">
        <v>260</v>
      </c>
      <c r="F61" s="211">
        <v>4350</v>
      </c>
      <c r="G61" s="211">
        <v>1206</v>
      </c>
      <c r="H61" s="211">
        <v>3144</v>
      </c>
      <c r="I61" s="212" t="s">
        <v>2</v>
      </c>
    </row>
    <row r="62" spans="1:9" ht="12" customHeight="1">
      <c r="A62" s="80" t="s">
        <v>184</v>
      </c>
      <c r="B62" s="85" t="s">
        <v>185</v>
      </c>
      <c r="C62" s="211">
        <v>3268</v>
      </c>
      <c r="D62" s="212" t="s">
        <v>2</v>
      </c>
      <c r="E62" s="211">
        <v>2907</v>
      </c>
      <c r="F62" s="211">
        <v>361</v>
      </c>
      <c r="G62" s="211">
        <v>55</v>
      </c>
      <c r="H62" s="211">
        <v>306</v>
      </c>
      <c r="I62" s="212" t="s">
        <v>2</v>
      </c>
    </row>
    <row r="63" spans="1:9" ht="12" customHeight="1">
      <c r="A63" s="80"/>
      <c r="B63" s="80"/>
      <c r="C63" s="215"/>
      <c r="D63" s="215"/>
      <c r="E63" s="215"/>
      <c r="F63" s="215"/>
      <c r="G63" s="215"/>
      <c r="H63" s="215"/>
      <c r="I63" s="212"/>
    </row>
    <row r="64" spans="1:9" s="74" customFormat="1" ht="22.5" customHeight="1">
      <c r="A64" s="82"/>
      <c r="B64" s="105" t="s">
        <v>186</v>
      </c>
      <c r="C64" s="210">
        <v>5418</v>
      </c>
      <c r="D64" s="210">
        <v>75</v>
      </c>
      <c r="E64" s="210">
        <v>8</v>
      </c>
      <c r="F64" s="210">
        <v>5335</v>
      </c>
      <c r="G64" s="210">
        <v>3138</v>
      </c>
      <c r="H64" s="210">
        <v>2198</v>
      </c>
      <c r="I64" s="214" t="s">
        <v>2</v>
      </c>
    </row>
    <row r="65" spans="1:9" ht="12" customHeight="1">
      <c r="A65" s="80" t="s">
        <v>187</v>
      </c>
      <c r="B65" s="85" t="s">
        <v>188</v>
      </c>
      <c r="C65" s="211">
        <v>96</v>
      </c>
      <c r="D65" s="211">
        <v>20</v>
      </c>
      <c r="E65" s="211">
        <v>5</v>
      </c>
      <c r="F65" s="211">
        <v>71</v>
      </c>
      <c r="G65" s="212" t="s">
        <v>2</v>
      </c>
      <c r="H65" s="211">
        <v>71</v>
      </c>
      <c r="I65" s="212" t="s">
        <v>2</v>
      </c>
    </row>
    <row r="66" spans="1:9" ht="22.5" customHeight="1">
      <c r="A66" s="80" t="s">
        <v>189</v>
      </c>
      <c r="B66" s="85" t="s">
        <v>190</v>
      </c>
      <c r="C66" s="211">
        <v>5323</v>
      </c>
      <c r="D66" s="211">
        <v>55</v>
      </c>
      <c r="E66" s="211">
        <v>3</v>
      </c>
      <c r="F66" s="211">
        <v>5265</v>
      </c>
      <c r="G66" s="211">
        <v>3138</v>
      </c>
      <c r="H66" s="211">
        <v>2127</v>
      </c>
      <c r="I66" s="212" t="s">
        <v>2</v>
      </c>
    </row>
    <row r="67" spans="1:9" ht="12" customHeight="1">
      <c r="A67" s="80"/>
      <c r="B67" s="80"/>
      <c r="C67" s="218"/>
      <c r="D67" s="218"/>
      <c r="E67" s="218"/>
      <c r="F67" s="218"/>
      <c r="G67" s="218"/>
      <c r="H67" s="218"/>
      <c r="I67" s="218"/>
    </row>
    <row r="68" spans="1:9" s="74" customFormat="1" ht="12" customHeight="1">
      <c r="A68" s="82"/>
      <c r="B68" s="105" t="s">
        <v>86</v>
      </c>
      <c r="C68" s="210">
        <v>95536</v>
      </c>
      <c r="D68" s="210">
        <v>4749</v>
      </c>
      <c r="E68" s="210">
        <v>566</v>
      </c>
      <c r="F68" s="210">
        <v>87220</v>
      </c>
      <c r="G68" s="210">
        <v>37314</v>
      </c>
      <c r="H68" s="210">
        <v>49906</v>
      </c>
      <c r="I68" s="210">
        <v>3002</v>
      </c>
    </row>
    <row r="69" spans="1:9" ht="12" customHeight="1">
      <c r="A69" s="80" t="s">
        <v>192</v>
      </c>
      <c r="B69" s="85" t="s">
        <v>193</v>
      </c>
      <c r="C69" s="211">
        <v>5611</v>
      </c>
      <c r="D69" s="211">
        <v>1128</v>
      </c>
      <c r="E69" s="211">
        <v>173</v>
      </c>
      <c r="F69" s="211">
        <v>4000</v>
      </c>
      <c r="G69" s="211">
        <v>2142</v>
      </c>
      <c r="H69" s="211">
        <v>1858</v>
      </c>
      <c r="I69" s="211">
        <v>310</v>
      </c>
    </row>
    <row r="70" spans="1:9" ht="22.5" customHeight="1">
      <c r="A70" s="147">
        <v>675</v>
      </c>
      <c r="B70" s="80" t="s">
        <v>291</v>
      </c>
      <c r="C70" s="211">
        <v>5211</v>
      </c>
      <c r="D70" s="211">
        <v>175</v>
      </c>
      <c r="E70" s="211">
        <v>7</v>
      </c>
      <c r="F70" s="211">
        <v>4763</v>
      </c>
      <c r="G70" s="211">
        <v>2184</v>
      </c>
      <c r="H70" s="211">
        <v>2579</v>
      </c>
      <c r="I70" s="211">
        <v>267</v>
      </c>
    </row>
    <row r="71" spans="1:9" ht="12" customHeight="1">
      <c r="A71" s="80" t="s">
        <v>194</v>
      </c>
      <c r="B71" s="85" t="s">
        <v>195</v>
      </c>
      <c r="C71" s="211">
        <v>42907</v>
      </c>
      <c r="D71" s="211">
        <v>1944</v>
      </c>
      <c r="E71" s="211">
        <v>146</v>
      </c>
      <c r="F71" s="211">
        <v>40217</v>
      </c>
      <c r="G71" s="211">
        <v>13274</v>
      </c>
      <c r="H71" s="211">
        <v>26944</v>
      </c>
      <c r="I71" s="211">
        <v>600</v>
      </c>
    </row>
    <row r="72" spans="1:9" ht="12" customHeight="1">
      <c r="A72" s="80" t="s">
        <v>196</v>
      </c>
      <c r="B72" s="85" t="s">
        <v>197</v>
      </c>
      <c r="C72" s="211">
        <v>17114</v>
      </c>
      <c r="D72" s="211">
        <v>564</v>
      </c>
      <c r="E72" s="211">
        <v>137</v>
      </c>
      <c r="F72" s="211">
        <v>15493</v>
      </c>
      <c r="G72" s="211">
        <v>6759</v>
      </c>
      <c r="H72" s="211">
        <v>8734</v>
      </c>
      <c r="I72" s="211">
        <v>919</v>
      </c>
    </row>
    <row r="73" spans="1:9" ht="12" customHeight="1">
      <c r="A73" s="80" t="s">
        <v>198</v>
      </c>
      <c r="B73" s="85" t="s">
        <v>199</v>
      </c>
      <c r="C73" s="211">
        <v>11376</v>
      </c>
      <c r="D73" s="212" t="s">
        <v>2</v>
      </c>
      <c r="E73" s="211">
        <v>10</v>
      </c>
      <c r="F73" s="211">
        <v>11355</v>
      </c>
      <c r="G73" s="211">
        <v>5934</v>
      </c>
      <c r="H73" s="211">
        <v>5421</v>
      </c>
      <c r="I73" s="211">
        <v>11</v>
      </c>
    </row>
    <row r="74" spans="1:9" ht="12" customHeight="1">
      <c r="A74" s="80" t="s">
        <v>200</v>
      </c>
      <c r="B74" s="85" t="s">
        <v>201</v>
      </c>
      <c r="C74" s="211">
        <v>3249</v>
      </c>
      <c r="D74" s="211">
        <v>722</v>
      </c>
      <c r="E74" s="211">
        <v>41</v>
      </c>
      <c r="F74" s="211">
        <v>2267</v>
      </c>
      <c r="G74" s="211">
        <v>1046</v>
      </c>
      <c r="H74" s="211">
        <v>1221</v>
      </c>
      <c r="I74" s="211">
        <v>219</v>
      </c>
    </row>
    <row r="75" spans="1:9" ht="12" customHeight="1">
      <c r="A75" s="80" t="s">
        <v>202</v>
      </c>
      <c r="B75" s="85" t="s">
        <v>203</v>
      </c>
      <c r="C75" s="211">
        <v>4250</v>
      </c>
      <c r="D75" s="211">
        <v>76</v>
      </c>
      <c r="E75" s="211">
        <v>13</v>
      </c>
      <c r="F75" s="211">
        <v>3966</v>
      </c>
      <c r="G75" s="211">
        <v>2561</v>
      </c>
      <c r="H75" s="211">
        <v>1404</v>
      </c>
      <c r="I75" s="211">
        <v>195</v>
      </c>
    </row>
    <row r="76" spans="1:9" ht="12" customHeight="1">
      <c r="A76" s="80" t="s">
        <v>204</v>
      </c>
      <c r="B76" s="85" t="s">
        <v>205</v>
      </c>
      <c r="C76" s="211">
        <v>4312</v>
      </c>
      <c r="D76" s="211">
        <v>94</v>
      </c>
      <c r="E76" s="211">
        <v>37</v>
      </c>
      <c r="F76" s="211">
        <v>4131</v>
      </c>
      <c r="G76" s="211">
        <v>2953</v>
      </c>
      <c r="H76" s="211">
        <v>1177</v>
      </c>
      <c r="I76" s="211">
        <v>50</v>
      </c>
    </row>
    <row r="77" spans="1:9" ht="12" customHeight="1">
      <c r="A77" s="80" t="s">
        <v>206</v>
      </c>
      <c r="B77" s="85" t="s">
        <v>207</v>
      </c>
      <c r="C77" s="211">
        <v>1508</v>
      </c>
      <c r="D77" s="211">
        <v>46</v>
      </c>
      <c r="E77" s="211">
        <v>3</v>
      </c>
      <c r="F77" s="211">
        <v>1029</v>
      </c>
      <c r="G77" s="211">
        <v>460</v>
      </c>
      <c r="H77" s="211">
        <v>568</v>
      </c>
      <c r="I77" s="211">
        <v>431</v>
      </c>
    </row>
    <row r="78" spans="1:9" ht="12" customHeight="1">
      <c r="A78" s="80"/>
      <c r="B78" s="80"/>
      <c r="C78" s="218"/>
      <c r="D78" s="218"/>
      <c r="E78" s="218"/>
      <c r="F78" s="218"/>
      <c r="G78" s="218"/>
      <c r="H78" s="218"/>
      <c r="I78" s="218"/>
    </row>
    <row r="79" spans="1:9" s="74" customFormat="1" ht="12" customHeight="1">
      <c r="A79" s="82"/>
      <c r="B79" s="105" t="s">
        <v>87</v>
      </c>
      <c r="C79" s="210">
        <v>36543</v>
      </c>
      <c r="D79" s="210">
        <v>15212</v>
      </c>
      <c r="E79" s="210">
        <v>912</v>
      </c>
      <c r="F79" s="210">
        <v>18575</v>
      </c>
      <c r="G79" s="210">
        <v>4100</v>
      </c>
      <c r="H79" s="210">
        <v>14475</v>
      </c>
      <c r="I79" s="210">
        <v>1843</v>
      </c>
    </row>
    <row r="80" spans="1:9" s="74" customFormat="1" ht="12" customHeight="1">
      <c r="A80" s="80" t="s">
        <v>208</v>
      </c>
      <c r="B80" s="85" t="s">
        <v>209</v>
      </c>
      <c r="C80" s="211">
        <v>4651</v>
      </c>
      <c r="D80" s="211">
        <v>18</v>
      </c>
      <c r="E80" s="211">
        <v>5</v>
      </c>
      <c r="F80" s="211">
        <v>4615</v>
      </c>
      <c r="G80" s="211">
        <v>88</v>
      </c>
      <c r="H80" s="211">
        <v>4526</v>
      </c>
      <c r="I80" s="211">
        <v>14</v>
      </c>
    </row>
    <row r="81" spans="1:9" ht="12" customHeight="1">
      <c r="A81" s="80" t="s">
        <v>210</v>
      </c>
      <c r="B81" s="85" t="s">
        <v>211</v>
      </c>
      <c r="C81" s="211">
        <v>2354</v>
      </c>
      <c r="D81" s="211">
        <v>1165</v>
      </c>
      <c r="E81" s="211">
        <v>35</v>
      </c>
      <c r="F81" s="211">
        <v>947</v>
      </c>
      <c r="G81" s="211">
        <v>676</v>
      </c>
      <c r="H81" s="211">
        <v>271</v>
      </c>
      <c r="I81" s="211">
        <v>207</v>
      </c>
    </row>
    <row r="82" spans="1:9" ht="12" customHeight="1">
      <c r="A82" s="80" t="s">
        <v>212</v>
      </c>
      <c r="B82" s="85" t="s">
        <v>213</v>
      </c>
      <c r="C82" s="211">
        <v>15753</v>
      </c>
      <c r="D82" s="211">
        <v>11839</v>
      </c>
      <c r="E82" s="211">
        <v>521</v>
      </c>
      <c r="F82" s="211">
        <v>3269</v>
      </c>
      <c r="G82" s="211">
        <v>996</v>
      </c>
      <c r="H82" s="211">
        <v>2273</v>
      </c>
      <c r="I82" s="211">
        <v>123</v>
      </c>
    </row>
    <row r="83" spans="1:9" ht="22.5" customHeight="1">
      <c r="A83" s="80" t="s">
        <v>214</v>
      </c>
      <c r="B83" s="85" t="s">
        <v>215</v>
      </c>
      <c r="C83" s="211">
        <v>8984</v>
      </c>
      <c r="D83" s="211">
        <v>883</v>
      </c>
      <c r="E83" s="211">
        <v>80</v>
      </c>
      <c r="F83" s="211">
        <v>7561</v>
      </c>
      <c r="G83" s="211">
        <v>1721</v>
      </c>
      <c r="H83" s="211">
        <v>5840</v>
      </c>
      <c r="I83" s="211">
        <v>461</v>
      </c>
    </row>
    <row r="84" spans="1:9" ht="12" customHeight="1">
      <c r="A84" s="80" t="s">
        <v>216</v>
      </c>
      <c r="B84" s="85" t="s">
        <v>217</v>
      </c>
      <c r="C84" s="211">
        <v>4800</v>
      </c>
      <c r="D84" s="211">
        <v>1308</v>
      </c>
      <c r="E84" s="211">
        <v>272</v>
      </c>
      <c r="F84" s="211">
        <v>2183</v>
      </c>
      <c r="G84" s="211">
        <v>618</v>
      </c>
      <c r="H84" s="211">
        <v>1565</v>
      </c>
      <c r="I84" s="211">
        <v>1037</v>
      </c>
    </row>
    <row r="85" spans="1:9" ht="12" customHeight="1">
      <c r="A85" s="80"/>
      <c r="B85" s="80"/>
      <c r="C85" s="218"/>
      <c r="D85" s="218"/>
      <c r="E85" s="218"/>
      <c r="F85" s="218"/>
      <c r="G85" s="218"/>
      <c r="H85" s="218"/>
      <c r="I85" s="218"/>
    </row>
    <row r="86" spans="1:9" s="74" customFormat="1" ht="22.5" customHeight="1">
      <c r="A86" s="82" t="s">
        <v>218</v>
      </c>
      <c r="B86" s="105" t="s">
        <v>219</v>
      </c>
      <c r="C86" s="210">
        <v>32977</v>
      </c>
      <c r="D86" s="210">
        <v>579</v>
      </c>
      <c r="E86" s="210">
        <v>5041</v>
      </c>
      <c r="F86" s="210">
        <v>17555</v>
      </c>
      <c r="G86" s="210">
        <v>511</v>
      </c>
      <c r="H86" s="210">
        <v>17044</v>
      </c>
      <c r="I86" s="210">
        <v>9802</v>
      </c>
    </row>
    <row r="87" spans="1:9" ht="12" customHeight="1">
      <c r="A87" s="80"/>
      <c r="B87" s="80"/>
      <c r="C87" s="213"/>
      <c r="D87" s="213"/>
      <c r="E87" s="213"/>
      <c r="F87" s="213"/>
      <c r="G87" s="213"/>
      <c r="H87" s="213"/>
      <c r="I87" s="213"/>
    </row>
    <row r="88" spans="1:9" s="74" customFormat="1" ht="22.5" customHeight="1">
      <c r="A88" s="82"/>
      <c r="B88" s="105" t="s">
        <v>220</v>
      </c>
      <c r="C88" s="210">
        <v>102472</v>
      </c>
      <c r="D88" s="210">
        <v>15623</v>
      </c>
      <c r="E88" s="210">
        <v>16450</v>
      </c>
      <c r="F88" s="210">
        <v>58394</v>
      </c>
      <c r="G88" s="210">
        <v>16773</v>
      </c>
      <c r="H88" s="210">
        <v>41621</v>
      </c>
      <c r="I88" s="210">
        <v>12005</v>
      </c>
    </row>
    <row r="89" spans="1:9" ht="12" customHeight="1">
      <c r="A89" s="80" t="s">
        <v>221</v>
      </c>
      <c r="B89" s="85" t="s">
        <v>222</v>
      </c>
      <c r="C89" s="211">
        <v>74852</v>
      </c>
      <c r="D89" s="211">
        <v>11695</v>
      </c>
      <c r="E89" s="211">
        <v>7371</v>
      </c>
      <c r="F89" s="211">
        <v>44254</v>
      </c>
      <c r="G89" s="211">
        <v>14752</v>
      </c>
      <c r="H89" s="211">
        <v>29502</v>
      </c>
      <c r="I89" s="211">
        <v>11532</v>
      </c>
    </row>
    <row r="90" spans="1:9" ht="12" customHeight="1">
      <c r="A90" s="80" t="s">
        <v>223</v>
      </c>
      <c r="B90" s="85" t="s">
        <v>224</v>
      </c>
      <c r="C90" s="211">
        <v>2480</v>
      </c>
      <c r="D90" s="211">
        <v>744</v>
      </c>
      <c r="E90" s="211">
        <v>279</v>
      </c>
      <c r="F90" s="211">
        <v>1335</v>
      </c>
      <c r="G90" s="211">
        <v>38</v>
      </c>
      <c r="H90" s="211">
        <v>1297</v>
      </c>
      <c r="I90" s="211">
        <v>122</v>
      </c>
    </row>
    <row r="91" spans="1:9" ht="12" customHeight="1">
      <c r="A91" s="80" t="s">
        <v>225</v>
      </c>
      <c r="B91" s="85" t="s">
        <v>226</v>
      </c>
      <c r="C91" s="211">
        <v>2145</v>
      </c>
      <c r="D91" s="212" t="s">
        <v>2</v>
      </c>
      <c r="E91" s="211">
        <v>911</v>
      </c>
      <c r="F91" s="211">
        <v>1229</v>
      </c>
      <c r="G91" s="211">
        <v>103</v>
      </c>
      <c r="H91" s="211">
        <v>1127</v>
      </c>
      <c r="I91" s="211">
        <v>5</v>
      </c>
    </row>
    <row r="92" spans="1:9" ht="22.5" customHeight="1">
      <c r="A92" s="80" t="s">
        <v>227</v>
      </c>
      <c r="B92" s="85" t="s">
        <v>228</v>
      </c>
      <c r="C92" s="211">
        <v>17310</v>
      </c>
      <c r="D92" s="211">
        <v>1021</v>
      </c>
      <c r="E92" s="211">
        <v>4771</v>
      </c>
      <c r="F92" s="211">
        <v>11517</v>
      </c>
      <c r="G92" s="211">
        <v>1823</v>
      </c>
      <c r="H92" s="211">
        <v>9695</v>
      </c>
      <c r="I92" s="212" t="s">
        <v>2</v>
      </c>
    </row>
    <row r="93" spans="1:9" ht="22.5" customHeight="1">
      <c r="A93" s="80" t="s">
        <v>229</v>
      </c>
      <c r="B93" s="85" t="s">
        <v>230</v>
      </c>
      <c r="C93" s="211">
        <v>2590</v>
      </c>
      <c r="D93" s="212" t="s">
        <v>2</v>
      </c>
      <c r="E93" s="211">
        <v>2265</v>
      </c>
      <c r="F93" s="211">
        <v>0</v>
      </c>
      <c r="G93" s="212" t="s">
        <v>2</v>
      </c>
      <c r="H93" s="211">
        <v>0</v>
      </c>
      <c r="I93" s="211">
        <v>325</v>
      </c>
    </row>
    <row r="94" spans="1:9" ht="12" customHeight="1">
      <c r="A94" s="80" t="s">
        <v>231</v>
      </c>
      <c r="B94" s="85" t="s">
        <v>232</v>
      </c>
      <c r="C94" s="211">
        <v>800</v>
      </c>
      <c r="D94" s="212" t="s">
        <v>2</v>
      </c>
      <c r="E94" s="211">
        <v>800</v>
      </c>
      <c r="F94" s="212" t="s">
        <v>2</v>
      </c>
      <c r="G94" s="212" t="s">
        <v>2</v>
      </c>
      <c r="H94" s="212" t="s">
        <v>2</v>
      </c>
      <c r="I94" s="212" t="s">
        <v>2</v>
      </c>
    </row>
    <row r="95" spans="1:9" ht="12" customHeight="1">
      <c r="A95" s="80" t="s">
        <v>233</v>
      </c>
      <c r="B95" s="85" t="s">
        <v>234</v>
      </c>
      <c r="C95" s="211">
        <v>2089</v>
      </c>
      <c r="D95" s="211">
        <v>1972</v>
      </c>
      <c r="E95" s="211">
        <v>38</v>
      </c>
      <c r="F95" s="211">
        <v>59</v>
      </c>
      <c r="G95" s="211">
        <v>59</v>
      </c>
      <c r="H95" s="212" t="s">
        <v>2</v>
      </c>
      <c r="I95" s="211">
        <v>20</v>
      </c>
    </row>
    <row r="96" spans="1:9" ht="22.5" customHeight="1">
      <c r="A96" s="80" t="s">
        <v>235</v>
      </c>
      <c r="B96" s="85" t="s">
        <v>236</v>
      </c>
      <c r="C96" s="211">
        <v>205</v>
      </c>
      <c r="D96" s="211">
        <v>190</v>
      </c>
      <c r="E96" s="211">
        <v>15</v>
      </c>
      <c r="F96" s="212" t="s">
        <v>2</v>
      </c>
      <c r="G96" s="212" t="s">
        <v>2</v>
      </c>
      <c r="H96" s="212" t="s">
        <v>2</v>
      </c>
      <c r="I96" s="212" t="s">
        <v>2</v>
      </c>
    </row>
    <row r="97" spans="1:9" ht="12" customHeight="1">
      <c r="A97" s="80"/>
      <c r="B97" s="80"/>
      <c r="C97" s="218"/>
      <c r="D97" s="218"/>
      <c r="E97" s="218"/>
      <c r="F97" s="218"/>
      <c r="G97" s="218"/>
      <c r="H97" s="218"/>
      <c r="I97" s="218"/>
    </row>
    <row r="98" spans="1:9" s="74" customFormat="1" ht="12" customHeight="1">
      <c r="A98" s="82"/>
      <c r="B98" s="105" t="s">
        <v>1</v>
      </c>
      <c r="C98" s="210">
        <v>1887162</v>
      </c>
      <c r="D98" s="210">
        <v>132452</v>
      </c>
      <c r="E98" s="210">
        <v>1131496</v>
      </c>
      <c r="F98" s="210">
        <v>569229</v>
      </c>
      <c r="G98" s="210">
        <v>174030</v>
      </c>
      <c r="H98" s="210">
        <v>395199</v>
      </c>
      <c r="I98" s="210">
        <v>53985</v>
      </c>
    </row>
    <row r="99" spans="1:9">
      <c r="B99" s="22"/>
      <c r="C99" s="84"/>
      <c r="D99" s="84"/>
      <c r="E99" s="84"/>
      <c r="F99" s="84"/>
      <c r="G99" s="84"/>
      <c r="H99" s="84"/>
      <c r="I99" s="84"/>
    </row>
    <row r="100" spans="1:9">
      <c r="B100" s="22"/>
      <c r="C100" s="84"/>
      <c r="D100" s="84"/>
      <c r="E100" s="84"/>
      <c r="F100" s="84"/>
      <c r="G100" s="84"/>
      <c r="H100" s="84"/>
      <c r="I100" s="84"/>
    </row>
    <row r="101" spans="1:9">
      <c r="B101" s="22"/>
      <c r="C101" s="84"/>
      <c r="D101" s="84"/>
      <c r="E101" s="84"/>
      <c r="F101" s="84"/>
      <c r="G101" s="84"/>
      <c r="H101" s="84"/>
      <c r="I101" s="84"/>
    </row>
    <row r="102" spans="1:9">
      <c r="B102" s="22"/>
      <c r="C102" s="84"/>
      <c r="D102" s="84"/>
      <c r="E102" s="84"/>
      <c r="F102" s="84"/>
      <c r="G102" s="84"/>
      <c r="H102" s="84"/>
      <c r="I102" s="84"/>
    </row>
    <row r="103" spans="1:9">
      <c r="B103" s="22"/>
      <c r="C103" s="84"/>
      <c r="D103" s="84"/>
      <c r="E103" s="84"/>
      <c r="F103" s="84"/>
      <c r="G103" s="84"/>
      <c r="H103" s="84"/>
      <c r="I103" s="84"/>
    </row>
    <row r="104" spans="1:9">
      <c r="B104" s="22"/>
      <c r="C104" s="83"/>
      <c r="D104" s="83"/>
      <c r="E104" s="83"/>
      <c r="F104" s="83"/>
      <c r="G104" s="83"/>
      <c r="H104" s="83"/>
      <c r="I104" s="83"/>
    </row>
    <row r="105" spans="1:9">
      <c r="B105" s="22"/>
      <c r="C105" s="84"/>
      <c r="D105" s="84"/>
      <c r="E105" s="84"/>
      <c r="F105" s="84"/>
      <c r="G105" s="84"/>
      <c r="H105" s="84"/>
      <c r="I105" s="84"/>
    </row>
    <row r="106" spans="1:9">
      <c r="B106" s="22"/>
      <c r="C106" s="84"/>
      <c r="D106" s="84"/>
      <c r="E106" s="84"/>
      <c r="F106" s="84"/>
      <c r="G106" s="84"/>
      <c r="H106" s="84"/>
      <c r="I106" s="84"/>
    </row>
    <row r="107" spans="1:9">
      <c r="B107" s="22"/>
      <c r="C107" s="84"/>
      <c r="D107" s="84"/>
      <c r="E107" s="84"/>
      <c r="F107" s="84"/>
      <c r="G107" s="84"/>
      <c r="H107" s="84"/>
      <c r="I107" s="84"/>
    </row>
    <row r="108" spans="1:9">
      <c r="B108" s="22"/>
      <c r="C108" s="84"/>
      <c r="D108" s="84"/>
      <c r="E108" s="84"/>
      <c r="F108" s="84"/>
      <c r="G108" s="84"/>
      <c r="H108" s="84"/>
      <c r="I108" s="84"/>
    </row>
    <row r="109" spans="1:9">
      <c r="B109" s="22"/>
      <c r="C109" s="84"/>
      <c r="D109" s="84"/>
      <c r="E109" s="84"/>
      <c r="F109" s="84"/>
      <c r="G109" s="84"/>
      <c r="H109" s="84"/>
      <c r="I109" s="84"/>
    </row>
    <row r="110" spans="1:9">
      <c r="B110" s="22"/>
      <c r="C110" s="83"/>
      <c r="D110" s="83"/>
      <c r="E110" s="83"/>
      <c r="F110" s="83"/>
      <c r="G110" s="83"/>
      <c r="H110" s="83"/>
      <c r="I110" s="83"/>
    </row>
    <row r="111" spans="1:9">
      <c r="B111" s="22"/>
    </row>
    <row r="112" spans="1:9">
      <c r="B112" s="22"/>
    </row>
    <row r="113" spans="2:2">
      <c r="B113" s="22"/>
    </row>
    <row r="114" spans="2:2">
      <c r="B114" s="22"/>
    </row>
    <row r="115" spans="2:2">
      <c r="B115" s="22"/>
    </row>
    <row r="116" spans="2:2">
      <c r="B116" s="22"/>
    </row>
    <row r="117" spans="2:2">
      <c r="B117" s="22"/>
    </row>
    <row r="118" spans="2:2">
      <c r="B118" s="22"/>
    </row>
    <row r="119" spans="2:2">
      <c r="B119" s="22"/>
    </row>
    <row r="120" spans="2:2">
      <c r="B120" s="22"/>
    </row>
    <row r="121" spans="2:2">
      <c r="B121" s="22"/>
    </row>
    <row r="122" spans="2:2">
      <c r="B122" s="22"/>
    </row>
    <row r="123" spans="2:2">
      <c r="B123" s="22"/>
    </row>
    <row r="124" spans="2:2">
      <c r="B124" s="22"/>
    </row>
    <row r="125" spans="2:2">
      <c r="B125" s="22"/>
    </row>
    <row r="126" spans="2:2">
      <c r="B126" s="22"/>
    </row>
    <row r="127" spans="2:2">
      <c r="B127" s="22"/>
    </row>
    <row r="128" spans="2:2">
      <c r="B128" s="22"/>
    </row>
    <row r="129" spans="2:2">
      <c r="B129" s="22"/>
    </row>
    <row r="130" spans="2:2">
      <c r="B130" s="22"/>
    </row>
    <row r="131" spans="2:2">
      <c r="B131" s="22"/>
    </row>
    <row r="132" spans="2:2">
      <c r="B132" s="22"/>
    </row>
    <row r="133" spans="2:2">
      <c r="B133" s="22"/>
    </row>
    <row r="134" spans="2:2">
      <c r="B134" s="22"/>
    </row>
    <row r="135" spans="2:2">
      <c r="B135" s="22"/>
    </row>
    <row r="136" spans="2:2">
      <c r="B136" s="22"/>
    </row>
    <row r="137" spans="2:2">
      <c r="B137" s="22"/>
    </row>
    <row r="138" spans="2:2">
      <c r="B138" s="22"/>
    </row>
    <row r="139" spans="2:2">
      <c r="B139" s="22"/>
    </row>
    <row r="140" spans="2:2">
      <c r="B140" s="22"/>
    </row>
    <row r="141" spans="2:2">
      <c r="B141" s="22"/>
    </row>
    <row r="142" spans="2:2">
      <c r="B142" s="22"/>
    </row>
    <row r="143" spans="2:2">
      <c r="B143" s="22"/>
    </row>
    <row r="144" spans="2:2">
      <c r="B144" s="22"/>
    </row>
    <row r="145" spans="2:2">
      <c r="B145" s="22"/>
    </row>
    <row r="146" spans="2:2">
      <c r="B146" s="22"/>
    </row>
    <row r="147" spans="2:2">
      <c r="B147" s="22"/>
    </row>
    <row r="148" spans="2:2">
      <c r="B148" s="22"/>
    </row>
    <row r="149" spans="2:2">
      <c r="B149" s="22"/>
    </row>
    <row r="150" spans="2:2">
      <c r="B150" s="22"/>
    </row>
  </sheetData>
  <mergeCells count="13">
    <mergeCell ref="G6:H6"/>
    <mergeCell ref="A1:I1"/>
    <mergeCell ref="A2:I2"/>
    <mergeCell ref="C8:I8"/>
    <mergeCell ref="A4:A8"/>
    <mergeCell ref="B4:B8"/>
    <mergeCell ref="C4:C7"/>
    <mergeCell ref="D4:I4"/>
    <mergeCell ref="D5:D7"/>
    <mergeCell ref="E5:E7"/>
    <mergeCell ref="F5:H5"/>
    <mergeCell ref="I5:I7"/>
    <mergeCell ref="F6:F7"/>
  </mergeCells>
  <phoneticPr fontId="5" type="noConversion"/>
  <hyperlinks>
    <hyperlink ref="A2:I2" location="Inhaltsverzeichnis!A32" display="4.1  Hochschulen insgesamt"/>
    <hyperlink ref="A1:I1" location="Inhaltsverzeichnis!A28" display="Inhaltsverzeichnis!A28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2" manualBreakCount="2">
    <brk id="40" max="16383" man="1"/>
    <brk id="7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112"/>
  <sheetViews>
    <sheetView zoomScaleNormal="9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3" width="8.88671875" style="22" customWidth="1"/>
    <col min="4" max="9" width="8.88671875" style="86" customWidth="1"/>
    <col min="10" max="16384" width="11.44140625" style="76"/>
  </cols>
  <sheetData>
    <row r="1" spans="1:9" s="74" customFormat="1" ht="24" customHeight="1">
      <c r="A1" s="245" t="s">
        <v>426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249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55" t="s">
        <v>241</v>
      </c>
      <c r="D4" s="252" t="s">
        <v>95</v>
      </c>
      <c r="E4" s="256"/>
      <c r="F4" s="256"/>
      <c r="G4" s="256"/>
      <c r="H4" s="256"/>
      <c r="I4" s="256"/>
    </row>
    <row r="5" spans="1:9" ht="12" customHeight="1">
      <c r="A5" s="249"/>
      <c r="B5" s="246"/>
      <c r="C5" s="255"/>
      <c r="D5" s="255" t="s">
        <v>242</v>
      </c>
      <c r="E5" s="255" t="s">
        <v>243</v>
      </c>
      <c r="F5" s="257" t="s">
        <v>244</v>
      </c>
      <c r="G5" s="258"/>
      <c r="H5" s="258"/>
      <c r="I5" s="259" t="s">
        <v>245</v>
      </c>
    </row>
    <row r="6" spans="1:9" ht="12" customHeight="1">
      <c r="A6" s="249"/>
      <c r="B6" s="246"/>
      <c r="C6" s="255"/>
      <c r="D6" s="255"/>
      <c r="E6" s="255"/>
      <c r="F6" s="260" t="s">
        <v>98</v>
      </c>
      <c r="G6" s="253" t="s">
        <v>246</v>
      </c>
      <c r="H6" s="254"/>
      <c r="I6" s="259"/>
    </row>
    <row r="7" spans="1:9" ht="42" customHeight="1">
      <c r="A7" s="249"/>
      <c r="B7" s="246"/>
      <c r="C7" s="255"/>
      <c r="D7" s="255"/>
      <c r="E7" s="255"/>
      <c r="F7" s="261"/>
      <c r="G7" s="87" t="s">
        <v>247</v>
      </c>
      <c r="H7" s="87" t="s">
        <v>248</v>
      </c>
      <c r="I7" s="259"/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80" t="s">
        <v>103</v>
      </c>
      <c r="B9" s="104" t="s">
        <v>103</v>
      </c>
      <c r="C9" s="106"/>
      <c r="D9" s="84"/>
      <c r="E9" s="84"/>
      <c r="F9" s="84"/>
      <c r="G9" s="84"/>
      <c r="H9" s="84"/>
      <c r="I9" s="84"/>
    </row>
    <row r="10" spans="1:9" s="74" customFormat="1" ht="12" customHeight="1">
      <c r="A10" s="82"/>
      <c r="B10" s="105" t="s">
        <v>104</v>
      </c>
      <c r="C10" s="210">
        <v>49334</v>
      </c>
      <c r="D10" s="210">
        <v>1092</v>
      </c>
      <c r="E10" s="210">
        <v>1228</v>
      </c>
      <c r="F10" s="210">
        <v>46767</v>
      </c>
      <c r="G10" s="210">
        <v>9759</v>
      </c>
      <c r="H10" s="210">
        <v>37008</v>
      </c>
      <c r="I10" s="210">
        <v>248</v>
      </c>
    </row>
    <row r="11" spans="1:9" ht="22.5" customHeight="1">
      <c r="A11" s="80" t="s">
        <v>105</v>
      </c>
      <c r="B11" s="85" t="s">
        <v>106</v>
      </c>
      <c r="C11" s="211">
        <v>296</v>
      </c>
      <c r="D11" s="211">
        <v>168</v>
      </c>
      <c r="E11" s="211">
        <v>8</v>
      </c>
      <c r="F11" s="211">
        <v>119</v>
      </c>
      <c r="G11" s="211">
        <v>39</v>
      </c>
      <c r="H11" s="211">
        <v>81</v>
      </c>
      <c r="I11" s="211">
        <v>0</v>
      </c>
    </row>
    <row r="12" spans="1:9" ht="12" customHeight="1">
      <c r="A12" s="80" t="s">
        <v>107</v>
      </c>
      <c r="B12" s="80" t="s">
        <v>270</v>
      </c>
      <c r="C12" s="211">
        <v>1177</v>
      </c>
      <c r="D12" s="212" t="s">
        <v>2</v>
      </c>
      <c r="E12" s="211">
        <v>2</v>
      </c>
      <c r="F12" s="211">
        <v>1174</v>
      </c>
      <c r="G12" s="211">
        <v>32</v>
      </c>
      <c r="H12" s="211">
        <v>1142</v>
      </c>
      <c r="I12" s="212" t="s">
        <v>2</v>
      </c>
    </row>
    <row r="13" spans="1:9" ht="12" customHeight="1">
      <c r="A13" s="80" t="s">
        <v>108</v>
      </c>
      <c r="B13" s="80" t="s">
        <v>271</v>
      </c>
      <c r="C13" s="211">
        <v>127</v>
      </c>
      <c r="D13" s="212" t="s">
        <v>2</v>
      </c>
      <c r="E13" s="212" t="s">
        <v>2</v>
      </c>
      <c r="F13" s="211">
        <v>127</v>
      </c>
      <c r="G13" s="211">
        <v>113</v>
      </c>
      <c r="H13" s="211">
        <v>14</v>
      </c>
      <c r="I13" s="212" t="s">
        <v>2</v>
      </c>
    </row>
    <row r="14" spans="1:9" ht="12" customHeight="1">
      <c r="A14" s="80" t="s">
        <v>109</v>
      </c>
      <c r="B14" s="85" t="s">
        <v>110</v>
      </c>
      <c r="C14" s="211">
        <v>2262</v>
      </c>
      <c r="D14" s="212" t="s">
        <v>2</v>
      </c>
      <c r="E14" s="211">
        <v>0</v>
      </c>
      <c r="F14" s="211">
        <v>2262</v>
      </c>
      <c r="G14" s="211">
        <v>230</v>
      </c>
      <c r="H14" s="211">
        <v>2032</v>
      </c>
      <c r="I14" s="212" t="s">
        <v>2</v>
      </c>
    </row>
    <row r="15" spans="1:9" ht="12" customHeight="1">
      <c r="A15" s="80" t="s">
        <v>111</v>
      </c>
      <c r="B15" s="85" t="s">
        <v>112</v>
      </c>
      <c r="C15" s="211">
        <v>11702</v>
      </c>
      <c r="D15" s="212" t="s">
        <v>2</v>
      </c>
      <c r="E15" s="211">
        <v>4</v>
      </c>
      <c r="F15" s="211">
        <v>11653</v>
      </c>
      <c r="G15" s="211">
        <v>1232</v>
      </c>
      <c r="H15" s="211">
        <v>10421</v>
      </c>
      <c r="I15" s="211">
        <v>46</v>
      </c>
    </row>
    <row r="16" spans="1:9" ht="22.5" customHeight="1">
      <c r="A16" s="80" t="s">
        <v>113</v>
      </c>
      <c r="B16" s="85" t="s">
        <v>364</v>
      </c>
      <c r="C16" s="211">
        <v>1900</v>
      </c>
      <c r="D16" s="211">
        <v>0</v>
      </c>
      <c r="E16" s="211">
        <v>742</v>
      </c>
      <c r="F16" s="211">
        <v>1157</v>
      </c>
      <c r="G16" s="211">
        <v>44</v>
      </c>
      <c r="H16" s="211">
        <v>1113</v>
      </c>
      <c r="I16" s="212" t="s">
        <v>2</v>
      </c>
    </row>
    <row r="17" spans="1:9" ht="22.5" customHeight="1">
      <c r="A17" s="80" t="s">
        <v>114</v>
      </c>
      <c r="B17" s="85" t="s">
        <v>115</v>
      </c>
      <c r="C17" s="211">
        <v>1438</v>
      </c>
      <c r="D17" s="211">
        <v>63</v>
      </c>
      <c r="E17" s="211">
        <v>7</v>
      </c>
      <c r="F17" s="211">
        <v>1197</v>
      </c>
      <c r="G17" s="211">
        <v>175</v>
      </c>
      <c r="H17" s="211">
        <v>1021</v>
      </c>
      <c r="I17" s="211">
        <v>171</v>
      </c>
    </row>
    <row r="18" spans="1:9" ht="12" customHeight="1">
      <c r="A18" s="80" t="s">
        <v>116</v>
      </c>
      <c r="B18" s="85" t="s">
        <v>117</v>
      </c>
      <c r="C18" s="211">
        <v>2909</v>
      </c>
      <c r="D18" s="212" t="s">
        <v>2</v>
      </c>
      <c r="E18" s="211">
        <v>0</v>
      </c>
      <c r="F18" s="211">
        <v>2908</v>
      </c>
      <c r="G18" s="211">
        <v>92</v>
      </c>
      <c r="H18" s="211">
        <v>2816</v>
      </c>
      <c r="I18" s="212" t="s">
        <v>2</v>
      </c>
    </row>
    <row r="19" spans="1:9" ht="22.5" customHeight="1">
      <c r="A19" s="80" t="s">
        <v>118</v>
      </c>
      <c r="B19" s="85" t="s">
        <v>119</v>
      </c>
      <c r="C19" s="211">
        <v>2924</v>
      </c>
      <c r="D19" s="212" t="s">
        <v>2</v>
      </c>
      <c r="E19" s="211">
        <v>2</v>
      </c>
      <c r="F19" s="211">
        <v>2922</v>
      </c>
      <c r="G19" s="211">
        <v>230</v>
      </c>
      <c r="H19" s="211">
        <v>2692</v>
      </c>
      <c r="I19" s="212" t="s">
        <v>2</v>
      </c>
    </row>
    <row r="20" spans="1:9" ht="12" customHeight="1">
      <c r="A20" s="80" t="s">
        <v>120</v>
      </c>
      <c r="B20" s="85" t="s">
        <v>121</v>
      </c>
      <c r="C20" s="211">
        <v>642</v>
      </c>
      <c r="D20" s="212" t="s">
        <v>2</v>
      </c>
      <c r="E20" s="212" t="s">
        <v>2</v>
      </c>
      <c r="F20" s="211">
        <v>642</v>
      </c>
      <c r="G20" s="211">
        <v>60</v>
      </c>
      <c r="H20" s="211">
        <v>582</v>
      </c>
      <c r="I20" s="212" t="s">
        <v>2</v>
      </c>
    </row>
    <row r="21" spans="1:9" ht="12" customHeight="1">
      <c r="A21" s="80" t="s">
        <v>122</v>
      </c>
      <c r="B21" s="85" t="s">
        <v>123</v>
      </c>
      <c r="C21" s="211">
        <v>850</v>
      </c>
      <c r="D21" s="212" t="s">
        <v>2</v>
      </c>
      <c r="E21" s="212" t="s">
        <v>2</v>
      </c>
      <c r="F21" s="211">
        <v>850</v>
      </c>
      <c r="G21" s="211">
        <v>116</v>
      </c>
      <c r="H21" s="211">
        <v>735</v>
      </c>
      <c r="I21" s="212" t="s">
        <v>2</v>
      </c>
    </row>
    <row r="22" spans="1:9" ht="12" customHeight="1">
      <c r="A22" s="80" t="s">
        <v>124</v>
      </c>
      <c r="B22" s="85" t="s">
        <v>125</v>
      </c>
      <c r="C22" s="211">
        <v>479</v>
      </c>
      <c r="D22" s="212" t="s">
        <v>2</v>
      </c>
      <c r="E22" s="212" t="s">
        <v>2</v>
      </c>
      <c r="F22" s="211">
        <v>479</v>
      </c>
      <c r="G22" s="211">
        <v>162</v>
      </c>
      <c r="H22" s="211">
        <v>317</v>
      </c>
      <c r="I22" s="212" t="s">
        <v>2</v>
      </c>
    </row>
    <row r="23" spans="1:9" ht="22.5" customHeight="1">
      <c r="A23" s="80" t="s">
        <v>126</v>
      </c>
      <c r="B23" s="85" t="s">
        <v>127</v>
      </c>
      <c r="C23" s="211">
        <v>7078</v>
      </c>
      <c r="D23" s="212" t="s">
        <v>2</v>
      </c>
      <c r="E23" s="211">
        <v>23</v>
      </c>
      <c r="F23" s="211">
        <v>7055</v>
      </c>
      <c r="G23" s="211">
        <v>2638</v>
      </c>
      <c r="H23" s="211">
        <v>4417</v>
      </c>
      <c r="I23" s="212" t="s">
        <v>2</v>
      </c>
    </row>
    <row r="24" spans="1:9" ht="12" customHeight="1">
      <c r="A24" s="80" t="s">
        <v>128</v>
      </c>
      <c r="B24" s="85" t="s">
        <v>269</v>
      </c>
      <c r="C24" s="211">
        <v>4359</v>
      </c>
      <c r="D24" s="211">
        <v>288</v>
      </c>
      <c r="E24" s="211">
        <v>2</v>
      </c>
      <c r="F24" s="211">
        <v>4069</v>
      </c>
      <c r="G24" s="211">
        <v>970</v>
      </c>
      <c r="H24" s="211">
        <v>3099</v>
      </c>
      <c r="I24" s="212" t="s">
        <v>2</v>
      </c>
    </row>
    <row r="25" spans="1:9" ht="12" customHeight="1">
      <c r="A25" s="80" t="s">
        <v>129</v>
      </c>
      <c r="B25" s="85" t="s">
        <v>130</v>
      </c>
      <c r="C25" s="211">
        <v>4443</v>
      </c>
      <c r="D25" s="211">
        <v>90</v>
      </c>
      <c r="E25" s="211">
        <v>430</v>
      </c>
      <c r="F25" s="211">
        <v>3923</v>
      </c>
      <c r="G25" s="211">
        <v>1016</v>
      </c>
      <c r="H25" s="211">
        <v>2907</v>
      </c>
      <c r="I25" s="212" t="s">
        <v>2</v>
      </c>
    </row>
    <row r="26" spans="1:9" ht="12" customHeight="1">
      <c r="A26" s="80" t="s">
        <v>131</v>
      </c>
      <c r="B26" s="85" t="s">
        <v>132</v>
      </c>
      <c r="C26" s="211">
        <v>6586</v>
      </c>
      <c r="D26" s="211">
        <v>482</v>
      </c>
      <c r="E26" s="211">
        <v>6</v>
      </c>
      <c r="F26" s="211">
        <v>6077</v>
      </c>
      <c r="G26" s="211">
        <v>2515</v>
      </c>
      <c r="H26" s="211">
        <v>3562</v>
      </c>
      <c r="I26" s="211">
        <v>21</v>
      </c>
    </row>
    <row r="27" spans="1:9" ht="12" customHeight="1">
      <c r="A27" s="80" t="s">
        <v>133</v>
      </c>
      <c r="B27" s="85" t="s">
        <v>134</v>
      </c>
      <c r="C27" s="211">
        <v>163</v>
      </c>
      <c r="D27" s="212" t="s">
        <v>2</v>
      </c>
      <c r="E27" s="211">
        <v>0</v>
      </c>
      <c r="F27" s="211">
        <v>154</v>
      </c>
      <c r="G27" s="211">
        <v>96</v>
      </c>
      <c r="H27" s="211">
        <v>58</v>
      </c>
      <c r="I27" s="211">
        <v>9</v>
      </c>
    </row>
    <row r="28" spans="1:9" ht="12" customHeight="1">
      <c r="A28" s="80"/>
      <c r="B28" s="80"/>
      <c r="C28" s="218"/>
      <c r="D28" s="218"/>
      <c r="E28" s="218"/>
      <c r="F28" s="218"/>
      <c r="G28" s="218"/>
      <c r="H28" s="218"/>
      <c r="I28" s="218"/>
    </row>
    <row r="29" spans="1:9" s="74" customFormat="1" ht="12" customHeight="1">
      <c r="A29" s="82" t="s">
        <v>135</v>
      </c>
      <c r="B29" s="105" t="s">
        <v>81</v>
      </c>
      <c r="C29" s="210">
        <v>406</v>
      </c>
      <c r="D29" s="214" t="s">
        <v>2</v>
      </c>
      <c r="E29" s="210">
        <v>0</v>
      </c>
      <c r="F29" s="210">
        <v>405</v>
      </c>
      <c r="G29" s="210">
        <v>306</v>
      </c>
      <c r="H29" s="210">
        <v>100</v>
      </c>
      <c r="I29" s="214" t="s">
        <v>2</v>
      </c>
    </row>
    <row r="30" spans="1:9" ht="12" customHeight="1">
      <c r="A30" s="80"/>
      <c r="B30" s="80"/>
      <c r="C30" s="213"/>
      <c r="D30" s="213"/>
      <c r="E30" s="213"/>
      <c r="F30" s="213"/>
      <c r="G30" s="213"/>
      <c r="H30" s="213"/>
      <c r="I30" s="213"/>
    </row>
    <row r="31" spans="1:9" s="74" customFormat="1" ht="22.5" customHeight="1">
      <c r="A31" s="82"/>
      <c r="B31" s="105" t="s">
        <v>136</v>
      </c>
      <c r="C31" s="210">
        <v>40019</v>
      </c>
      <c r="D31" s="210">
        <v>6316</v>
      </c>
      <c r="E31" s="210">
        <v>355</v>
      </c>
      <c r="F31" s="210">
        <v>32899</v>
      </c>
      <c r="G31" s="210">
        <v>10380</v>
      </c>
      <c r="H31" s="210">
        <v>22519</v>
      </c>
      <c r="I31" s="210">
        <v>449</v>
      </c>
    </row>
    <row r="32" spans="1:9" ht="22.5" customHeight="1">
      <c r="A32" s="80" t="s">
        <v>137</v>
      </c>
      <c r="B32" s="85" t="s">
        <v>138</v>
      </c>
      <c r="C32" s="211">
        <v>765</v>
      </c>
      <c r="D32" s="211">
        <v>78</v>
      </c>
      <c r="E32" s="211">
        <v>0</v>
      </c>
      <c r="F32" s="211">
        <v>687</v>
      </c>
      <c r="G32" s="211">
        <v>198</v>
      </c>
      <c r="H32" s="211">
        <v>489</v>
      </c>
      <c r="I32" s="211">
        <v>1</v>
      </c>
    </row>
    <row r="33" spans="1:9" ht="45" customHeight="1">
      <c r="A33" s="80" t="s">
        <v>139</v>
      </c>
      <c r="B33" s="85" t="s">
        <v>140</v>
      </c>
      <c r="C33" s="211">
        <v>4550</v>
      </c>
      <c r="D33" s="211">
        <v>72</v>
      </c>
      <c r="E33" s="211">
        <v>0</v>
      </c>
      <c r="F33" s="211">
        <v>4478</v>
      </c>
      <c r="G33" s="211">
        <v>1488</v>
      </c>
      <c r="H33" s="211">
        <v>2990</v>
      </c>
      <c r="I33" s="212" t="s">
        <v>2</v>
      </c>
    </row>
    <row r="34" spans="1:9" ht="12" customHeight="1">
      <c r="A34" s="80" t="s">
        <v>141</v>
      </c>
      <c r="B34" s="85" t="s">
        <v>142</v>
      </c>
      <c r="C34" s="211">
        <v>6062</v>
      </c>
      <c r="D34" s="211">
        <v>667</v>
      </c>
      <c r="E34" s="211">
        <v>0</v>
      </c>
      <c r="F34" s="211">
        <v>5374</v>
      </c>
      <c r="G34" s="211">
        <v>1940</v>
      </c>
      <c r="H34" s="211">
        <v>3434</v>
      </c>
      <c r="I34" s="211">
        <v>21</v>
      </c>
    </row>
    <row r="35" spans="1:9" ht="12" customHeight="1">
      <c r="A35" s="80" t="s">
        <v>143</v>
      </c>
      <c r="B35" s="85" t="s">
        <v>144</v>
      </c>
      <c r="C35" s="211">
        <v>4354</v>
      </c>
      <c r="D35" s="212" t="s">
        <v>2</v>
      </c>
      <c r="E35" s="211">
        <v>1</v>
      </c>
      <c r="F35" s="211">
        <v>4162</v>
      </c>
      <c r="G35" s="211">
        <v>1139</v>
      </c>
      <c r="H35" s="211">
        <v>3023</v>
      </c>
      <c r="I35" s="211">
        <v>191</v>
      </c>
    </row>
    <row r="36" spans="1:9" ht="12" customHeight="1">
      <c r="A36" s="80" t="s">
        <v>145</v>
      </c>
      <c r="B36" s="85" t="s">
        <v>146</v>
      </c>
      <c r="C36" s="211">
        <v>1968</v>
      </c>
      <c r="D36" s="211">
        <v>825</v>
      </c>
      <c r="E36" s="211">
        <v>49</v>
      </c>
      <c r="F36" s="211">
        <v>964</v>
      </c>
      <c r="G36" s="211">
        <v>477</v>
      </c>
      <c r="H36" s="211">
        <v>487</v>
      </c>
      <c r="I36" s="211">
        <v>129</v>
      </c>
    </row>
    <row r="37" spans="1:9" s="74" customFormat="1" ht="12" customHeight="1">
      <c r="A37" s="80" t="s">
        <v>147</v>
      </c>
      <c r="B37" s="85" t="s">
        <v>148</v>
      </c>
      <c r="C37" s="211">
        <v>3313</v>
      </c>
      <c r="D37" s="211">
        <v>583</v>
      </c>
      <c r="E37" s="211">
        <v>6</v>
      </c>
      <c r="F37" s="211">
        <v>2724</v>
      </c>
      <c r="G37" s="211">
        <v>1037</v>
      </c>
      <c r="H37" s="211">
        <v>1687</v>
      </c>
      <c r="I37" s="212" t="s">
        <v>2</v>
      </c>
    </row>
    <row r="38" spans="1:9" s="74" customFormat="1" ht="12" customHeight="1">
      <c r="A38" s="80" t="s">
        <v>149</v>
      </c>
      <c r="B38" s="85" t="s">
        <v>365</v>
      </c>
      <c r="C38" s="211">
        <v>1711</v>
      </c>
      <c r="D38" s="211">
        <v>1180</v>
      </c>
      <c r="E38" s="211">
        <v>60</v>
      </c>
      <c r="F38" s="211">
        <v>472</v>
      </c>
      <c r="G38" s="211">
        <v>362</v>
      </c>
      <c r="H38" s="211">
        <v>110</v>
      </c>
      <c r="I38" s="212" t="s">
        <v>2</v>
      </c>
    </row>
    <row r="39" spans="1:9" ht="12" customHeight="1">
      <c r="A39" s="80" t="s">
        <v>150</v>
      </c>
      <c r="B39" s="85" t="s">
        <v>151</v>
      </c>
      <c r="C39" s="211">
        <v>17284</v>
      </c>
      <c r="D39" s="211">
        <v>2899</v>
      </c>
      <c r="E39" s="211">
        <v>239</v>
      </c>
      <c r="F39" s="211">
        <v>14038</v>
      </c>
      <c r="G39" s="211">
        <v>3739</v>
      </c>
      <c r="H39" s="211">
        <v>10299</v>
      </c>
      <c r="I39" s="211">
        <v>108</v>
      </c>
    </row>
    <row r="40" spans="1:9" ht="34.5" customHeight="1">
      <c r="A40" s="80" t="s">
        <v>292</v>
      </c>
      <c r="B40" s="80" t="s">
        <v>293</v>
      </c>
      <c r="C40" s="211">
        <v>11</v>
      </c>
      <c r="D40" s="211">
        <v>11</v>
      </c>
      <c r="E40" s="212" t="s">
        <v>2</v>
      </c>
      <c r="F40" s="212" t="s">
        <v>2</v>
      </c>
      <c r="G40" s="212" t="s">
        <v>2</v>
      </c>
      <c r="H40" s="212" t="s">
        <v>2</v>
      </c>
      <c r="I40" s="212" t="s">
        <v>2</v>
      </c>
    </row>
    <row r="41" spans="1:9" ht="12" customHeight="1">
      <c r="A41" s="80"/>
      <c r="B41" s="80"/>
      <c r="C41" s="218"/>
      <c r="D41" s="218"/>
      <c r="E41" s="218"/>
      <c r="F41" s="218"/>
      <c r="G41" s="218"/>
      <c r="H41" s="218"/>
      <c r="I41" s="218"/>
    </row>
    <row r="42" spans="1:9" s="74" customFormat="1" ht="12" customHeight="1">
      <c r="A42" s="82"/>
      <c r="B42" s="105" t="s">
        <v>84</v>
      </c>
      <c r="C42" s="210">
        <v>144627</v>
      </c>
      <c r="D42" s="210">
        <v>247</v>
      </c>
      <c r="E42" s="210">
        <v>589</v>
      </c>
      <c r="F42" s="210">
        <v>140874</v>
      </c>
      <c r="G42" s="210">
        <v>40520</v>
      </c>
      <c r="H42" s="210">
        <v>100354</v>
      </c>
      <c r="I42" s="210">
        <v>2917</v>
      </c>
    </row>
    <row r="43" spans="1:9" ht="12" customHeight="1">
      <c r="A43" s="80" t="s">
        <v>152</v>
      </c>
      <c r="B43" s="85" t="s">
        <v>153</v>
      </c>
      <c r="C43" s="211">
        <v>25021</v>
      </c>
      <c r="D43" s="211">
        <v>30</v>
      </c>
      <c r="E43" s="211">
        <v>54</v>
      </c>
      <c r="F43" s="211">
        <v>23984</v>
      </c>
      <c r="G43" s="211">
        <v>3151</v>
      </c>
      <c r="H43" s="211">
        <v>20833</v>
      </c>
      <c r="I43" s="211">
        <v>952</v>
      </c>
    </row>
    <row r="44" spans="1:9" ht="12" customHeight="1">
      <c r="A44" s="80" t="s">
        <v>154</v>
      </c>
      <c r="B44" s="85" t="s">
        <v>155</v>
      </c>
      <c r="C44" s="211">
        <v>32500</v>
      </c>
      <c r="D44" s="211">
        <v>198</v>
      </c>
      <c r="E44" s="211">
        <v>55</v>
      </c>
      <c r="F44" s="211">
        <v>31543</v>
      </c>
      <c r="G44" s="211">
        <v>12645</v>
      </c>
      <c r="H44" s="211">
        <v>18899</v>
      </c>
      <c r="I44" s="211">
        <v>704</v>
      </c>
    </row>
    <row r="45" spans="1:9" ht="12" customHeight="1">
      <c r="A45" s="80" t="s">
        <v>156</v>
      </c>
      <c r="B45" s="85" t="s">
        <v>157</v>
      </c>
      <c r="C45" s="211">
        <v>31770</v>
      </c>
      <c r="D45" s="211">
        <v>20</v>
      </c>
      <c r="E45" s="211">
        <v>240</v>
      </c>
      <c r="F45" s="211">
        <v>30685</v>
      </c>
      <c r="G45" s="211">
        <v>9451</v>
      </c>
      <c r="H45" s="211">
        <v>21234</v>
      </c>
      <c r="I45" s="211">
        <v>826</v>
      </c>
    </row>
    <row r="46" spans="1:9" ht="12" customHeight="1">
      <c r="A46" s="80" t="s">
        <v>158</v>
      </c>
      <c r="B46" s="85" t="s">
        <v>159</v>
      </c>
      <c r="C46" s="211">
        <v>26558</v>
      </c>
      <c r="D46" s="212" t="s">
        <v>2</v>
      </c>
      <c r="E46" s="211">
        <v>91</v>
      </c>
      <c r="F46" s="211">
        <v>26032</v>
      </c>
      <c r="G46" s="211">
        <v>4565</v>
      </c>
      <c r="H46" s="211">
        <v>21467</v>
      </c>
      <c r="I46" s="211">
        <v>434</v>
      </c>
    </row>
    <row r="47" spans="1:9" ht="12" customHeight="1">
      <c r="A47" s="80" t="s">
        <v>160</v>
      </c>
      <c r="B47" s="85" t="s">
        <v>161</v>
      </c>
      <c r="C47" s="211">
        <v>734</v>
      </c>
      <c r="D47" s="212" t="s">
        <v>2</v>
      </c>
      <c r="E47" s="211">
        <v>59</v>
      </c>
      <c r="F47" s="211">
        <v>674</v>
      </c>
      <c r="G47" s="211">
        <v>208</v>
      </c>
      <c r="H47" s="211">
        <v>466</v>
      </c>
      <c r="I47" s="212" t="s">
        <v>2</v>
      </c>
    </row>
    <row r="48" spans="1:9" ht="12" customHeight="1">
      <c r="A48" s="80" t="s">
        <v>162</v>
      </c>
      <c r="B48" s="85" t="s">
        <v>163</v>
      </c>
      <c r="C48" s="211">
        <v>17009</v>
      </c>
      <c r="D48" s="212" t="s">
        <v>2</v>
      </c>
      <c r="E48" s="211">
        <v>13</v>
      </c>
      <c r="F48" s="211">
        <v>16996</v>
      </c>
      <c r="G48" s="211">
        <v>4702</v>
      </c>
      <c r="H48" s="211">
        <v>12294</v>
      </c>
      <c r="I48" s="212" t="s">
        <v>2</v>
      </c>
    </row>
    <row r="49" spans="1:9" ht="12" customHeight="1">
      <c r="A49" s="80" t="s">
        <v>164</v>
      </c>
      <c r="B49" s="85" t="s">
        <v>165</v>
      </c>
      <c r="C49" s="211">
        <v>6981</v>
      </c>
      <c r="D49" s="212" t="s">
        <v>2</v>
      </c>
      <c r="E49" s="211">
        <v>69</v>
      </c>
      <c r="F49" s="211">
        <v>6912</v>
      </c>
      <c r="G49" s="211">
        <v>3461</v>
      </c>
      <c r="H49" s="211">
        <v>3451</v>
      </c>
      <c r="I49" s="212" t="s">
        <v>2</v>
      </c>
    </row>
    <row r="50" spans="1:9" ht="12" customHeight="1">
      <c r="A50" s="80" t="s">
        <v>166</v>
      </c>
      <c r="B50" s="85" t="s">
        <v>167</v>
      </c>
      <c r="C50" s="211">
        <v>4054</v>
      </c>
      <c r="D50" s="212" t="s">
        <v>2</v>
      </c>
      <c r="E50" s="211">
        <v>8</v>
      </c>
      <c r="F50" s="211">
        <v>4047</v>
      </c>
      <c r="G50" s="211">
        <v>2336</v>
      </c>
      <c r="H50" s="211">
        <v>1711</v>
      </c>
      <c r="I50" s="212" t="s">
        <v>2</v>
      </c>
    </row>
    <row r="51" spans="1:9" ht="12" customHeight="1">
      <c r="A51" s="80"/>
      <c r="B51" s="80"/>
      <c r="C51" s="218"/>
      <c r="D51" s="218"/>
      <c r="E51" s="218"/>
      <c r="F51" s="218"/>
      <c r="G51" s="218"/>
      <c r="H51" s="218"/>
      <c r="I51" s="218"/>
    </row>
    <row r="52" spans="1:9" s="74" customFormat="1" ht="22.5" customHeight="1">
      <c r="A52" s="82"/>
      <c r="B52" s="105" t="s">
        <v>409</v>
      </c>
      <c r="C52" s="210">
        <v>1248799</v>
      </c>
      <c r="D52" s="210">
        <v>1028</v>
      </c>
      <c r="E52" s="210">
        <v>1088144</v>
      </c>
      <c r="F52" s="210">
        <v>149131</v>
      </c>
      <c r="G52" s="210">
        <v>47595</v>
      </c>
      <c r="H52" s="210">
        <v>101536</v>
      </c>
      <c r="I52" s="210">
        <v>10496</v>
      </c>
    </row>
    <row r="53" spans="1:9" s="74" customFormat="1" ht="12" customHeight="1">
      <c r="A53" s="80" t="s">
        <v>169</v>
      </c>
      <c r="B53" s="85" t="s">
        <v>170</v>
      </c>
      <c r="C53" s="211">
        <v>1248190</v>
      </c>
      <c r="D53" s="211">
        <v>896</v>
      </c>
      <c r="E53" s="211">
        <v>1088137</v>
      </c>
      <c r="F53" s="211">
        <v>148696</v>
      </c>
      <c r="G53" s="211">
        <v>47179</v>
      </c>
      <c r="H53" s="211">
        <v>101517</v>
      </c>
      <c r="I53" s="211">
        <v>10462</v>
      </c>
    </row>
    <row r="54" spans="1:9" ht="12" customHeight="1">
      <c r="A54" s="80" t="s">
        <v>171</v>
      </c>
      <c r="B54" s="85" t="s">
        <v>172</v>
      </c>
      <c r="C54" s="211">
        <v>609</v>
      </c>
      <c r="D54" s="211">
        <v>132</v>
      </c>
      <c r="E54" s="211">
        <v>7</v>
      </c>
      <c r="F54" s="211">
        <v>435</v>
      </c>
      <c r="G54" s="211">
        <v>416</v>
      </c>
      <c r="H54" s="211">
        <v>19</v>
      </c>
      <c r="I54" s="211">
        <v>34</v>
      </c>
    </row>
    <row r="55" spans="1:9" ht="12" customHeight="1">
      <c r="A55" s="80"/>
      <c r="B55" s="80"/>
      <c r="C55" s="215"/>
      <c r="D55" s="215"/>
      <c r="E55" s="215"/>
      <c r="F55" s="215"/>
      <c r="G55" s="215"/>
      <c r="H55" s="215"/>
      <c r="I55" s="215"/>
    </row>
    <row r="56" spans="1:9" s="74" customFormat="1" ht="12" customHeight="1">
      <c r="A56" s="82"/>
      <c r="B56" s="105" t="s">
        <v>177</v>
      </c>
      <c r="C56" s="210">
        <v>8626</v>
      </c>
      <c r="D56" s="210">
        <v>27</v>
      </c>
      <c r="E56" s="210">
        <v>3380</v>
      </c>
      <c r="F56" s="210">
        <v>5218</v>
      </c>
      <c r="G56" s="210">
        <v>1451</v>
      </c>
      <c r="H56" s="210">
        <v>3768</v>
      </c>
      <c r="I56" s="214" t="s">
        <v>2</v>
      </c>
    </row>
    <row r="57" spans="1:9" ht="12" customHeight="1">
      <c r="A57" s="80" t="s">
        <v>178</v>
      </c>
      <c r="B57" s="85" t="s">
        <v>179</v>
      </c>
      <c r="C57" s="211">
        <v>30</v>
      </c>
      <c r="D57" s="212" t="s">
        <v>2</v>
      </c>
      <c r="E57" s="212" t="s">
        <v>2</v>
      </c>
      <c r="F57" s="211">
        <v>30</v>
      </c>
      <c r="G57" s="212" t="s">
        <v>2</v>
      </c>
      <c r="H57" s="211">
        <v>30</v>
      </c>
      <c r="I57" s="212" t="s">
        <v>2</v>
      </c>
    </row>
    <row r="58" spans="1:9" ht="12" customHeight="1">
      <c r="A58" s="80" t="s">
        <v>180</v>
      </c>
      <c r="B58" s="85" t="s">
        <v>181</v>
      </c>
      <c r="C58" s="211">
        <v>689</v>
      </c>
      <c r="D58" s="212" t="s">
        <v>2</v>
      </c>
      <c r="E58" s="211">
        <v>213</v>
      </c>
      <c r="F58" s="211">
        <v>476</v>
      </c>
      <c r="G58" s="211">
        <v>189</v>
      </c>
      <c r="H58" s="211">
        <v>287</v>
      </c>
      <c r="I58" s="212" t="s">
        <v>2</v>
      </c>
    </row>
    <row r="59" spans="1:9" ht="12" customHeight="1">
      <c r="A59" s="80" t="s">
        <v>182</v>
      </c>
      <c r="B59" s="85" t="s">
        <v>183</v>
      </c>
      <c r="C59" s="211">
        <v>4638</v>
      </c>
      <c r="D59" s="211">
        <v>27</v>
      </c>
      <c r="E59" s="211">
        <v>260</v>
      </c>
      <c r="F59" s="211">
        <v>4350</v>
      </c>
      <c r="G59" s="211">
        <v>1206</v>
      </c>
      <c r="H59" s="211">
        <v>3144</v>
      </c>
      <c r="I59" s="212" t="s">
        <v>2</v>
      </c>
    </row>
    <row r="60" spans="1:9" ht="12" customHeight="1">
      <c r="A60" s="80" t="s">
        <v>184</v>
      </c>
      <c r="B60" s="85" t="s">
        <v>185</v>
      </c>
      <c r="C60" s="211">
        <v>3268</v>
      </c>
      <c r="D60" s="212" t="s">
        <v>2</v>
      </c>
      <c r="E60" s="211">
        <v>2907</v>
      </c>
      <c r="F60" s="211">
        <v>361</v>
      </c>
      <c r="G60" s="211">
        <v>55</v>
      </c>
      <c r="H60" s="211">
        <v>306</v>
      </c>
      <c r="I60" s="212" t="s">
        <v>2</v>
      </c>
    </row>
    <row r="61" spans="1:9" ht="12" customHeight="1">
      <c r="A61" s="80"/>
      <c r="B61" s="80"/>
      <c r="C61" s="215"/>
      <c r="D61" s="215"/>
      <c r="E61" s="215"/>
      <c r="F61" s="215"/>
      <c r="G61" s="215"/>
      <c r="H61" s="215"/>
      <c r="I61" s="215"/>
    </row>
    <row r="62" spans="1:9" s="74" customFormat="1" ht="22.5" customHeight="1">
      <c r="A62" s="82"/>
      <c r="B62" s="105" t="s">
        <v>186</v>
      </c>
      <c r="C62" s="210">
        <v>5418</v>
      </c>
      <c r="D62" s="210">
        <v>75</v>
      </c>
      <c r="E62" s="210">
        <v>8</v>
      </c>
      <c r="F62" s="210">
        <v>5335</v>
      </c>
      <c r="G62" s="210">
        <v>3138</v>
      </c>
      <c r="H62" s="210">
        <v>2198</v>
      </c>
      <c r="I62" s="214" t="s">
        <v>2</v>
      </c>
    </row>
    <row r="63" spans="1:9" ht="12" customHeight="1">
      <c r="A63" s="80" t="s">
        <v>187</v>
      </c>
      <c r="B63" s="85" t="s">
        <v>188</v>
      </c>
      <c r="C63" s="211">
        <v>96</v>
      </c>
      <c r="D63" s="211">
        <v>20</v>
      </c>
      <c r="E63" s="211">
        <v>5</v>
      </c>
      <c r="F63" s="211">
        <v>71</v>
      </c>
      <c r="G63" s="212" t="s">
        <v>2</v>
      </c>
      <c r="H63" s="211">
        <v>71</v>
      </c>
      <c r="I63" s="212" t="s">
        <v>2</v>
      </c>
    </row>
    <row r="64" spans="1:9" ht="22.5" customHeight="1">
      <c r="A64" s="80" t="s">
        <v>189</v>
      </c>
      <c r="B64" s="85" t="s">
        <v>190</v>
      </c>
      <c r="C64" s="211">
        <v>5323</v>
      </c>
      <c r="D64" s="211">
        <v>55</v>
      </c>
      <c r="E64" s="211">
        <v>3</v>
      </c>
      <c r="F64" s="211">
        <v>5265</v>
      </c>
      <c r="G64" s="211">
        <v>3138</v>
      </c>
      <c r="H64" s="211">
        <v>2127</v>
      </c>
      <c r="I64" s="212" t="s">
        <v>2</v>
      </c>
    </row>
    <row r="65" spans="1:9" ht="12" customHeight="1">
      <c r="A65" s="80"/>
      <c r="B65" s="80"/>
      <c r="C65" s="218"/>
      <c r="D65" s="218"/>
      <c r="E65" s="218"/>
      <c r="F65" s="218"/>
      <c r="G65" s="218"/>
      <c r="H65" s="218"/>
      <c r="I65" s="218"/>
    </row>
    <row r="66" spans="1:9" s="74" customFormat="1" ht="12" customHeight="1">
      <c r="A66" s="82"/>
      <c r="B66" s="105" t="s">
        <v>86</v>
      </c>
      <c r="C66" s="210">
        <v>93372</v>
      </c>
      <c r="D66" s="210">
        <v>2794</v>
      </c>
      <c r="E66" s="210">
        <v>422</v>
      </c>
      <c r="F66" s="210">
        <v>87159</v>
      </c>
      <c r="G66" s="210">
        <v>37253</v>
      </c>
      <c r="H66" s="210">
        <v>49906</v>
      </c>
      <c r="I66" s="210">
        <v>2997</v>
      </c>
    </row>
    <row r="67" spans="1:9" ht="12" customHeight="1">
      <c r="A67" s="80" t="s">
        <v>192</v>
      </c>
      <c r="B67" s="85" t="s">
        <v>193</v>
      </c>
      <c r="C67" s="211">
        <v>4323</v>
      </c>
      <c r="D67" s="211">
        <v>47</v>
      </c>
      <c r="E67" s="211">
        <v>31</v>
      </c>
      <c r="F67" s="211">
        <v>3939</v>
      </c>
      <c r="G67" s="211">
        <v>2081</v>
      </c>
      <c r="H67" s="211">
        <v>1858</v>
      </c>
      <c r="I67" s="211">
        <v>305</v>
      </c>
    </row>
    <row r="68" spans="1:9" ht="22.5" customHeight="1">
      <c r="A68" s="147">
        <v>675</v>
      </c>
      <c r="B68" s="80" t="s">
        <v>291</v>
      </c>
      <c r="C68" s="211">
        <v>5211</v>
      </c>
      <c r="D68" s="211">
        <v>175</v>
      </c>
      <c r="E68" s="211">
        <v>7</v>
      </c>
      <c r="F68" s="211">
        <v>4763</v>
      </c>
      <c r="G68" s="211">
        <v>2184</v>
      </c>
      <c r="H68" s="211">
        <v>2579</v>
      </c>
      <c r="I68" s="211">
        <v>267</v>
      </c>
    </row>
    <row r="69" spans="1:9" ht="12" customHeight="1">
      <c r="A69" s="80" t="s">
        <v>194</v>
      </c>
      <c r="B69" s="85" t="s">
        <v>195</v>
      </c>
      <c r="C69" s="211">
        <v>42444</v>
      </c>
      <c r="D69" s="211">
        <v>1483</v>
      </c>
      <c r="E69" s="211">
        <v>144</v>
      </c>
      <c r="F69" s="211">
        <v>40217</v>
      </c>
      <c r="G69" s="211">
        <v>13274</v>
      </c>
      <c r="H69" s="211">
        <v>26944</v>
      </c>
      <c r="I69" s="211">
        <v>600</v>
      </c>
    </row>
    <row r="70" spans="1:9" ht="12" customHeight="1">
      <c r="A70" s="80" t="s">
        <v>196</v>
      </c>
      <c r="B70" s="85" t="s">
        <v>197</v>
      </c>
      <c r="C70" s="211">
        <v>16700</v>
      </c>
      <c r="D70" s="211">
        <v>151</v>
      </c>
      <c r="E70" s="211">
        <v>136</v>
      </c>
      <c r="F70" s="211">
        <v>15493</v>
      </c>
      <c r="G70" s="211">
        <v>6759</v>
      </c>
      <c r="H70" s="211">
        <v>8734</v>
      </c>
      <c r="I70" s="211">
        <v>919</v>
      </c>
    </row>
    <row r="71" spans="1:9" ht="12" customHeight="1">
      <c r="A71" s="80" t="s">
        <v>198</v>
      </c>
      <c r="B71" s="85" t="s">
        <v>199</v>
      </c>
      <c r="C71" s="211">
        <v>11376</v>
      </c>
      <c r="D71" s="212" t="s">
        <v>2</v>
      </c>
      <c r="E71" s="211">
        <v>10</v>
      </c>
      <c r="F71" s="211">
        <v>11355</v>
      </c>
      <c r="G71" s="211">
        <v>5934</v>
      </c>
      <c r="H71" s="211">
        <v>5421</v>
      </c>
      <c r="I71" s="211">
        <v>11</v>
      </c>
    </row>
    <row r="72" spans="1:9" ht="12" customHeight="1">
      <c r="A72" s="80" t="s">
        <v>200</v>
      </c>
      <c r="B72" s="85" t="s">
        <v>201</v>
      </c>
      <c r="C72" s="211">
        <v>3249</v>
      </c>
      <c r="D72" s="211">
        <v>722</v>
      </c>
      <c r="E72" s="211">
        <v>41</v>
      </c>
      <c r="F72" s="211">
        <v>2267</v>
      </c>
      <c r="G72" s="211">
        <v>1046</v>
      </c>
      <c r="H72" s="211">
        <v>1221</v>
      </c>
      <c r="I72" s="211">
        <v>219</v>
      </c>
    </row>
    <row r="73" spans="1:9" ht="12" customHeight="1">
      <c r="A73" s="80" t="s">
        <v>202</v>
      </c>
      <c r="B73" s="85" t="s">
        <v>203</v>
      </c>
      <c r="C73" s="211">
        <v>4250</v>
      </c>
      <c r="D73" s="211">
        <v>76</v>
      </c>
      <c r="E73" s="211">
        <v>13</v>
      </c>
      <c r="F73" s="211">
        <v>3966</v>
      </c>
      <c r="G73" s="211">
        <v>2561</v>
      </c>
      <c r="H73" s="211">
        <v>1404</v>
      </c>
      <c r="I73" s="211">
        <v>195</v>
      </c>
    </row>
    <row r="74" spans="1:9" ht="12" customHeight="1">
      <c r="A74" s="80" t="s">
        <v>204</v>
      </c>
      <c r="B74" s="85" t="s">
        <v>205</v>
      </c>
      <c r="C74" s="211">
        <v>4312</v>
      </c>
      <c r="D74" s="211">
        <v>94</v>
      </c>
      <c r="E74" s="211">
        <v>37</v>
      </c>
      <c r="F74" s="211">
        <v>4131</v>
      </c>
      <c r="G74" s="211">
        <v>2953</v>
      </c>
      <c r="H74" s="211">
        <v>1177</v>
      </c>
      <c r="I74" s="211">
        <v>50</v>
      </c>
    </row>
    <row r="75" spans="1:9" ht="12" customHeight="1">
      <c r="A75" s="80" t="s">
        <v>206</v>
      </c>
      <c r="B75" s="85" t="s">
        <v>207</v>
      </c>
      <c r="C75" s="211">
        <v>1508</v>
      </c>
      <c r="D75" s="211">
        <v>46</v>
      </c>
      <c r="E75" s="211">
        <v>3</v>
      </c>
      <c r="F75" s="211">
        <v>1029</v>
      </c>
      <c r="G75" s="211">
        <v>460</v>
      </c>
      <c r="H75" s="211">
        <v>568</v>
      </c>
      <c r="I75" s="211">
        <v>431</v>
      </c>
    </row>
    <row r="76" spans="1:9" ht="12" customHeight="1">
      <c r="A76" s="80"/>
      <c r="B76" s="80"/>
      <c r="C76" s="218"/>
      <c r="D76" s="218"/>
      <c r="E76" s="218"/>
      <c r="F76" s="218"/>
      <c r="G76" s="218"/>
      <c r="H76" s="218"/>
      <c r="I76" s="218"/>
    </row>
    <row r="77" spans="1:9" s="74" customFormat="1" ht="12" customHeight="1">
      <c r="A77" s="82"/>
      <c r="B77" s="105" t="s">
        <v>87</v>
      </c>
      <c r="C77" s="210">
        <v>21601</v>
      </c>
      <c r="D77" s="210">
        <v>561</v>
      </c>
      <c r="E77" s="210">
        <v>680</v>
      </c>
      <c r="F77" s="210">
        <v>18572</v>
      </c>
      <c r="G77" s="210">
        <v>4100</v>
      </c>
      <c r="H77" s="210">
        <v>14472</v>
      </c>
      <c r="I77" s="210">
        <v>1788</v>
      </c>
    </row>
    <row r="78" spans="1:9" s="74" customFormat="1" ht="12" customHeight="1">
      <c r="A78" s="80" t="s">
        <v>208</v>
      </c>
      <c r="B78" s="85" t="s">
        <v>209</v>
      </c>
      <c r="C78" s="211">
        <v>4651</v>
      </c>
      <c r="D78" s="211">
        <v>18</v>
      </c>
      <c r="E78" s="211">
        <v>5</v>
      </c>
      <c r="F78" s="211">
        <v>4615</v>
      </c>
      <c r="G78" s="211">
        <v>88</v>
      </c>
      <c r="H78" s="211">
        <v>4526</v>
      </c>
      <c r="I78" s="211">
        <v>14</v>
      </c>
    </row>
    <row r="79" spans="1:9" ht="12" customHeight="1">
      <c r="A79" s="80" t="s">
        <v>210</v>
      </c>
      <c r="B79" s="85" t="s">
        <v>211</v>
      </c>
      <c r="C79" s="211">
        <v>1227</v>
      </c>
      <c r="D79" s="211">
        <v>49</v>
      </c>
      <c r="E79" s="211">
        <v>23</v>
      </c>
      <c r="F79" s="211">
        <v>947</v>
      </c>
      <c r="G79" s="211">
        <v>676</v>
      </c>
      <c r="H79" s="211">
        <v>271</v>
      </c>
      <c r="I79" s="211">
        <v>207</v>
      </c>
    </row>
    <row r="80" spans="1:9" ht="12" customHeight="1">
      <c r="A80" s="80" t="s">
        <v>212</v>
      </c>
      <c r="B80" s="85" t="s">
        <v>213</v>
      </c>
      <c r="C80" s="211">
        <v>3738</v>
      </c>
      <c r="D80" s="211">
        <v>101</v>
      </c>
      <c r="E80" s="211">
        <v>300</v>
      </c>
      <c r="F80" s="211">
        <v>3269</v>
      </c>
      <c r="G80" s="211">
        <v>996</v>
      </c>
      <c r="H80" s="211">
        <v>2273</v>
      </c>
      <c r="I80" s="211">
        <v>68</v>
      </c>
    </row>
    <row r="81" spans="1:9" ht="22.5" customHeight="1">
      <c r="A81" s="80" t="s">
        <v>214</v>
      </c>
      <c r="B81" s="85" t="s">
        <v>215</v>
      </c>
      <c r="C81" s="211">
        <v>8231</v>
      </c>
      <c r="D81" s="211">
        <v>129</v>
      </c>
      <c r="E81" s="211">
        <v>80</v>
      </c>
      <c r="F81" s="211">
        <v>7561</v>
      </c>
      <c r="G81" s="211">
        <v>1721</v>
      </c>
      <c r="H81" s="211">
        <v>5840</v>
      </c>
      <c r="I81" s="211">
        <v>461</v>
      </c>
    </row>
    <row r="82" spans="1:9" ht="12" customHeight="1">
      <c r="A82" s="80" t="s">
        <v>216</v>
      </c>
      <c r="B82" s="85" t="s">
        <v>217</v>
      </c>
      <c r="C82" s="211">
        <v>3753</v>
      </c>
      <c r="D82" s="211">
        <v>264</v>
      </c>
      <c r="E82" s="211">
        <v>272</v>
      </c>
      <c r="F82" s="211">
        <v>2179</v>
      </c>
      <c r="G82" s="211">
        <v>618</v>
      </c>
      <c r="H82" s="211">
        <v>1561</v>
      </c>
      <c r="I82" s="211">
        <v>1037</v>
      </c>
    </row>
    <row r="83" spans="1:9" ht="12" customHeight="1">
      <c r="A83" s="80"/>
      <c r="B83" s="80"/>
      <c r="C83" s="218"/>
      <c r="D83" s="218"/>
      <c r="E83" s="218"/>
      <c r="F83" s="218"/>
      <c r="G83" s="218"/>
      <c r="H83" s="218"/>
      <c r="I83" s="218"/>
    </row>
    <row r="84" spans="1:9" s="74" customFormat="1" ht="22.5" customHeight="1">
      <c r="A84" s="82" t="s">
        <v>218</v>
      </c>
      <c r="B84" s="105" t="s">
        <v>219</v>
      </c>
      <c r="C84" s="210">
        <v>32971</v>
      </c>
      <c r="D84" s="210">
        <v>579</v>
      </c>
      <c r="E84" s="210">
        <v>5041</v>
      </c>
      <c r="F84" s="210">
        <v>17555</v>
      </c>
      <c r="G84" s="210">
        <v>511</v>
      </c>
      <c r="H84" s="210">
        <v>17044</v>
      </c>
      <c r="I84" s="210">
        <v>9795</v>
      </c>
    </row>
    <row r="85" spans="1:9" ht="12" customHeight="1">
      <c r="A85" s="80"/>
      <c r="B85" s="80"/>
      <c r="C85" s="213"/>
      <c r="D85" s="213"/>
      <c r="E85" s="213"/>
      <c r="F85" s="213"/>
      <c r="G85" s="213"/>
      <c r="H85" s="213"/>
      <c r="I85" s="213"/>
    </row>
    <row r="86" spans="1:9" s="74" customFormat="1" ht="22.5" customHeight="1">
      <c r="A86" s="82"/>
      <c r="B86" s="105" t="s">
        <v>220</v>
      </c>
      <c r="C86" s="210">
        <v>101600</v>
      </c>
      <c r="D86" s="210">
        <v>15580</v>
      </c>
      <c r="E86" s="210">
        <v>15625</v>
      </c>
      <c r="F86" s="210">
        <v>58394</v>
      </c>
      <c r="G86" s="210">
        <v>16773</v>
      </c>
      <c r="H86" s="210">
        <v>41621</v>
      </c>
      <c r="I86" s="210">
        <v>12000</v>
      </c>
    </row>
    <row r="87" spans="1:9" ht="12" customHeight="1">
      <c r="A87" s="80" t="s">
        <v>221</v>
      </c>
      <c r="B87" s="85" t="s">
        <v>222</v>
      </c>
      <c r="C87" s="211">
        <v>74023</v>
      </c>
      <c r="D87" s="211">
        <v>11694</v>
      </c>
      <c r="E87" s="211">
        <v>6547</v>
      </c>
      <c r="F87" s="211">
        <v>44254</v>
      </c>
      <c r="G87" s="211">
        <v>14752</v>
      </c>
      <c r="H87" s="211">
        <v>29502</v>
      </c>
      <c r="I87" s="211">
        <v>11528</v>
      </c>
    </row>
    <row r="88" spans="1:9" ht="12" customHeight="1">
      <c r="A88" s="80" t="s">
        <v>223</v>
      </c>
      <c r="B88" s="85" t="s">
        <v>224</v>
      </c>
      <c r="C88" s="211">
        <v>2480</v>
      </c>
      <c r="D88" s="211">
        <v>744</v>
      </c>
      <c r="E88" s="211">
        <v>279</v>
      </c>
      <c r="F88" s="211">
        <v>1335</v>
      </c>
      <c r="G88" s="211">
        <v>38</v>
      </c>
      <c r="H88" s="211">
        <v>1297</v>
      </c>
      <c r="I88" s="211">
        <v>122</v>
      </c>
    </row>
    <row r="89" spans="1:9" ht="12" customHeight="1">
      <c r="A89" s="80" t="s">
        <v>225</v>
      </c>
      <c r="B89" s="85" t="s">
        <v>226</v>
      </c>
      <c r="C89" s="211">
        <v>2145</v>
      </c>
      <c r="D89" s="212" t="s">
        <v>2</v>
      </c>
      <c r="E89" s="211">
        <v>911</v>
      </c>
      <c r="F89" s="211">
        <v>1229</v>
      </c>
      <c r="G89" s="211">
        <v>103</v>
      </c>
      <c r="H89" s="211">
        <v>1127</v>
      </c>
      <c r="I89" s="211">
        <v>5</v>
      </c>
    </row>
    <row r="90" spans="1:9" ht="22.5" customHeight="1">
      <c r="A90" s="80" t="s">
        <v>227</v>
      </c>
      <c r="B90" s="85" t="s">
        <v>228</v>
      </c>
      <c r="C90" s="211">
        <v>17310</v>
      </c>
      <c r="D90" s="211">
        <v>1021</v>
      </c>
      <c r="E90" s="211">
        <v>4771</v>
      </c>
      <c r="F90" s="211">
        <v>11517</v>
      </c>
      <c r="G90" s="211">
        <v>1823</v>
      </c>
      <c r="H90" s="211">
        <v>9695</v>
      </c>
      <c r="I90" s="212" t="s">
        <v>2</v>
      </c>
    </row>
    <row r="91" spans="1:9" ht="22.5" customHeight="1">
      <c r="A91" s="80" t="s">
        <v>229</v>
      </c>
      <c r="B91" s="85" t="s">
        <v>230</v>
      </c>
      <c r="C91" s="211">
        <v>2590</v>
      </c>
      <c r="D91" s="212" t="s">
        <v>2</v>
      </c>
      <c r="E91" s="211">
        <v>2265</v>
      </c>
      <c r="F91" s="211">
        <v>0</v>
      </c>
      <c r="G91" s="212" t="s">
        <v>2</v>
      </c>
      <c r="H91" s="211">
        <v>0</v>
      </c>
      <c r="I91" s="211">
        <v>325</v>
      </c>
    </row>
    <row r="92" spans="1:9" ht="12" customHeight="1">
      <c r="A92" s="80" t="s">
        <v>231</v>
      </c>
      <c r="B92" s="85" t="s">
        <v>232</v>
      </c>
      <c r="C92" s="211">
        <v>800</v>
      </c>
      <c r="D92" s="212" t="s">
        <v>2</v>
      </c>
      <c r="E92" s="211">
        <v>800</v>
      </c>
      <c r="F92" s="212" t="s">
        <v>2</v>
      </c>
      <c r="G92" s="212" t="s">
        <v>2</v>
      </c>
      <c r="H92" s="212" t="s">
        <v>2</v>
      </c>
      <c r="I92" s="212" t="s">
        <v>2</v>
      </c>
    </row>
    <row r="93" spans="1:9" ht="12" customHeight="1">
      <c r="A93" s="80" t="s">
        <v>233</v>
      </c>
      <c r="B93" s="85" t="s">
        <v>234</v>
      </c>
      <c r="C93" s="211">
        <v>2047</v>
      </c>
      <c r="D93" s="211">
        <v>1930</v>
      </c>
      <c r="E93" s="211">
        <v>38</v>
      </c>
      <c r="F93" s="211">
        <v>59</v>
      </c>
      <c r="G93" s="211">
        <v>59</v>
      </c>
      <c r="H93" s="212" t="s">
        <v>2</v>
      </c>
      <c r="I93" s="211">
        <v>20</v>
      </c>
    </row>
    <row r="94" spans="1:9" ht="22.5" customHeight="1">
      <c r="A94" s="80" t="s">
        <v>235</v>
      </c>
      <c r="B94" s="85" t="s">
        <v>236</v>
      </c>
      <c r="C94" s="211">
        <v>205</v>
      </c>
      <c r="D94" s="211">
        <v>190</v>
      </c>
      <c r="E94" s="211">
        <v>15</v>
      </c>
      <c r="F94" s="212" t="s">
        <v>2</v>
      </c>
      <c r="G94" s="212" t="s">
        <v>2</v>
      </c>
      <c r="H94" s="212" t="s">
        <v>2</v>
      </c>
      <c r="I94" s="212" t="s">
        <v>2</v>
      </c>
    </row>
    <row r="95" spans="1:9" ht="12" customHeight="1">
      <c r="A95" s="80"/>
      <c r="B95" s="80"/>
      <c r="C95" s="218"/>
      <c r="D95" s="218"/>
      <c r="E95" s="218"/>
      <c r="F95" s="218"/>
      <c r="G95" s="218"/>
      <c r="H95" s="218"/>
      <c r="I95" s="218"/>
    </row>
    <row r="96" spans="1:9" s="74" customFormat="1" ht="12" customHeight="1">
      <c r="A96" s="82"/>
      <c r="B96" s="105" t="s">
        <v>1</v>
      </c>
      <c r="C96" s="210">
        <v>1746772</v>
      </c>
      <c r="D96" s="210">
        <v>28299</v>
      </c>
      <c r="E96" s="210">
        <v>1115474</v>
      </c>
      <c r="F96" s="210">
        <v>562310</v>
      </c>
      <c r="G96" s="210">
        <v>171785</v>
      </c>
      <c r="H96" s="210">
        <v>390525</v>
      </c>
      <c r="I96" s="210">
        <v>40690</v>
      </c>
    </row>
    <row r="97" spans="1:9">
      <c r="B97" s="22"/>
    </row>
    <row r="98" spans="1:9">
      <c r="B98" s="22"/>
    </row>
    <row r="99" spans="1:9">
      <c r="B99" s="22"/>
    </row>
    <row r="100" spans="1:9" ht="12">
      <c r="A100" s="245" t="s">
        <v>434</v>
      </c>
      <c r="B100" s="245"/>
      <c r="C100" s="245"/>
      <c r="D100" s="245"/>
      <c r="E100" s="245"/>
      <c r="F100" s="245"/>
      <c r="G100" s="245"/>
      <c r="H100" s="245"/>
      <c r="I100" s="245"/>
    </row>
    <row r="101" spans="1:9">
      <c r="A101" s="75"/>
      <c r="B101" s="75"/>
      <c r="C101" s="75"/>
      <c r="D101" s="75"/>
      <c r="E101" s="75"/>
      <c r="F101" s="75"/>
      <c r="G101" s="75"/>
      <c r="H101" s="75"/>
      <c r="I101" s="75"/>
    </row>
    <row r="102" spans="1:9" ht="12" customHeight="1">
      <c r="A102" s="249" t="s">
        <v>92</v>
      </c>
      <c r="B102" s="246" t="s">
        <v>93</v>
      </c>
      <c r="C102" s="255" t="s">
        <v>241</v>
      </c>
      <c r="D102" s="252" t="s">
        <v>95</v>
      </c>
      <c r="E102" s="256"/>
      <c r="F102" s="256"/>
      <c r="G102" s="256"/>
      <c r="H102" s="256"/>
      <c r="I102" s="256"/>
    </row>
    <row r="103" spans="1:9" ht="12" customHeight="1">
      <c r="A103" s="249"/>
      <c r="B103" s="246"/>
      <c r="C103" s="255"/>
      <c r="D103" s="255" t="s">
        <v>242</v>
      </c>
      <c r="E103" s="255" t="s">
        <v>243</v>
      </c>
      <c r="F103" s="257" t="s">
        <v>244</v>
      </c>
      <c r="G103" s="258"/>
      <c r="H103" s="258"/>
      <c r="I103" s="259" t="s">
        <v>245</v>
      </c>
    </row>
    <row r="104" spans="1:9" ht="12" customHeight="1">
      <c r="A104" s="249"/>
      <c r="B104" s="246"/>
      <c r="C104" s="255"/>
      <c r="D104" s="255"/>
      <c r="E104" s="255"/>
      <c r="F104" s="260" t="s">
        <v>98</v>
      </c>
      <c r="G104" s="253" t="s">
        <v>246</v>
      </c>
      <c r="H104" s="254"/>
      <c r="I104" s="259"/>
    </row>
    <row r="105" spans="1:9" ht="42" customHeight="1">
      <c r="A105" s="249"/>
      <c r="B105" s="246"/>
      <c r="C105" s="255"/>
      <c r="D105" s="255"/>
      <c r="E105" s="255"/>
      <c r="F105" s="261"/>
      <c r="G105" s="227" t="s">
        <v>247</v>
      </c>
      <c r="H105" s="227" t="s">
        <v>248</v>
      </c>
      <c r="I105" s="259"/>
    </row>
    <row r="106" spans="1:9" ht="12" customHeight="1">
      <c r="A106" s="249"/>
      <c r="B106" s="246"/>
      <c r="C106" s="247" t="s">
        <v>9</v>
      </c>
      <c r="D106" s="247"/>
      <c r="E106" s="247"/>
      <c r="F106" s="247"/>
      <c r="G106" s="247"/>
      <c r="H106" s="247"/>
      <c r="I106" s="248"/>
    </row>
    <row r="107" spans="1:9">
      <c r="A107" s="80" t="s">
        <v>103</v>
      </c>
      <c r="B107" s="104" t="s">
        <v>103</v>
      </c>
      <c r="C107" s="106"/>
      <c r="D107" s="84"/>
      <c r="E107" s="84"/>
      <c r="F107" s="84"/>
      <c r="G107" s="84"/>
      <c r="H107" s="84"/>
      <c r="I107" s="84"/>
    </row>
    <row r="108" spans="1:9" ht="20.399999999999999">
      <c r="A108" s="82"/>
      <c r="B108" s="105" t="s">
        <v>136</v>
      </c>
      <c r="C108" s="210">
        <v>12645</v>
      </c>
      <c r="D108" s="210">
        <v>899</v>
      </c>
      <c r="E108" s="210">
        <v>15</v>
      </c>
      <c r="F108" s="210">
        <v>1874</v>
      </c>
      <c r="G108" s="210">
        <v>1395</v>
      </c>
      <c r="H108" s="210">
        <v>479</v>
      </c>
      <c r="I108" s="210">
        <v>9856</v>
      </c>
    </row>
    <row r="109" spans="1:9" ht="12" customHeight="1">
      <c r="A109" s="80" t="s">
        <v>145</v>
      </c>
      <c r="B109" s="85" t="s">
        <v>146</v>
      </c>
      <c r="C109" s="211">
        <v>12645</v>
      </c>
      <c r="D109" s="212">
        <v>899</v>
      </c>
      <c r="E109" s="211">
        <v>15</v>
      </c>
      <c r="F109" s="212">
        <v>1874</v>
      </c>
      <c r="G109" s="212">
        <v>1395</v>
      </c>
      <c r="H109" s="212">
        <v>479</v>
      </c>
      <c r="I109" s="212">
        <v>9856</v>
      </c>
    </row>
    <row r="110" spans="1:9">
      <c r="A110" s="80"/>
      <c r="B110" s="85"/>
      <c r="C110" s="211"/>
      <c r="D110" s="211"/>
      <c r="E110" s="211"/>
      <c r="F110" s="211"/>
      <c r="G110" s="211"/>
      <c r="H110" s="211"/>
      <c r="I110" s="211"/>
    </row>
    <row r="111" spans="1:9">
      <c r="A111" s="82"/>
      <c r="B111" s="105" t="s">
        <v>1</v>
      </c>
      <c r="C111" s="210">
        <v>12645</v>
      </c>
      <c r="D111" s="210">
        <v>899</v>
      </c>
      <c r="E111" s="210">
        <v>15</v>
      </c>
      <c r="F111" s="210">
        <v>1874</v>
      </c>
      <c r="G111" s="210">
        <v>1395</v>
      </c>
      <c r="H111" s="210">
        <v>479</v>
      </c>
      <c r="I111" s="210">
        <v>9856</v>
      </c>
    </row>
    <row r="112" spans="1:9">
      <c r="B112" s="22"/>
    </row>
  </sheetData>
  <mergeCells count="25">
    <mergeCell ref="A100:I100"/>
    <mergeCell ref="A102:A106"/>
    <mergeCell ref="B102:B106"/>
    <mergeCell ref="C102:C105"/>
    <mergeCell ref="D102:I102"/>
    <mergeCell ref="D103:D105"/>
    <mergeCell ref="E103:E105"/>
    <mergeCell ref="F103:H103"/>
    <mergeCell ref="I103:I105"/>
    <mergeCell ref="F104:F105"/>
    <mergeCell ref="G104:H104"/>
    <mergeCell ref="C106:I106"/>
    <mergeCell ref="G6:H6"/>
    <mergeCell ref="A1:I1"/>
    <mergeCell ref="A2:I2"/>
    <mergeCell ref="C8:I8"/>
    <mergeCell ref="A4:A8"/>
    <mergeCell ref="B4:B8"/>
    <mergeCell ref="C4:C7"/>
    <mergeCell ref="D4:I4"/>
    <mergeCell ref="D5:D7"/>
    <mergeCell ref="E5:E7"/>
    <mergeCell ref="F5:H5"/>
    <mergeCell ref="I5:I7"/>
    <mergeCell ref="F6:F7"/>
  </mergeCells>
  <phoneticPr fontId="5" type="noConversion"/>
  <hyperlinks>
    <hyperlink ref="A2:I2" location="Inhaltsverzeichnis!A33" display="4.2  Hochschulen in öffentlicher Trägerschaft "/>
    <hyperlink ref="A1:I1" location="Inhaltsverzeichnis!A28" display="Inhaltsverzeichnis!A28"/>
    <hyperlink ref="A100:I100" location="Inhaltsverzeichnis!A34" display="4.4  Hochschulen in kirchlicher Trägerschaft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2" manualBreakCount="2">
    <brk id="40" max="16383" man="1"/>
    <brk id="8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165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3" width="8.88671875" style="22" customWidth="1"/>
    <col min="4" max="9" width="8.88671875" style="86" customWidth="1"/>
    <col min="10" max="16384" width="11.44140625" style="76"/>
  </cols>
  <sheetData>
    <row r="1" spans="1:9" s="74" customFormat="1" ht="24" customHeight="1">
      <c r="A1" s="245" t="s">
        <v>426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435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55" t="s">
        <v>241</v>
      </c>
      <c r="D4" s="252" t="s">
        <v>95</v>
      </c>
      <c r="E4" s="256"/>
      <c r="F4" s="256"/>
      <c r="G4" s="256"/>
      <c r="H4" s="256"/>
      <c r="I4" s="256"/>
    </row>
    <row r="5" spans="1:9" ht="12" customHeight="1">
      <c r="A5" s="249"/>
      <c r="B5" s="246"/>
      <c r="C5" s="255"/>
      <c r="D5" s="255" t="s">
        <v>242</v>
      </c>
      <c r="E5" s="255" t="s">
        <v>243</v>
      </c>
      <c r="F5" s="257" t="s">
        <v>244</v>
      </c>
      <c r="G5" s="258"/>
      <c r="H5" s="258"/>
      <c r="I5" s="259" t="s">
        <v>245</v>
      </c>
    </row>
    <row r="6" spans="1:9" ht="12" customHeight="1">
      <c r="A6" s="249"/>
      <c r="B6" s="246"/>
      <c r="C6" s="255"/>
      <c r="D6" s="255"/>
      <c r="E6" s="255"/>
      <c r="F6" s="260" t="s">
        <v>98</v>
      </c>
      <c r="G6" s="253" t="s">
        <v>246</v>
      </c>
      <c r="H6" s="254"/>
      <c r="I6" s="259"/>
    </row>
    <row r="7" spans="1:9" ht="42" customHeight="1">
      <c r="A7" s="249"/>
      <c r="B7" s="246"/>
      <c r="C7" s="255"/>
      <c r="D7" s="255"/>
      <c r="E7" s="255"/>
      <c r="F7" s="261"/>
      <c r="G7" s="87" t="s">
        <v>247</v>
      </c>
      <c r="H7" s="87" t="s">
        <v>248</v>
      </c>
      <c r="I7" s="259"/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80" t="s">
        <v>103</v>
      </c>
      <c r="B9" s="104" t="s">
        <v>103</v>
      </c>
      <c r="C9" s="106"/>
      <c r="D9" s="84"/>
      <c r="E9" s="84"/>
      <c r="F9" s="84"/>
      <c r="G9" s="84"/>
      <c r="H9" s="84"/>
      <c r="I9" s="84"/>
    </row>
    <row r="10" spans="1:9" s="74" customFormat="1" ht="12" customHeight="1">
      <c r="A10" s="82"/>
      <c r="B10" s="105" t="s">
        <v>104</v>
      </c>
      <c r="C10" s="217">
        <v>11031</v>
      </c>
      <c r="D10" s="217">
        <v>8974</v>
      </c>
      <c r="E10" s="217">
        <v>822</v>
      </c>
      <c r="F10" s="217">
        <v>478</v>
      </c>
      <c r="G10" s="217">
        <v>1</v>
      </c>
      <c r="H10" s="217">
        <v>477</v>
      </c>
      <c r="I10" s="217">
        <v>757</v>
      </c>
    </row>
    <row r="11" spans="1:9" ht="22.5" customHeight="1">
      <c r="A11" s="80" t="s">
        <v>105</v>
      </c>
      <c r="B11" s="80" t="s">
        <v>106</v>
      </c>
      <c r="C11" s="211">
        <v>1270</v>
      </c>
      <c r="D11" s="211">
        <v>1244</v>
      </c>
      <c r="E11" s="211">
        <v>2</v>
      </c>
      <c r="F11" s="211">
        <v>6</v>
      </c>
      <c r="G11" s="212" t="s">
        <v>2</v>
      </c>
      <c r="H11" s="211">
        <v>6</v>
      </c>
      <c r="I11" s="211">
        <v>18</v>
      </c>
    </row>
    <row r="12" spans="1:9" ht="12" customHeight="1">
      <c r="A12" s="80" t="s">
        <v>111</v>
      </c>
      <c r="B12" s="80" t="s">
        <v>112</v>
      </c>
      <c r="C12" s="211">
        <v>20</v>
      </c>
      <c r="D12" s="211">
        <v>20</v>
      </c>
      <c r="E12" s="212" t="s">
        <v>2</v>
      </c>
      <c r="F12" s="212" t="s">
        <v>2</v>
      </c>
      <c r="G12" s="212" t="s">
        <v>2</v>
      </c>
      <c r="H12" s="212" t="s">
        <v>2</v>
      </c>
      <c r="I12" s="212" t="s">
        <v>2</v>
      </c>
    </row>
    <row r="13" spans="1:9" ht="12" customHeight="1">
      <c r="A13" s="80" t="s">
        <v>129</v>
      </c>
      <c r="B13" s="85" t="s">
        <v>130</v>
      </c>
      <c r="C13" s="211">
        <v>9568</v>
      </c>
      <c r="D13" s="211">
        <v>7552</v>
      </c>
      <c r="E13" s="211">
        <v>817</v>
      </c>
      <c r="F13" s="211">
        <v>460</v>
      </c>
      <c r="G13" s="211">
        <v>1</v>
      </c>
      <c r="H13" s="211">
        <v>460</v>
      </c>
      <c r="I13" s="211">
        <v>739</v>
      </c>
    </row>
    <row r="14" spans="1:9" s="74" customFormat="1" ht="12" customHeight="1">
      <c r="A14" s="80" t="s">
        <v>131</v>
      </c>
      <c r="B14" s="85" t="s">
        <v>132</v>
      </c>
      <c r="C14" s="211">
        <v>174</v>
      </c>
      <c r="D14" s="211">
        <v>158</v>
      </c>
      <c r="E14" s="211">
        <v>3</v>
      </c>
      <c r="F14" s="211">
        <v>12</v>
      </c>
      <c r="G14" s="212" t="s">
        <v>2</v>
      </c>
      <c r="H14" s="211">
        <v>12</v>
      </c>
      <c r="I14" s="212" t="s">
        <v>2</v>
      </c>
    </row>
    <row r="15" spans="1:9" ht="11.25" customHeight="1">
      <c r="A15" s="80"/>
      <c r="B15" s="85"/>
      <c r="C15" s="215"/>
      <c r="D15" s="215"/>
      <c r="E15" s="215"/>
      <c r="F15" s="215"/>
      <c r="G15" s="215"/>
      <c r="H15" s="215"/>
      <c r="I15" s="215"/>
    </row>
    <row r="16" spans="1:9" s="74" customFormat="1" ht="12" customHeight="1">
      <c r="A16" s="82" t="s">
        <v>135</v>
      </c>
      <c r="B16" s="105" t="s">
        <v>81</v>
      </c>
      <c r="C16" s="210">
        <v>1332</v>
      </c>
      <c r="D16" s="210">
        <v>1332</v>
      </c>
      <c r="E16" s="210">
        <v>0</v>
      </c>
      <c r="F16" s="214" t="s">
        <v>2</v>
      </c>
      <c r="G16" s="214" t="s">
        <v>2</v>
      </c>
      <c r="H16" s="214" t="s">
        <v>2</v>
      </c>
      <c r="I16" s="214" t="s">
        <v>2</v>
      </c>
    </row>
    <row r="17" spans="1:9" ht="11.25" customHeight="1">
      <c r="A17" s="80"/>
      <c r="B17" s="85"/>
      <c r="C17" s="215"/>
      <c r="D17" s="215"/>
      <c r="E17" s="215"/>
      <c r="F17" s="215"/>
      <c r="G17" s="215"/>
      <c r="H17" s="215"/>
      <c r="I17" s="215"/>
    </row>
    <row r="18" spans="1:9" s="74" customFormat="1" ht="22.5" customHeight="1">
      <c r="A18" s="82"/>
      <c r="B18" s="105" t="s">
        <v>136</v>
      </c>
      <c r="C18" s="210">
        <v>88004</v>
      </c>
      <c r="D18" s="210">
        <v>67252</v>
      </c>
      <c r="E18" s="210">
        <v>13659</v>
      </c>
      <c r="F18" s="210">
        <v>4502</v>
      </c>
      <c r="G18" s="210">
        <v>788</v>
      </c>
      <c r="H18" s="210">
        <v>3714</v>
      </c>
      <c r="I18" s="210">
        <v>2591</v>
      </c>
    </row>
    <row r="19" spans="1:9" ht="22.5" customHeight="1">
      <c r="A19" s="80" t="s">
        <v>137</v>
      </c>
      <c r="B19" s="85" t="s">
        <v>138</v>
      </c>
      <c r="C19" s="211">
        <v>10763</v>
      </c>
      <c r="D19" s="211">
        <v>5198</v>
      </c>
      <c r="E19" s="211">
        <v>5139</v>
      </c>
      <c r="F19" s="211">
        <v>410</v>
      </c>
      <c r="G19" s="211">
        <v>405</v>
      </c>
      <c r="H19" s="211">
        <v>5</v>
      </c>
      <c r="I19" s="211">
        <v>16</v>
      </c>
    </row>
    <row r="20" spans="1:9" ht="12" customHeight="1">
      <c r="A20" s="80" t="s">
        <v>141</v>
      </c>
      <c r="B20" s="80" t="s">
        <v>142</v>
      </c>
      <c r="C20" s="211">
        <v>5886</v>
      </c>
      <c r="D20" s="211">
        <v>2541</v>
      </c>
      <c r="E20" s="211">
        <v>960</v>
      </c>
      <c r="F20" s="211">
        <v>1406</v>
      </c>
      <c r="G20" s="212" t="s">
        <v>2</v>
      </c>
      <c r="H20" s="211">
        <v>1406</v>
      </c>
      <c r="I20" s="211">
        <v>979</v>
      </c>
    </row>
    <row r="21" spans="1:9" s="74" customFormat="1" ht="12" customHeight="1">
      <c r="A21" s="80" t="s">
        <v>143</v>
      </c>
      <c r="B21" s="80" t="s">
        <v>144</v>
      </c>
      <c r="C21" s="211">
        <v>2068</v>
      </c>
      <c r="D21" s="211">
        <v>2064</v>
      </c>
      <c r="E21" s="211">
        <v>4</v>
      </c>
      <c r="F21" s="212" t="s">
        <v>2</v>
      </c>
      <c r="G21" s="212" t="s">
        <v>2</v>
      </c>
      <c r="H21" s="212" t="s">
        <v>2</v>
      </c>
      <c r="I21" s="212" t="s">
        <v>2</v>
      </c>
    </row>
    <row r="22" spans="1:9" s="74" customFormat="1" ht="12" customHeight="1">
      <c r="A22" s="80" t="s">
        <v>149</v>
      </c>
      <c r="B22" s="80" t="s">
        <v>365</v>
      </c>
      <c r="C22" s="211">
        <v>1288</v>
      </c>
      <c r="D22" s="211">
        <v>1275</v>
      </c>
      <c r="E22" s="211">
        <v>0</v>
      </c>
      <c r="F22" s="211">
        <v>13</v>
      </c>
      <c r="G22" s="211">
        <v>13</v>
      </c>
      <c r="H22" s="212" t="s">
        <v>2</v>
      </c>
      <c r="I22" s="212" t="s">
        <v>2</v>
      </c>
    </row>
    <row r="23" spans="1:9" ht="12" customHeight="1">
      <c r="A23" s="80" t="s">
        <v>150</v>
      </c>
      <c r="B23" s="80" t="s">
        <v>151</v>
      </c>
      <c r="C23" s="211">
        <v>59831</v>
      </c>
      <c r="D23" s="211">
        <v>48214</v>
      </c>
      <c r="E23" s="211">
        <v>7348</v>
      </c>
      <c r="F23" s="211">
        <v>2674</v>
      </c>
      <c r="G23" s="211">
        <v>371</v>
      </c>
      <c r="H23" s="211">
        <v>2303</v>
      </c>
      <c r="I23" s="211">
        <v>1596</v>
      </c>
    </row>
    <row r="24" spans="1:9" ht="34.5" customHeight="1">
      <c r="A24" s="80" t="s">
        <v>292</v>
      </c>
      <c r="B24" s="80" t="s">
        <v>293</v>
      </c>
      <c r="C24" s="211">
        <v>8168</v>
      </c>
      <c r="D24" s="211">
        <v>7959</v>
      </c>
      <c r="E24" s="211">
        <v>208</v>
      </c>
      <c r="F24" s="212" t="s">
        <v>2</v>
      </c>
      <c r="G24" s="212" t="s">
        <v>2</v>
      </c>
      <c r="H24" s="212" t="s">
        <v>2</v>
      </c>
      <c r="I24" s="211">
        <v>1</v>
      </c>
    </row>
    <row r="25" spans="1:9" ht="11.25" customHeight="1">
      <c r="A25" s="80"/>
      <c r="B25" s="80"/>
      <c r="C25" s="218"/>
      <c r="D25" s="218"/>
      <c r="E25" s="218"/>
      <c r="F25" s="212"/>
      <c r="G25" s="218"/>
      <c r="H25" s="218"/>
      <c r="I25" s="218"/>
    </row>
    <row r="26" spans="1:9" ht="12" customHeight="1">
      <c r="A26" s="82"/>
      <c r="B26" s="82" t="s">
        <v>84</v>
      </c>
      <c r="C26" s="210">
        <v>3989</v>
      </c>
      <c r="D26" s="210">
        <v>3957</v>
      </c>
      <c r="E26" s="210">
        <v>31</v>
      </c>
      <c r="F26" s="214" t="s">
        <v>2</v>
      </c>
      <c r="G26" s="214" t="s">
        <v>2</v>
      </c>
      <c r="H26" s="214" t="s">
        <v>2</v>
      </c>
      <c r="I26" s="214" t="s">
        <v>2</v>
      </c>
    </row>
    <row r="27" spans="1:9" ht="12" customHeight="1">
      <c r="A27" s="80" t="s">
        <v>154</v>
      </c>
      <c r="B27" s="80" t="s">
        <v>155</v>
      </c>
      <c r="C27" s="211">
        <v>3989</v>
      </c>
      <c r="D27" s="211">
        <v>3957</v>
      </c>
      <c r="E27" s="211">
        <v>31</v>
      </c>
      <c r="F27" s="212" t="s">
        <v>2</v>
      </c>
      <c r="G27" s="212" t="s">
        <v>2</v>
      </c>
      <c r="H27" s="212" t="s">
        <v>2</v>
      </c>
      <c r="I27" s="212" t="s">
        <v>2</v>
      </c>
    </row>
    <row r="28" spans="1:9" ht="11.25" customHeight="1">
      <c r="A28" s="80"/>
      <c r="B28" s="85"/>
      <c r="C28" s="215"/>
      <c r="D28" s="215"/>
      <c r="E28" s="215"/>
      <c r="F28" s="215"/>
      <c r="G28" s="215"/>
      <c r="H28" s="215"/>
      <c r="I28" s="215"/>
    </row>
    <row r="29" spans="1:9" ht="22.5" customHeight="1">
      <c r="A29" s="82"/>
      <c r="B29" s="82" t="s">
        <v>168</v>
      </c>
      <c r="C29" s="210">
        <v>5404</v>
      </c>
      <c r="D29" s="210">
        <v>5090</v>
      </c>
      <c r="E29" s="210">
        <v>294</v>
      </c>
      <c r="F29" s="214" t="s">
        <v>2</v>
      </c>
      <c r="G29" s="214" t="s">
        <v>2</v>
      </c>
      <c r="H29" s="214" t="s">
        <v>2</v>
      </c>
      <c r="I29" s="210">
        <v>20</v>
      </c>
    </row>
    <row r="30" spans="1:9" ht="12" customHeight="1">
      <c r="A30" s="80" t="s">
        <v>171</v>
      </c>
      <c r="B30" s="80" t="s">
        <v>172</v>
      </c>
      <c r="C30" s="211">
        <v>4171</v>
      </c>
      <c r="D30" s="211">
        <v>3869</v>
      </c>
      <c r="E30" s="211">
        <v>282</v>
      </c>
      <c r="F30" s="212" t="s">
        <v>2</v>
      </c>
      <c r="G30" s="212" t="s">
        <v>2</v>
      </c>
      <c r="H30" s="212" t="s">
        <v>2</v>
      </c>
      <c r="I30" s="211">
        <v>20</v>
      </c>
    </row>
    <row r="31" spans="1:9" ht="22.5" customHeight="1">
      <c r="A31" s="80" t="s">
        <v>173</v>
      </c>
      <c r="B31" s="85" t="s">
        <v>174</v>
      </c>
      <c r="C31" s="211">
        <v>224</v>
      </c>
      <c r="D31" s="211">
        <v>217</v>
      </c>
      <c r="E31" s="211">
        <v>7</v>
      </c>
      <c r="F31" s="212" t="s">
        <v>2</v>
      </c>
      <c r="G31" s="212" t="s">
        <v>2</v>
      </c>
      <c r="H31" s="212" t="s">
        <v>2</v>
      </c>
      <c r="I31" s="212" t="s">
        <v>2</v>
      </c>
    </row>
    <row r="32" spans="1:9" s="74" customFormat="1" ht="12" customHeight="1">
      <c r="A32" s="80" t="s">
        <v>175</v>
      </c>
      <c r="B32" s="80" t="s">
        <v>176</v>
      </c>
      <c r="C32" s="211">
        <v>1009</v>
      </c>
      <c r="D32" s="211">
        <v>1004</v>
      </c>
      <c r="E32" s="211">
        <v>5</v>
      </c>
      <c r="F32" s="212" t="s">
        <v>2</v>
      </c>
      <c r="G32" s="212" t="s">
        <v>2</v>
      </c>
      <c r="H32" s="212" t="s">
        <v>2</v>
      </c>
      <c r="I32" s="212" t="s">
        <v>2</v>
      </c>
    </row>
    <row r="33" spans="1:9" ht="11.25" customHeight="1">
      <c r="A33" s="80"/>
      <c r="B33" s="85"/>
      <c r="C33" s="215"/>
      <c r="D33" s="215"/>
      <c r="E33" s="215"/>
      <c r="F33" s="215"/>
      <c r="G33" s="215"/>
      <c r="H33" s="212"/>
      <c r="I33" s="215"/>
    </row>
    <row r="34" spans="1:9" ht="12" customHeight="1">
      <c r="A34" s="82"/>
      <c r="B34" s="82" t="s">
        <v>86</v>
      </c>
      <c r="C34" s="210">
        <v>2164</v>
      </c>
      <c r="D34" s="210">
        <v>1955</v>
      </c>
      <c r="E34" s="210">
        <v>144</v>
      </c>
      <c r="F34" s="210">
        <v>61</v>
      </c>
      <c r="G34" s="210">
        <v>61</v>
      </c>
      <c r="H34" s="214" t="s">
        <v>2</v>
      </c>
      <c r="I34" s="210">
        <v>5</v>
      </c>
    </row>
    <row r="35" spans="1:9" s="74" customFormat="1" ht="12" customHeight="1">
      <c r="A35" s="80" t="s">
        <v>192</v>
      </c>
      <c r="B35" s="80" t="s">
        <v>193</v>
      </c>
      <c r="C35" s="211">
        <v>1288</v>
      </c>
      <c r="D35" s="211">
        <v>1081</v>
      </c>
      <c r="E35" s="211">
        <v>141</v>
      </c>
      <c r="F35" s="211">
        <v>61</v>
      </c>
      <c r="G35" s="211">
        <v>61</v>
      </c>
      <c r="H35" s="212" t="s">
        <v>2</v>
      </c>
      <c r="I35" s="211">
        <v>5</v>
      </c>
    </row>
    <row r="36" spans="1:9" s="74" customFormat="1" ht="12" customHeight="1">
      <c r="A36" s="80" t="s">
        <v>194</v>
      </c>
      <c r="B36" s="85" t="s">
        <v>195</v>
      </c>
      <c r="C36" s="223">
        <v>463</v>
      </c>
      <c r="D36" s="223">
        <v>461</v>
      </c>
      <c r="E36" s="223">
        <v>1</v>
      </c>
      <c r="F36" s="224" t="s">
        <v>2</v>
      </c>
      <c r="G36" s="224" t="s">
        <v>2</v>
      </c>
      <c r="H36" s="224" t="s">
        <v>2</v>
      </c>
      <c r="I36" s="224" t="s">
        <v>2</v>
      </c>
    </row>
    <row r="37" spans="1:9" s="74" customFormat="1" ht="12" customHeight="1">
      <c r="A37" s="80" t="s">
        <v>196</v>
      </c>
      <c r="B37" s="85" t="s">
        <v>197</v>
      </c>
      <c r="C37" s="223">
        <v>414</v>
      </c>
      <c r="D37" s="223">
        <v>413</v>
      </c>
      <c r="E37" s="223">
        <v>1</v>
      </c>
      <c r="F37" s="224" t="s">
        <v>2</v>
      </c>
      <c r="G37" s="224" t="s">
        <v>2</v>
      </c>
      <c r="H37" s="224" t="s">
        <v>2</v>
      </c>
      <c r="I37" s="224" t="s">
        <v>2</v>
      </c>
    </row>
    <row r="38" spans="1:9" s="74" customFormat="1" ht="11.25" customHeight="1">
      <c r="A38" s="80"/>
      <c r="B38" s="85"/>
      <c r="C38" s="215"/>
      <c r="D38" s="215"/>
      <c r="E38" s="215"/>
      <c r="F38" s="215"/>
      <c r="G38" s="215"/>
      <c r="H38" s="215"/>
      <c r="I38" s="215"/>
    </row>
    <row r="39" spans="1:9" ht="12" customHeight="1">
      <c r="A39" s="82"/>
      <c r="B39" s="82" t="s">
        <v>87</v>
      </c>
      <c r="C39" s="210">
        <v>14942</v>
      </c>
      <c r="D39" s="210">
        <v>14651</v>
      </c>
      <c r="E39" s="210">
        <v>232</v>
      </c>
      <c r="F39" s="210">
        <v>4</v>
      </c>
      <c r="G39" s="214" t="s">
        <v>2</v>
      </c>
      <c r="H39" s="210">
        <v>4</v>
      </c>
      <c r="I39" s="210">
        <v>56</v>
      </c>
    </row>
    <row r="40" spans="1:9" s="74" customFormat="1" ht="12" customHeight="1">
      <c r="A40" s="80" t="s">
        <v>210</v>
      </c>
      <c r="B40" s="85" t="s">
        <v>211</v>
      </c>
      <c r="C40" s="211">
        <v>1127</v>
      </c>
      <c r="D40" s="211">
        <v>1116</v>
      </c>
      <c r="E40" s="211">
        <v>11</v>
      </c>
      <c r="F40" s="212" t="s">
        <v>2</v>
      </c>
      <c r="G40" s="212" t="s">
        <v>2</v>
      </c>
      <c r="H40" s="212" t="s">
        <v>2</v>
      </c>
      <c r="I40" s="212" t="s">
        <v>2</v>
      </c>
    </row>
    <row r="41" spans="1:9" s="74" customFormat="1" ht="12" customHeight="1">
      <c r="A41" s="80" t="s">
        <v>212</v>
      </c>
      <c r="B41" s="80" t="s">
        <v>213</v>
      </c>
      <c r="C41" s="211">
        <v>12014</v>
      </c>
      <c r="D41" s="211">
        <v>11738</v>
      </c>
      <c r="E41" s="211">
        <v>221</v>
      </c>
      <c r="F41" s="212" t="s">
        <v>2</v>
      </c>
      <c r="G41" s="212" t="s">
        <v>2</v>
      </c>
      <c r="H41" s="212" t="s">
        <v>2</v>
      </c>
      <c r="I41" s="211">
        <v>56</v>
      </c>
    </row>
    <row r="42" spans="1:9" s="74" customFormat="1" ht="22.5" customHeight="1">
      <c r="A42" s="80" t="s">
        <v>214</v>
      </c>
      <c r="B42" s="80" t="s">
        <v>215</v>
      </c>
      <c r="C42" s="211">
        <v>753</v>
      </c>
      <c r="D42" s="211">
        <v>753</v>
      </c>
      <c r="E42" s="212" t="s">
        <v>2</v>
      </c>
      <c r="F42" s="212" t="s">
        <v>2</v>
      </c>
      <c r="G42" s="212" t="s">
        <v>2</v>
      </c>
      <c r="H42" s="212" t="s">
        <v>2</v>
      </c>
      <c r="I42" s="212" t="s">
        <v>2</v>
      </c>
    </row>
    <row r="43" spans="1:9" s="74" customFormat="1" ht="12" customHeight="1">
      <c r="A43" s="80" t="s">
        <v>216</v>
      </c>
      <c r="B43" s="85" t="s">
        <v>217</v>
      </c>
      <c r="C43" s="211">
        <v>1047</v>
      </c>
      <c r="D43" s="211">
        <v>1044</v>
      </c>
      <c r="E43" s="212" t="s">
        <v>2</v>
      </c>
      <c r="F43" s="211">
        <v>4</v>
      </c>
      <c r="G43" s="212" t="s">
        <v>2</v>
      </c>
      <c r="H43" s="211">
        <v>4</v>
      </c>
      <c r="I43" s="212" t="s">
        <v>2</v>
      </c>
    </row>
    <row r="44" spans="1:9" s="74" customFormat="1" ht="11.25" customHeight="1">
      <c r="A44" s="80"/>
      <c r="B44" s="85"/>
      <c r="C44" s="215"/>
      <c r="D44" s="215"/>
      <c r="E44" s="212"/>
      <c r="F44" s="215"/>
      <c r="G44" s="215"/>
      <c r="H44" s="215"/>
      <c r="I44" s="215"/>
    </row>
    <row r="45" spans="1:9" s="74" customFormat="1" ht="22.5" customHeight="1">
      <c r="A45" s="82" t="s">
        <v>218</v>
      </c>
      <c r="B45" s="105" t="s">
        <v>219</v>
      </c>
      <c r="C45" s="210">
        <v>6</v>
      </c>
      <c r="D45" s="214" t="s">
        <v>2</v>
      </c>
      <c r="E45" s="214" t="s">
        <v>2</v>
      </c>
      <c r="F45" s="214" t="s">
        <v>2</v>
      </c>
      <c r="G45" s="214" t="s">
        <v>2</v>
      </c>
      <c r="H45" s="214" t="s">
        <v>2</v>
      </c>
      <c r="I45" s="210">
        <v>6</v>
      </c>
    </row>
    <row r="46" spans="1:9" ht="11.25" customHeight="1">
      <c r="A46" s="80"/>
      <c r="B46" s="80"/>
      <c r="C46" s="213"/>
      <c r="D46" s="213"/>
      <c r="E46" s="213"/>
      <c r="F46" s="214"/>
      <c r="G46" s="213"/>
      <c r="H46" s="213"/>
      <c r="I46" s="213"/>
    </row>
    <row r="47" spans="1:9" ht="20.399999999999999">
      <c r="A47" s="82"/>
      <c r="B47" s="105" t="s">
        <v>220</v>
      </c>
      <c r="C47" s="225">
        <v>872</v>
      </c>
      <c r="D47" s="225">
        <v>43</v>
      </c>
      <c r="E47" s="225">
        <v>825</v>
      </c>
      <c r="F47" s="226" t="s">
        <v>2</v>
      </c>
      <c r="G47" s="226" t="s">
        <v>2</v>
      </c>
      <c r="H47" s="226" t="s">
        <v>2</v>
      </c>
      <c r="I47" s="225">
        <v>4</v>
      </c>
    </row>
    <row r="48" spans="1:9" ht="12" customHeight="1">
      <c r="A48" s="80" t="s">
        <v>221</v>
      </c>
      <c r="B48" s="85" t="s">
        <v>222</v>
      </c>
      <c r="C48" s="223">
        <v>829</v>
      </c>
      <c r="D48" s="223">
        <v>1</v>
      </c>
      <c r="E48" s="223">
        <v>825</v>
      </c>
      <c r="F48" s="224" t="s">
        <v>2</v>
      </c>
      <c r="G48" s="224" t="s">
        <v>2</v>
      </c>
      <c r="H48" s="224" t="s">
        <v>2</v>
      </c>
      <c r="I48" s="223">
        <v>4</v>
      </c>
    </row>
    <row r="49" spans="1:9" ht="12" customHeight="1">
      <c r="A49" s="80" t="s">
        <v>233</v>
      </c>
      <c r="B49" s="85" t="s">
        <v>234</v>
      </c>
      <c r="C49" s="223">
        <v>43</v>
      </c>
      <c r="D49" s="223">
        <v>43</v>
      </c>
      <c r="E49" s="224" t="s">
        <v>2</v>
      </c>
      <c r="F49" s="224" t="s">
        <v>2</v>
      </c>
      <c r="G49" s="224" t="s">
        <v>2</v>
      </c>
      <c r="H49" s="224" t="s">
        <v>2</v>
      </c>
      <c r="I49" s="224" t="s">
        <v>2</v>
      </c>
    </row>
    <row r="50" spans="1:9" ht="11.25" customHeight="1">
      <c r="A50" s="80"/>
      <c r="B50" s="80"/>
      <c r="C50" s="213"/>
      <c r="D50" s="213"/>
      <c r="E50" s="213"/>
      <c r="F50" s="213"/>
      <c r="G50" s="213"/>
      <c r="H50" s="213"/>
      <c r="I50" s="213"/>
    </row>
    <row r="51" spans="1:9">
      <c r="A51" s="82"/>
      <c r="B51" s="105" t="s">
        <v>1</v>
      </c>
      <c r="C51" s="210">
        <v>127744</v>
      </c>
      <c r="D51" s="210">
        <v>103253</v>
      </c>
      <c r="E51" s="210">
        <v>16007</v>
      </c>
      <c r="F51" s="210">
        <v>5045</v>
      </c>
      <c r="G51" s="210">
        <v>850</v>
      </c>
      <c r="H51" s="210">
        <v>4195</v>
      </c>
      <c r="I51" s="210">
        <v>3439</v>
      </c>
    </row>
    <row r="52" spans="1:9">
      <c r="B52" s="22"/>
    </row>
    <row r="53" spans="1:9">
      <c r="B53" s="22"/>
    </row>
    <row r="54" spans="1:9">
      <c r="B54" s="22"/>
    </row>
    <row r="55" spans="1:9">
      <c r="B55" s="22"/>
    </row>
    <row r="56" spans="1:9">
      <c r="B56" s="22"/>
    </row>
    <row r="57" spans="1:9">
      <c r="B57" s="22"/>
    </row>
    <row r="58" spans="1:9">
      <c r="B58" s="22"/>
    </row>
    <row r="59" spans="1:9">
      <c r="B59" s="22"/>
    </row>
    <row r="60" spans="1:9">
      <c r="B60" s="22"/>
    </row>
    <row r="61" spans="1:9">
      <c r="B61" s="22"/>
    </row>
    <row r="62" spans="1:9">
      <c r="B62" s="22"/>
    </row>
    <row r="63" spans="1:9">
      <c r="B63" s="22"/>
    </row>
    <row r="64" spans="1:9">
      <c r="B64" s="22"/>
    </row>
    <row r="65" spans="2:2">
      <c r="B65" s="22"/>
    </row>
    <row r="66" spans="2:2">
      <c r="B66" s="22"/>
    </row>
    <row r="67" spans="2:2">
      <c r="B67" s="22"/>
    </row>
    <row r="68" spans="2:2">
      <c r="B68" s="22"/>
    </row>
    <row r="69" spans="2:2">
      <c r="B69" s="22"/>
    </row>
    <row r="70" spans="2:2">
      <c r="B70" s="22"/>
    </row>
    <row r="71" spans="2:2">
      <c r="B71" s="22"/>
    </row>
    <row r="72" spans="2:2">
      <c r="B72" s="22"/>
    </row>
    <row r="73" spans="2:2">
      <c r="B73" s="22"/>
    </row>
    <row r="74" spans="2:2">
      <c r="B74" s="22"/>
    </row>
    <row r="75" spans="2:2">
      <c r="B75" s="22"/>
    </row>
    <row r="76" spans="2:2">
      <c r="B76" s="22"/>
    </row>
    <row r="77" spans="2:2">
      <c r="B77" s="22"/>
    </row>
    <row r="78" spans="2:2">
      <c r="B78" s="22"/>
    </row>
    <row r="79" spans="2:2">
      <c r="B79" s="22"/>
    </row>
    <row r="80" spans="2:2">
      <c r="B80" s="22"/>
    </row>
    <row r="81" spans="2:2">
      <c r="B81" s="22"/>
    </row>
    <row r="82" spans="2:2">
      <c r="B82" s="22"/>
    </row>
    <row r="83" spans="2:2">
      <c r="B83" s="22"/>
    </row>
    <row r="84" spans="2:2">
      <c r="B84" s="22"/>
    </row>
    <row r="85" spans="2:2">
      <c r="B85" s="22"/>
    </row>
    <row r="86" spans="2:2">
      <c r="B86" s="22"/>
    </row>
    <row r="87" spans="2:2">
      <c r="B87" s="22"/>
    </row>
    <row r="88" spans="2:2">
      <c r="B88" s="22"/>
    </row>
    <row r="89" spans="2:2">
      <c r="B89" s="22"/>
    </row>
    <row r="90" spans="2:2">
      <c r="B90" s="22"/>
    </row>
    <row r="91" spans="2:2">
      <c r="B91" s="22"/>
    </row>
    <row r="92" spans="2:2">
      <c r="B92" s="22"/>
    </row>
    <row r="93" spans="2:2">
      <c r="B93" s="22"/>
    </row>
    <row r="94" spans="2:2">
      <c r="B94" s="22"/>
    </row>
    <row r="95" spans="2:2">
      <c r="B95" s="22"/>
    </row>
    <row r="96" spans="2:2">
      <c r="B96" s="22"/>
    </row>
    <row r="97" spans="2:2">
      <c r="B97" s="22"/>
    </row>
    <row r="98" spans="2:2">
      <c r="B98" s="22"/>
    </row>
    <row r="99" spans="2:2">
      <c r="B99" s="22"/>
    </row>
    <row r="100" spans="2:2">
      <c r="B100" s="22"/>
    </row>
    <row r="101" spans="2:2">
      <c r="B101" s="22"/>
    </row>
    <row r="102" spans="2:2">
      <c r="B102" s="22"/>
    </row>
    <row r="103" spans="2:2">
      <c r="B103" s="22"/>
    </row>
    <row r="104" spans="2:2">
      <c r="B104" s="22"/>
    </row>
    <row r="105" spans="2:2">
      <c r="B105" s="22"/>
    </row>
    <row r="106" spans="2:2">
      <c r="B106" s="22"/>
    </row>
    <row r="107" spans="2:2">
      <c r="B107" s="22"/>
    </row>
    <row r="108" spans="2:2">
      <c r="B108" s="22"/>
    </row>
    <row r="109" spans="2:2">
      <c r="B109" s="22"/>
    </row>
    <row r="110" spans="2:2">
      <c r="B110" s="22"/>
    </row>
    <row r="111" spans="2:2">
      <c r="B111" s="22"/>
    </row>
    <row r="112" spans="2:2">
      <c r="B112" s="22"/>
    </row>
    <row r="113" spans="2:2">
      <c r="B113" s="22"/>
    </row>
    <row r="114" spans="2:2">
      <c r="B114" s="22"/>
    </row>
    <row r="115" spans="2:2">
      <c r="B115" s="22"/>
    </row>
    <row r="116" spans="2:2">
      <c r="B116" s="22"/>
    </row>
    <row r="117" spans="2:2">
      <c r="B117" s="22"/>
    </row>
    <row r="118" spans="2:2">
      <c r="B118" s="22"/>
    </row>
    <row r="119" spans="2:2">
      <c r="B119" s="22"/>
    </row>
    <row r="120" spans="2:2">
      <c r="B120" s="22"/>
    </row>
    <row r="121" spans="2:2">
      <c r="B121" s="22"/>
    </row>
    <row r="122" spans="2:2">
      <c r="B122" s="22"/>
    </row>
    <row r="123" spans="2:2">
      <c r="B123" s="22"/>
    </row>
    <row r="124" spans="2:2">
      <c r="B124" s="22"/>
    </row>
    <row r="125" spans="2:2">
      <c r="B125" s="22"/>
    </row>
    <row r="126" spans="2:2">
      <c r="B126" s="22"/>
    </row>
    <row r="127" spans="2:2">
      <c r="B127" s="22"/>
    </row>
    <row r="128" spans="2:2">
      <c r="B128" s="22"/>
    </row>
    <row r="129" spans="2:2">
      <c r="B129" s="22"/>
    </row>
    <row r="130" spans="2:2">
      <c r="B130" s="22"/>
    </row>
    <row r="131" spans="2:2">
      <c r="B131" s="22"/>
    </row>
    <row r="132" spans="2:2">
      <c r="B132" s="22"/>
    </row>
    <row r="133" spans="2:2">
      <c r="B133" s="22"/>
    </row>
    <row r="134" spans="2:2">
      <c r="B134" s="22"/>
    </row>
    <row r="135" spans="2:2">
      <c r="B135" s="22"/>
    </row>
    <row r="136" spans="2:2">
      <c r="B136" s="22"/>
    </row>
    <row r="137" spans="2:2">
      <c r="B137" s="22"/>
    </row>
    <row r="138" spans="2:2">
      <c r="B138" s="22"/>
    </row>
    <row r="139" spans="2:2">
      <c r="B139" s="22"/>
    </row>
    <row r="140" spans="2:2">
      <c r="B140" s="22"/>
    </row>
    <row r="141" spans="2:2">
      <c r="B141" s="22"/>
    </row>
    <row r="142" spans="2:2">
      <c r="B142" s="22"/>
    </row>
    <row r="143" spans="2:2">
      <c r="B143" s="22"/>
    </row>
    <row r="144" spans="2:2">
      <c r="B144" s="22"/>
    </row>
    <row r="145" spans="2:2">
      <c r="B145" s="22"/>
    </row>
    <row r="146" spans="2:2">
      <c r="B146" s="22"/>
    </row>
    <row r="147" spans="2:2">
      <c r="B147" s="22"/>
    </row>
    <row r="148" spans="2:2">
      <c r="B148" s="22"/>
    </row>
    <row r="149" spans="2:2">
      <c r="B149" s="22"/>
    </row>
    <row r="150" spans="2:2">
      <c r="B150" s="22"/>
    </row>
    <row r="151" spans="2:2">
      <c r="B151" s="22"/>
    </row>
    <row r="152" spans="2:2">
      <c r="B152" s="22"/>
    </row>
    <row r="153" spans="2:2">
      <c r="B153" s="22"/>
    </row>
    <row r="154" spans="2:2">
      <c r="B154" s="22"/>
    </row>
    <row r="155" spans="2:2">
      <c r="B155" s="22"/>
    </row>
    <row r="156" spans="2:2">
      <c r="B156" s="22"/>
    </row>
    <row r="157" spans="2:2">
      <c r="B157" s="22"/>
    </row>
    <row r="158" spans="2:2">
      <c r="B158" s="22"/>
    </row>
    <row r="159" spans="2:2">
      <c r="B159" s="22"/>
    </row>
    <row r="160" spans="2:2">
      <c r="B160" s="22"/>
    </row>
    <row r="161" spans="2:2">
      <c r="B161" s="22"/>
    </row>
    <row r="162" spans="2:2">
      <c r="B162" s="22"/>
    </row>
    <row r="163" spans="2:2">
      <c r="B163" s="22"/>
    </row>
    <row r="164" spans="2:2">
      <c r="B164" s="22"/>
    </row>
    <row r="165" spans="2:2">
      <c r="B165" s="22"/>
    </row>
  </sheetData>
  <mergeCells count="13">
    <mergeCell ref="G6:H6"/>
    <mergeCell ref="A1:I1"/>
    <mergeCell ref="A2:I2"/>
    <mergeCell ref="C8:I8"/>
    <mergeCell ref="A4:A8"/>
    <mergeCell ref="B4:B8"/>
    <mergeCell ref="C4:C7"/>
    <mergeCell ref="D4:I4"/>
    <mergeCell ref="D5:D7"/>
    <mergeCell ref="E5:E7"/>
    <mergeCell ref="F5:H5"/>
    <mergeCell ref="I5:I7"/>
    <mergeCell ref="F6:F7"/>
  </mergeCells>
  <phoneticPr fontId="5" type="noConversion"/>
  <hyperlinks>
    <hyperlink ref="A2:I2" location="Inhaltsverzeichnis!A35" display="4.4  Hochschulen in privater Trägerschaft"/>
    <hyperlink ref="A1:I1" location="Inhaltsverzeichnis!A28" display="Inhaltsverzeichnis!A28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140"/>
  <sheetViews>
    <sheetView zoomScaleNormal="10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4" width="8.6640625" style="86" customWidth="1"/>
    <col min="5" max="5" width="8.5546875" style="86" customWidth="1"/>
    <col min="6" max="6" width="9.44140625" style="86" customWidth="1"/>
    <col min="7" max="7" width="8.5546875" style="86" customWidth="1"/>
    <col min="8" max="8" width="8.6640625" style="86" customWidth="1"/>
    <col min="9" max="9" width="9.109375" style="86" customWidth="1"/>
    <col min="10" max="16384" width="11.44140625" style="76"/>
  </cols>
  <sheetData>
    <row r="1" spans="1:9" s="74" customFormat="1" ht="24" customHeight="1">
      <c r="A1" s="245" t="s">
        <v>427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377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46" t="s">
        <v>94</v>
      </c>
      <c r="D4" s="250" t="s">
        <v>95</v>
      </c>
      <c r="E4" s="250"/>
      <c r="F4" s="250"/>
      <c r="G4" s="250"/>
      <c r="H4" s="250"/>
      <c r="I4" s="251"/>
    </row>
    <row r="5" spans="1:9" ht="12" customHeight="1">
      <c r="A5" s="249"/>
      <c r="B5" s="246"/>
      <c r="C5" s="246"/>
      <c r="D5" s="246" t="s">
        <v>96</v>
      </c>
      <c r="E5" s="246"/>
      <c r="F5" s="246"/>
      <c r="G5" s="246"/>
      <c r="H5" s="246" t="s">
        <v>97</v>
      </c>
      <c r="I5" s="252"/>
    </row>
    <row r="6" spans="1:9" ht="12" customHeight="1">
      <c r="A6" s="249"/>
      <c r="B6" s="246"/>
      <c r="C6" s="246"/>
      <c r="D6" s="246" t="s">
        <v>98</v>
      </c>
      <c r="E6" s="246" t="s">
        <v>5</v>
      </c>
      <c r="F6" s="246"/>
      <c r="G6" s="246"/>
      <c r="H6" s="246" t="s">
        <v>98</v>
      </c>
      <c r="I6" s="27" t="s">
        <v>5</v>
      </c>
    </row>
    <row r="7" spans="1:9" ht="66" customHeight="1">
      <c r="A7" s="249"/>
      <c r="B7" s="246"/>
      <c r="C7" s="246"/>
      <c r="D7" s="246"/>
      <c r="E7" s="77" t="s">
        <v>99</v>
      </c>
      <c r="F7" s="28" t="s">
        <v>100</v>
      </c>
      <c r="G7" s="77" t="s">
        <v>101</v>
      </c>
      <c r="H7" s="246"/>
      <c r="I7" s="27" t="s">
        <v>102</v>
      </c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80" t="s">
        <v>103</v>
      </c>
      <c r="B9" s="104" t="s">
        <v>103</v>
      </c>
      <c r="C9" s="101" t="s">
        <v>103</v>
      </c>
      <c r="D9" s="81" t="s">
        <v>103</v>
      </c>
      <c r="E9" s="81" t="s">
        <v>103</v>
      </c>
      <c r="F9" s="81" t="s">
        <v>103</v>
      </c>
      <c r="G9" s="81" t="s">
        <v>103</v>
      </c>
      <c r="H9" s="81" t="s">
        <v>103</v>
      </c>
      <c r="I9" s="81" t="s">
        <v>103</v>
      </c>
    </row>
    <row r="10" spans="1:9" s="74" customFormat="1" ht="12" customHeight="1">
      <c r="A10" s="82"/>
      <c r="B10" s="82" t="s">
        <v>104</v>
      </c>
      <c r="C10" s="217">
        <v>123904</v>
      </c>
      <c r="D10" s="217">
        <v>123000</v>
      </c>
      <c r="E10" s="217">
        <v>104474</v>
      </c>
      <c r="F10" s="217">
        <v>1039</v>
      </c>
      <c r="G10" s="217">
        <v>12808</v>
      </c>
      <c r="H10" s="217">
        <v>903</v>
      </c>
      <c r="I10" s="217">
        <v>395</v>
      </c>
    </row>
    <row r="11" spans="1:9" ht="22.5" customHeight="1">
      <c r="A11" s="80" t="s">
        <v>105</v>
      </c>
      <c r="B11" s="80" t="s">
        <v>106</v>
      </c>
      <c r="C11" s="211">
        <v>9316</v>
      </c>
      <c r="D11" s="211">
        <v>9295</v>
      </c>
      <c r="E11" s="211">
        <v>6417</v>
      </c>
      <c r="F11" s="211">
        <v>552</v>
      </c>
      <c r="G11" s="211">
        <v>1623</v>
      </c>
      <c r="H11" s="211">
        <v>21</v>
      </c>
      <c r="I11" s="212" t="s">
        <v>2</v>
      </c>
    </row>
    <row r="12" spans="1:9" ht="12" customHeight="1">
      <c r="A12" s="80" t="s">
        <v>107</v>
      </c>
      <c r="B12" s="80" t="s">
        <v>270</v>
      </c>
      <c r="C12" s="211">
        <v>3201</v>
      </c>
      <c r="D12" s="211">
        <v>3201</v>
      </c>
      <c r="E12" s="211">
        <v>3146</v>
      </c>
      <c r="F12" s="212" t="s">
        <v>2</v>
      </c>
      <c r="G12" s="211">
        <v>40</v>
      </c>
      <c r="H12" s="212" t="s">
        <v>2</v>
      </c>
      <c r="I12" s="212" t="s">
        <v>2</v>
      </c>
    </row>
    <row r="13" spans="1:9" ht="12" customHeight="1">
      <c r="A13" s="103" t="s">
        <v>108</v>
      </c>
      <c r="B13" s="80" t="s">
        <v>271</v>
      </c>
      <c r="C13" s="211">
        <v>440</v>
      </c>
      <c r="D13" s="211">
        <v>439</v>
      </c>
      <c r="E13" s="211">
        <v>407</v>
      </c>
      <c r="F13" s="211">
        <v>0</v>
      </c>
      <c r="G13" s="211">
        <v>32</v>
      </c>
      <c r="H13" s="211">
        <v>1</v>
      </c>
      <c r="I13" s="212" t="s">
        <v>2</v>
      </c>
    </row>
    <row r="14" spans="1:9" ht="12" customHeight="1">
      <c r="A14" s="80" t="s">
        <v>109</v>
      </c>
      <c r="B14" s="80" t="s">
        <v>110</v>
      </c>
      <c r="C14" s="211">
        <v>6190</v>
      </c>
      <c r="D14" s="211">
        <v>6160</v>
      </c>
      <c r="E14" s="211">
        <v>5679</v>
      </c>
      <c r="F14" s="211">
        <v>1</v>
      </c>
      <c r="G14" s="211">
        <v>267</v>
      </c>
      <c r="H14" s="211">
        <v>30</v>
      </c>
      <c r="I14" s="212" t="s">
        <v>2</v>
      </c>
    </row>
    <row r="15" spans="1:9" ht="12" customHeight="1">
      <c r="A15" s="80" t="s">
        <v>111</v>
      </c>
      <c r="B15" s="80" t="s">
        <v>112</v>
      </c>
      <c r="C15" s="211">
        <v>22151</v>
      </c>
      <c r="D15" s="211">
        <v>22071</v>
      </c>
      <c r="E15" s="211">
        <v>18591</v>
      </c>
      <c r="F15" s="211">
        <v>7</v>
      </c>
      <c r="G15" s="211">
        <v>2515</v>
      </c>
      <c r="H15" s="211">
        <v>81</v>
      </c>
      <c r="I15" s="212" t="s">
        <v>2</v>
      </c>
    </row>
    <row r="16" spans="1:9" ht="22.5" customHeight="1">
      <c r="A16" s="80" t="s">
        <v>113</v>
      </c>
      <c r="B16" s="80" t="s">
        <v>364</v>
      </c>
      <c r="C16" s="211">
        <v>1010</v>
      </c>
      <c r="D16" s="211">
        <v>1007</v>
      </c>
      <c r="E16" s="211">
        <v>975</v>
      </c>
      <c r="F16" s="211">
        <v>0</v>
      </c>
      <c r="G16" s="211">
        <v>25</v>
      </c>
      <c r="H16" s="211">
        <v>3</v>
      </c>
      <c r="I16" s="212" t="s">
        <v>2</v>
      </c>
    </row>
    <row r="17" spans="1:9" ht="22.5" customHeight="1">
      <c r="A17" s="80" t="s">
        <v>114</v>
      </c>
      <c r="B17" s="80" t="s">
        <v>115</v>
      </c>
      <c r="C17" s="211">
        <v>5302</v>
      </c>
      <c r="D17" s="211">
        <v>5236</v>
      </c>
      <c r="E17" s="211">
        <v>4208</v>
      </c>
      <c r="F17" s="211">
        <v>1</v>
      </c>
      <c r="G17" s="211">
        <v>448</v>
      </c>
      <c r="H17" s="211">
        <v>66</v>
      </c>
      <c r="I17" s="212" t="s">
        <v>2</v>
      </c>
    </row>
    <row r="18" spans="1:9" ht="12" customHeight="1">
      <c r="A18" s="80" t="s">
        <v>116</v>
      </c>
      <c r="B18" s="80" t="s">
        <v>117</v>
      </c>
      <c r="C18" s="211">
        <v>3204</v>
      </c>
      <c r="D18" s="211">
        <v>3201</v>
      </c>
      <c r="E18" s="211">
        <v>2783</v>
      </c>
      <c r="F18" s="211">
        <v>0</v>
      </c>
      <c r="G18" s="211">
        <v>401</v>
      </c>
      <c r="H18" s="211">
        <v>3</v>
      </c>
      <c r="I18" s="212" t="s">
        <v>2</v>
      </c>
    </row>
    <row r="19" spans="1:9" ht="22.5" customHeight="1">
      <c r="A19" s="80" t="s">
        <v>118</v>
      </c>
      <c r="B19" s="80" t="s">
        <v>119</v>
      </c>
      <c r="C19" s="211">
        <v>11081</v>
      </c>
      <c r="D19" s="211">
        <v>11076</v>
      </c>
      <c r="E19" s="211">
        <v>9761</v>
      </c>
      <c r="F19" s="211">
        <v>0</v>
      </c>
      <c r="G19" s="211">
        <v>503</v>
      </c>
      <c r="H19" s="211">
        <v>5</v>
      </c>
      <c r="I19" s="212" t="s">
        <v>2</v>
      </c>
    </row>
    <row r="20" spans="1:9" ht="12" customHeight="1">
      <c r="A20" s="80" t="s">
        <v>120</v>
      </c>
      <c r="B20" s="80" t="s">
        <v>121</v>
      </c>
      <c r="C20" s="211">
        <v>4186</v>
      </c>
      <c r="D20" s="211">
        <v>4184</v>
      </c>
      <c r="E20" s="211">
        <v>4117</v>
      </c>
      <c r="F20" s="212" t="s">
        <v>2</v>
      </c>
      <c r="G20" s="211">
        <v>65</v>
      </c>
      <c r="H20" s="211">
        <v>2</v>
      </c>
      <c r="I20" s="212" t="s">
        <v>2</v>
      </c>
    </row>
    <row r="21" spans="1:9" ht="12" customHeight="1">
      <c r="A21" s="80" t="s">
        <v>122</v>
      </c>
      <c r="B21" s="80" t="s">
        <v>123</v>
      </c>
      <c r="C21" s="211">
        <v>5407</v>
      </c>
      <c r="D21" s="211">
        <v>5396</v>
      </c>
      <c r="E21" s="211">
        <v>5340</v>
      </c>
      <c r="F21" s="211">
        <v>0</v>
      </c>
      <c r="G21" s="211">
        <v>-61</v>
      </c>
      <c r="H21" s="211">
        <v>12</v>
      </c>
      <c r="I21" s="212" t="s">
        <v>2</v>
      </c>
    </row>
    <row r="22" spans="1:9" ht="12" customHeight="1">
      <c r="A22" s="80" t="s">
        <v>124</v>
      </c>
      <c r="B22" s="80" t="s">
        <v>125</v>
      </c>
      <c r="C22" s="211">
        <v>2525</v>
      </c>
      <c r="D22" s="211">
        <v>2525</v>
      </c>
      <c r="E22" s="211">
        <v>2478</v>
      </c>
      <c r="F22" s="212" t="s">
        <v>2</v>
      </c>
      <c r="G22" s="211">
        <v>46</v>
      </c>
      <c r="H22" s="212" t="s">
        <v>2</v>
      </c>
      <c r="I22" s="212" t="s">
        <v>2</v>
      </c>
    </row>
    <row r="23" spans="1:9" ht="22.5" customHeight="1">
      <c r="A23" s="80" t="s">
        <v>126</v>
      </c>
      <c r="B23" s="80" t="s">
        <v>273</v>
      </c>
      <c r="C23" s="211">
        <v>11811</v>
      </c>
      <c r="D23" s="211">
        <v>11794</v>
      </c>
      <c r="E23" s="211">
        <v>9910</v>
      </c>
      <c r="F23" s="211">
        <v>2</v>
      </c>
      <c r="G23" s="211">
        <v>951</v>
      </c>
      <c r="H23" s="211">
        <v>17</v>
      </c>
      <c r="I23" s="212" t="s">
        <v>2</v>
      </c>
    </row>
    <row r="24" spans="1:9" ht="12" customHeight="1">
      <c r="A24" s="80" t="s">
        <v>128</v>
      </c>
      <c r="B24" s="80" t="s">
        <v>269</v>
      </c>
      <c r="C24" s="211">
        <v>4916</v>
      </c>
      <c r="D24" s="211">
        <v>4851</v>
      </c>
      <c r="E24" s="211">
        <v>4537</v>
      </c>
      <c r="F24" s="211">
        <v>2</v>
      </c>
      <c r="G24" s="211">
        <v>275</v>
      </c>
      <c r="H24" s="211">
        <v>65</v>
      </c>
      <c r="I24" s="212" t="s">
        <v>2</v>
      </c>
    </row>
    <row r="25" spans="1:9" ht="12" customHeight="1">
      <c r="A25" s="80" t="s">
        <v>129</v>
      </c>
      <c r="B25" s="80" t="s">
        <v>130</v>
      </c>
      <c r="C25" s="211">
        <v>14948</v>
      </c>
      <c r="D25" s="211">
        <v>14410</v>
      </c>
      <c r="E25" s="211">
        <v>11443</v>
      </c>
      <c r="F25" s="211">
        <v>464</v>
      </c>
      <c r="G25" s="211">
        <v>2250</v>
      </c>
      <c r="H25" s="211">
        <v>538</v>
      </c>
      <c r="I25" s="211">
        <v>395</v>
      </c>
    </row>
    <row r="26" spans="1:9" ht="12" customHeight="1">
      <c r="A26" s="80" t="s">
        <v>131</v>
      </c>
      <c r="B26" s="80" t="s">
        <v>132</v>
      </c>
      <c r="C26" s="211">
        <v>15596</v>
      </c>
      <c r="D26" s="211">
        <v>15536</v>
      </c>
      <c r="E26" s="211">
        <v>12129</v>
      </c>
      <c r="F26" s="211">
        <v>10</v>
      </c>
      <c r="G26" s="211">
        <v>3373</v>
      </c>
      <c r="H26" s="211">
        <v>60</v>
      </c>
      <c r="I26" s="212" t="s">
        <v>2</v>
      </c>
    </row>
    <row r="27" spans="1:9" s="74" customFormat="1" ht="12" customHeight="1">
      <c r="A27" s="80" t="s">
        <v>133</v>
      </c>
      <c r="B27" s="80" t="s">
        <v>134</v>
      </c>
      <c r="C27" s="211">
        <v>2618</v>
      </c>
      <c r="D27" s="211">
        <v>2618</v>
      </c>
      <c r="E27" s="211">
        <v>2554</v>
      </c>
      <c r="F27" s="212" t="s">
        <v>2</v>
      </c>
      <c r="G27" s="211">
        <v>55</v>
      </c>
      <c r="H27" s="212" t="s">
        <v>2</v>
      </c>
      <c r="I27" s="212" t="s">
        <v>2</v>
      </c>
    </row>
    <row r="28" spans="1:9" ht="12" customHeight="1">
      <c r="A28" s="80"/>
      <c r="B28" s="80"/>
      <c r="C28" s="218"/>
      <c r="D28" s="218"/>
      <c r="E28" s="218"/>
      <c r="F28" s="212"/>
      <c r="G28" s="218"/>
      <c r="H28" s="212"/>
      <c r="I28" s="212"/>
    </row>
    <row r="29" spans="1:9" s="74" customFormat="1" ht="12" customHeight="1">
      <c r="A29" s="82" t="s">
        <v>135</v>
      </c>
      <c r="B29" s="82" t="s">
        <v>81</v>
      </c>
      <c r="C29" s="210">
        <v>1903</v>
      </c>
      <c r="D29" s="210">
        <v>1903</v>
      </c>
      <c r="E29" s="210">
        <v>1812</v>
      </c>
      <c r="F29" s="214" t="s">
        <v>2</v>
      </c>
      <c r="G29" s="210">
        <v>74</v>
      </c>
      <c r="H29" s="214" t="s">
        <v>2</v>
      </c>
      <c r="I29" s="214" t="s">
        <v>2</v>
      </c>
    </row>
    <row r="30" spans="1:9" ht="12" customHeight="1">
      <c r="A30" s="80"/>
      <c r="B30" s="80"/>
      <c r="C30" s="218"/>
      <c r="D30" s="218"/>
      <c r="E30" s="218"/>
      <c r="F30" s="218"/>
      <c r="G30" s="218"/>
      <c r="H30" s="218"/>
      <c r="I30" s="214"/>
    </row>
    <row r="31" spans="1:9" ht="22.5" customHeight="1">
      <c r="A31" s="82"/>
      <c r="B31" s="82" t="s">
        <v>136</v>
      </c>
      <c r="C31" s="210">
        <v>135614</v>
      </c>
      <c r="D31" s="210">
        <v>134364</v>
      </c>
      <c r="E31" s="210">
        <v>93507</v>
      </c>
      <c r="F31" s="210">
        <v>7238</v>
      </c>
      <c r="G31" s="210">
        <v>28022</v>
      </c>
      <c r="H31" s="210">
        <v>1250</v>
      </c>
      <c r="I31" s="214" t="s">
        <v>2</v>
      </c>
    </row>
    <row r="32" spans="1:9" ht="22.5" customHeight="1">
      <c r="A32" s="80" t="s">
        <v>137</v>
      </c>
      <c r="B32" s="80" t="s">
        <v>138</v>
      </c>
      <c r="C32" s="211">
        <v>7097</v>
      </c>
      <c r="D32" s="211">
        <v>7054</v>
      </c>
      <c r="E32" s="211">
        <v>5493</v>
      </c>
      <c r="F32" s="211">
        <v>290</v>
      </c>
      <c r="G32" s="211">
        <v>1105</v>
      </c>
      <c r="H32" s="211">
        <v>42</v>
      </c>
      <c r="I32" s="214" t="s">
        <v>2</v>
      </c>
    </row>
    <row r="33" spans="1:9" ht="45" customHeight="1">
      <c r="A33" s="80" t="s">
        <v>139</v>
      </c>
      <c r="B33" s="80" t="s">
        <v>140</v>
      </c>
      <c r="C33" s="211">
        <v>8496</v>
      </c>
      <c r="D33" s="211">
        <v>8475</v>
      </c>
      <c r="E33" s="211">
        <v>5581</v>
      </c>
      <c r="F33" s="211">
        <v>4</v>
      </c>
      <c r="G33" s="211">
        <v>1347</v>
      </c>
      <c r="H33" s="211">
        <v>21</v>
      </c>
      <c r="I33" s="214" t="s">
        <v>2</v>
      </c>
    </row>
    <row r="34" spans="1:9" ht="12" customHeight="1">
      <c r="A34" s="80" t="s">
        <v>141</v>
      </c>
      <c r="B34" s="80" t="s">
        <v>142</v>
      </c>
      <c r="C34" s="211">
        <v>20949</v>
      </c>
      <c r="D34" s="211">
        <v>20714</v>
      </c>
      <c r="E34" s="211">
        <v>14233</v>
      </c>
      <c r="F34" s="211">
        <v>1417</v>
      </c>
      <c r="G34" s="211">
        <v>4305</v>
      </c>
      <c r="H34" s="211">
        <v>235</v>
      </c>
      <c r="I34" s="214" t="s">
        <v>2</v>
      </c>
    </row>
    <row r="35" spans="1:9" s="74" customFormat="1" ht="12" customHeight="1">
      <c r="A35" s="80" t="s">
        <v>143</v>
      </c>
      <c r="B35" s="80" t="s">
        <v>144</v>
      </c>
      <c r="C35" s="211">
        <v>10398</v>
      </c>
      <c r="D35" s="211">
        <v>10326</v>
      </c>
      <c r="E35" s="211">
        <v>8922</v>
      </c>
      <c r="F35" s="211">
        <v>31</v>
      </c>
      <c r="G35" s="211">
        <v>1143</v>
      </c>
      <c r="H35" s="211">
        <v>73</v>
      </c>
      <c r="I35" s="214" t="s">
        <v>2</v>
      </c>
    </row>
    <row r="36" spans="1:9" ht="12" customHeight="1">
      <c r="A36" s="80" t="s">
        <v>147</v>
      </c>
      <c r="B36" s="80" t="s">
        <v>148</v>
      </c>
      <c r="C36" s="211">
        <v>11978</v>
      </c>
      <c r="D36" s="211">
        <v>11916</v>
      </c>
      <c r="E36" s="211">
        <v>11148</v>
      </c>
      <c r="F36" s="211">
        <v>9</v>
      </c>
      <c r="G36" s="211">
        <v>719</v>
      </c>
      <c r="H36" s="211">
        <v>62</v>
      </c>
      <c r="I36" s="214" t="s">
        <v>2</v>
      </c>
    </row>
    <row r="37" spans="1:9" s="74" customFormat="1" ht="12" customHeight="1">
      <c r="A37" s="80" t="s">
        <v>149</v>
      </c>
      <c r="B37" s="80" t="s">
        <v>365</v>
      </c>
      <c r="C37" s="211">
        <v>2396</v>
      </c>
      <c r="D37" s="211">
        <v>2361</v>
      </c>
      <c r="E37" s="211">
        <v>1441</v>
      </c>
      <c r="F37" s="211">
        <v>282</v>
      </c>
      <c r="G37" s="211">
        <v>636</v>
      </c>
      <c r="H37" s="211">
        <v>35</v>
      </c>
      <c r="I37" s="214" t="s">
        <v>2</v>
      </c>
    </row>
    <row r="38" spans="1:9" s="74" customFormat="1" ht="12" customHeight="1">
      <c r="A38" s="80" t="s">
        <v>150</v>
      </c>
      <c r="B38" s="80" t="s">
        <v>151</v>
      </c>
      <c r="C38" s="211">
        <v>65841</v>
      </c>
      <c r="D38" s="211">
        <v>65128</v>
      </c>
      <c r="E38" s="211">
        <v>43139</v>
      </c>
      <c r="F38" s="211">
        <v>4839</v>
      </c>
      <c r="G38" s="211">
        <v>16666</v>
      </c>
      <c r="H38" s="211">
        <v>713</v>
      </c>
      <c r="I38" s="214" t="s">
        <v>2</v>
      </c>
    </row>
    <row r="39" spans="1:9" ht="34.5" customHeight="1">
      <c r="A39" s="80" t="s">
        <v>292</v>
      </c>
      <c r="B39" s="80" t="s">
        <v>293</v>
      </c>
      <c r="C39" s="211">
        <v>8460</v>
      </c>
      <c r="D39" s="211">
        <v>8391</v>
      </c>
      <c r="E39" s="211">
        <v>3550</v>
      </c>
      <c r="F39" s="211">
        <v>367</v>
      </c>
      <c r="G39" s="211">
        <v>2100</v>
      </c>
      <c r="H39" s="211">
        <v>69</v>
      </c>
      <c r="I39" s="214" t="s">
        <v>2</v>
      </c>
    </row>
    <row r="40" spans="1:9" ht="12" customHeight="1">
      <c r="A40" s="80"/>
      <c r="B40" s="80"/>
      <c r="C40" s="218"/>
      <c r="D40" s="218"/>
      <c r="E40" s="218"/>
      <c r="F40" s="218"/>
      <c r="G40" s="218"/>
      <c r="H40" s="218"/>
      <c r="I40" s="218"/>
    </row>
    <row r="41" spans="1:9" ht="12" customHeight="1">
      <c r="A41" s="82"/>
      <c r="B41" s="82" t="s">
        <v>84</v>
      </c>
      <c r="C41" s="210">
        <v>239218</v>
      </c>
      <c r="D41" s="210">
        <v>228632</v>
      </c>
      <c r="E41" s="210">
        <v>187019</v>
      </c>
      <c r="F41" s="210">
        <v>177</v>
      </c>
      <c r="G41" s="210">
        <v>35251</v>
      </c>
      <c r="H41" s="210">
        <v>10587</v>
      </c>
      <c r="I41" s="210">
        <v>16</v>
      </c>
    </row>
    <row r="42" spans="1:9" ht="12" customHeight="1">
      <c r="A42" s="80" t="s">
        <v>152</v>
      </c>
      <c r="B42" s="80" t="s">
        <v>153</v>
      </c>
      <c r="C42" s="211">
        <v>39072</v>
      </c>
      <c r="D42" s="211">
        <v>38558</v>
      </c>
      <c r="E42" s="211">
        <v>28032</v>
      </c>
      <c r="F42" s="211">
        <v>18</v>
      </c>
      <c r="G42" s="211">
        <v>8858</v>
      </c>
      <c r="H42" s="211">
        <v>513</v>
      </c>
      <c r="I42" s="211">
        <v>16</v>
      </c>
    </row>
    <row r="43" spans="1:9" ht="12" customHeight="1">
      <c r="A43" s="80" t="s">
        <v>154</v>
      </c>
      <c r="B43" s="80" t="s">
        <v>155</v>
      </c>
      <c r="C43" s="211">
        <v>47881</v>
      </c>
      <c r="D43" s="211">
        <v>47409</v>
      </c>
      <c r="E43" s="211">
        <v>39493</v>
      </c>
      <c r="F43" s="211">
        <v>72</v>
      </c>
      <c r="G43" s="211">
        <v>6706</v>
      </c>
      <c r="H43" s="211">
        <v>471</v>
      </c>
      <c r="I43" s="212" t="s">
        <v>2</v>
      </c>
    </row>
    <row r="44" spans="1:9" ht="12" customHeight="1">
      <c r="A44" s="80" t="s">
        <v>156</v>
      </c>
      <c r="B44" s="80" t="s">
        <v>157</v>
      </c>
      <c r="C44" s="211">
        <v>47905</v>
      </c>
      <c r="D44" s="211">
        <v>45774</v>
      </c>
      <c r="E44" s="211">
        <v>37908</v>
      </c>
      <c r="F44" s="211">
        <v>12</v>
      </c>
      <c r="G44" s="211">
        <v>6806</v>
      </c>
      <c r="H44" s="211">
        <v>2131</v>
      </c>
      <c r="I44" s="212" t="s">
        <v>2</v>
      </c>
    </row>
    <row r="45" spans="1:9" ht="12" customHeight="1">
      <c r="A45" s="80" t="s">
        <v>158</v>
      </c>
      <c r="B45" s="80" t="s">
        <v>159</v>
      </c>
      <c r="C45" s="211">
        <v>54173</v>
      </c>
      <c r="D45" s="211">
        <v>49091</v>
      </c>
      <c r="E45" s="211">
        <v>38700</v>
      </c>
      <c r="F45" s="211">
        <v>37</v>
      </c>
      <c r="G45" s="211">
        <v>8648</v>
      </c>
      <c r="H45" s="211">
        <v>5082</v>
      </c>
      <c r="I45" s="212" t="s">
        <v>2</v>
      </c>
    </row>
    <row r="46" spans="1:9" ht="12" customHeight="1">
      <c r="A46" s="80" t="s">
        <v>160</v>
      </c>
      <c r="B46" s="80" t="s">
        <v>161</v>
      </c>
      <c r="C46" s="211">
        <v>5470</v>
      </c>
      <c r="D46" s="211">
        <v>5142</v>
      </c>
      <c r="E46" s="211">
        <v>4322</v>
      </c>
      <c r="F46" s="211">
        <v>5</v>
      </c>
      <c r="G46" s="211">
        <v>705</v>
      </c>
      <c r="H46" s="211">
        <v>328</v>
      </c>
      <c r="I46" s="212" t="s">
        <v>2</v>
      </c>
    </row>
    <row r="47" spans="1:9" ht="12" customHeight="1">
      <c r="A47" s="80" t="s">
        <v>162</v>
      </c>
      <c r="B47" s="80" t="s">
        <v>163</v>
      </c>
      <c r="C47" s="211">
        <v>25490</v>
      </c>
      <c r="D47" s="211">
        <v>23716</v>
      </c>
      <c r="E47" s="211">
        <v>21514</v>
      </c>
      <c r="F47" s="211">
        <v>19</v>
      </c>
      <c r="G47" s="211">
        <v>1822</v>
      </c>
      <c r="H47" s="211">
        <v>1774</v>
      </c>
      <c r="I47" s="212" t="s">
        <v>2</v>
      </c>
    </row>
    <row r="48" spans="1:9" s="74" customFormat="1" ht="12" customHeight="1">
      <c r="A48" s="80" t="s">
        <v>164</v>
      </c>
      <c r="B48" s="85" t="s">
        <v>165</v>
      </c>
      <c r="C48" s="211">
        <v>12070</v>
      </c>
      <c r="D48" s="211">
        <v>12006</v>
      </c>
      <c r="E48" s="211">
        <v>11284</v>
      </c>
      <c r="F48" s="211">
        <v>13</v>
      </c>
      <c r="G48" s="211">
        <v>670</v>
      </c>
      <c r="H48" s="211">
        <v>64</v>
      </c>
      <c r="I48" s="212" t="s">
        <v>2</v>
      </c>
    </row>
    <row r="49" spans="1:9" ht="12" customHeight="1">
      <c r="A49" s="80" t="s">
        <v>166</v>
      </c>
      <c r="B49" s="80" t="s">
        <v>167</v>
      </c>
      <c r="C49" s="211">
        <v>7158</v>
      </c>
      <c r="D49" s="211">
        <v>6934</v>
      </c>
      <c r="E49" s="211">
        <v>5765</v>
      </c>
      <c r="F49" s="211">
        <v>0</v>
      </c>
      <c r="G49" s="211">
        <v>1036</v>
      </c>
      <c r="H49" s="211">
        <v>224</v>
      </c>
      <c r="I49" s="212" t="s">
        <v>2</v>
      </c>
    </row>
    <row r="50" spans="1:9" ht="12" customHeight="1">
      <c r="A50" s="80"/>
      <c r="B50" s="80"/>
      <c r="C50" s="213"/>
      <c r="D50" s="213"/>
      <c r="E50" s="213"/>
      <c r="F50" s="213"/>
      <c r="G50" s="213"/>
      <c r="H50" s="213"/>
      <c r="I50" s="212"/>
    </row>
    <row r="51" spans="1:9" s="74" customFormat="1" ht="22.5" customHeight="1">
      <c r="A51" s="82"/>
      <c r="B51" s="105" t="s">
        <v>168</v>
      </c>
      <c r="C51" s="210">
        <v>2013</v>
      </c>
      <c r="D51" s="210">
        <v>1988</v>
      </c>
      <c r="E51" s="210">
        <v>1506</v>
      </c>
      <c r="F51" s="210">
        <v>51</v>
      </c>
      <c r="G51" s="210">
        <v>426</v>
      </c>
      <c r="H51" s="210">
        <v>25</v>
      </c>
      <c r="I51" s="214" t="s">
        <v>2</v>
      </c>
    </row>
    <row r="52" spans="1:9" ht="12" customHeight="1">
      <c r="A52" s="80" t="s">
        <v>171</v>
      </c>
      <c r="B52" s="80" t="s">
        <v>172</v>
      </c>
      <c r="C52" s="211">
        <v>959</v>
      </c>
      <c r="D52" s="211">
        <v>949</v>
      </c>
      <c r="E52" s="211">
        <v>723</v>
      </c>
      <c r="F52" s="211">
        <v>18</v>
      </c>
      <c r="G52" s="211">
        <v>207</v>
      </c>
      <c r="H52" s="211">
        <v>10</v>
      </c>
      <c r="I52" s="212" t="s">
        <v>2</v>
      </c>
    </row>
    <row r="53" spans="1:9" ht="22.5" customHeight="1">
      <c r="A53" s="80" t="s">
        <v>173</v>
      </c>
      <c r="B53" s="85" t="s">
        <v>174</v>
      </c>
      <c r="C53" s="211">
        <v>190</v>
      </c>
      <c r="D53" s="211">
        <v>176</v>
      </c>
      <c r="E53" s="211">
        <v>144</v>
      </c>
      <c r="F53" s="211">
        <v>3</v>
      </c>
      <c r="G53" s="211">
        <v>24</v>
      </c>
      <c r="H53" s="211">
        <v>15</v>
      </c>
      <c r="I53" s="212" t="s">
        <v>2</v>
      </c>
    </row>
    <row r="54" spans="1:9" s="74" customFormat="1" ht="12" customHeight="1">
      <c r="A54" s="80" t="s">
        <v>175</v>
      </c>
      <c r="B54" s="80" t="s">
        <v>176</v>
      </c>
      <c r="C54" s="211">
        <v>864</v>
      </c>
      <c r="D54" s="211">
        <v>863</v>
      </c>
      <c r="E54" s="211">
        <v>639</v>
      </c>
      <c r="F54" s="211">
        <v>29</v>
      </c>
      <c r="G54" s="211">
        <v>195</v>
      </c>
      <c r="H54" s="211">
        <v>1</v>
      </c>
      <c r="I54" s="212" t="s">
        <v>2</v>
      </c>
    </row>
    <row r="55" spans="1:9" ht="12" customHeight="1">
      <c r="A55" s="80"/>
      <c r="B55" s="80"/>
      <c r="C55" s="213"/>
      <c r="D55" s="213"/>
      <c r="E55" s="213"/>
      <c r="F55" s="213"/>
      <c r="G55" s="213"/>
      <c r="H55" s="213"/>
      <c r="I55" s="212"/>
    </row>
    <row r="56" spans="1:9" ht="12" customHeight="1">
      <c r="A56" s="82"/>
      <c r="B56" s="82" t="s">
        <v>177</v>
      </c>
      <c r="C56" s="210">
        <v>30422</v>
      </c>
      <c r="D56" s="210">
        <v>29350</v>
      </c>
      <c r="E56" s="210">
        <v>22617</v>
      </c>
      <c r="F56" s="210">
        <v>85</v>
      </c>
      <c r="G56" s="210">
        <v>6310</v>
      </c>
      <c r="H56" s="210">
        <v>1072</v>
      </c>
      <c r="I56" s="214" t="s">
        <v>2</v>
      </c>
    </row>
    <row r="57" spans="1:9" s="74" customFormat="1" ht="12" customHeight="1">
      <c r="A57" s="80" t="s">
        <v>178</v>
      </c>
      <c r="B57" s="80" t="s">
        <v>179</v>
      </c>
      <c r="C57" s="211">
        <v>1382</v>
      </c>
      <c r="D57" s="211">
        <v>1252</v>
      </c>
      <c r="E57" s="211">
        <v>1307</v>
      </c>
      <c r="F57" s="211">
        <v>12</v>
      </c>
      <c r="G57" s="211">
        <v>-66</v>
      </c>
      <c r="H57" s="211">
        <v>130</v>
      </c>
      <c r="I57" s="212" t="s">
        <v>2</v>
      </c>
    </row>
    <row r="58" spans="1:9" ht="12" customHeight="1">
      <c r="A58" s="80" t="s">
        <v>180</v>
      </c>
      <c r="B58" s="80" t="s">
        <v>181</v>
      </c>
      <c r="C58" s="211">
        <v>5535</v>
      </c>
      <c r="D58" s="211">
        <v>5367</v>
      </c>
      <c r="E58" s="211">
        <v>4611</v>
      </c>
      <c r="F58" s="211">
        <v>8</v>
      </c>
      <c r="G58" s="211">
        <v>701</v>
      </c>
      <c r="H58" s="211">
        <v>168</v>
      </c>
      <c r="I58" s="212" t="s">
        <v>2</v>
      </c>
    </row>
    <row r="59" spans="1:9" ht="12" customHeight="1">
      <c r="A59" s="80" t="s">
        <v>182</v>
      </c>
      <c r="B59" s="80" t="s">
        <v>183</v>
      </c>
      <c r="C59" s="211">
        <v>13560</v>
      </c>
      <c r="D59" s="211">
        <v>12974</v>
      </c>
      <c r="E59" s="211">
        <v>10104</v>
      </c>
      <c r="F59" s="211">
        <v>17</v>
      </c>
      <c r="G59" s="211">
        <v>2577</v>
      </c>
      <c r="H59" s="211">
        <v>586</v>
      </c>
      <c r="I59" s="212" t="s">
        <v>2</v>
      </c>
    </row>
    <row r="60" spans="1:9" ht="12" customHeight="1">
      <c r="A60" s="80" t="s">
        <v>184</v>
      </c>
      <c r="B60" s="80" t="s">
        <v>185</v>
      </c>
      <c r="C60" s="211">
        <v>9945</v>
      </c>
      <c r="D60" s="211">
        <v>9757</v>
      </c>
      <c r="E60" s="211">
        <v>6596</v>
      </c>
      <c r="F60" s="211">
        <v>48</v>
      </c>
      <c r="G60" s="211">
        <v>3098</v>
      </c>
      <c r="H60" s="211">
        <v>188</v>
      </c>
      <c r="I60" s="212" t="s">
        <v>2</v>
      </c>
    </row>
    <row r="61" spans="1:9" ht="12" customHeight="1">
      <c r="A61" s="80"/>
      <c r="B61" s="80"/>
      <c r="C61" s="213"/>
      <c r="D61" s="213"/>
      <c r="E61" s="213"/>
      <c r="F61" s="213"/>
      <c r="G61" s="213"/>
      <c r="H61" s="213"/>
      <c r="I61" s="212"/>
    </row>
    <row r="62" spans="1:9" s="74" customFormat="1" ht="22.5" customHeight="1">
      <c r="A62" s="82"/>
      <c r="B62" s="105" t="s">
        <v>186</v>
      </c>
      <c r="C62" s="210">
        <v>9357</v>
      </c>
      <c r="D62" s="210">
        <v>9129</v>
      </c>
      <c r="E62" s="210">
        <v>8872</v>
      </c>
      <c r="F62" s="214" t="s">
        <v>2</v>
      </c>
      <c r="G62" s="210">
        <v>242</v>
      </c>
      <c r="H62" s="210">
        <v>228</v>
      </c>
      <c r="I62" s="214" t="s">
        <v>2</v>
      </c>
    </row>
    <row r="63" spans="1:9" ht="22.5" customHeight="1">
      <c r="A63" s="80" t="s">
        <v>189</v>
      </c>
      <c r="B63" s="85" t="s">
        <v>190</v>
      </c>
      <c r="C63" s="211">
        <v>9357</v>
      </c>
      <c r="D63" s="211">
        <v>9129</v>
      </c>
      <c r="E63" s="211">
        <v>8872</v>
      </c>
      <c r="F63" s="212" t="s">
        <v>2</v>
      </c>
      <c r="G63" s="211">
        <v>242</v>
      </c>
      <c r="H63" s="211">
        <v>228</v>
      </c>
      <c r="I63" s="212" t="s">
        <v>2</v>
      </c>
    </row>
    <row r="64" spans="1:9" ht="12" customHeight="1">
      <c r="A64" s="80"/>
      <c r="B64" s="80"/>
      <c r="C64" s="213"/>
      <c r="D64" s="213"/>
      <c r="E64" s="213"/>
      <c r="F64" s="213"/>
      <c r="G64" s="213"/>
      <c r="H64" s="213"/>
      <c r="I64" s="213"/>
    </row>
    <row r="65" spans="1:9" ht="12" customHeight="1">
      <c r="A65" s="82"/>
      <c r="B65" s="82" t="s">
        <v>86</v>
      </c>
      <c r="C65" s="210">
        <v>166350</v>
      </c>
      <c r="D65" s="210">
        <v>159022</v>
      </c>
      <c r="E65" s="210">
        <v>124748</v>
      </c>
      <c r="F65" s="210">
        <v>59</v>
      </c>
      <c r="G65" s="210">
        <v>33074</v>
      </c>
      <c r="H65" s="210">
        <v>7328</v>
      </c>
      <c r="I65" s="210">
        <v>56</v>
      </c>
    </row>
    <row r="66" spans="1:9" s="74" customFormat="1" ht="12" customHeight="1">
      <c r="A66" s="80" t="s">
        <v>192</v>
      </c>
      <c r="B66" s="80" t="s">
        <v>193</v>
      </c>
      <c r="C66" s="211">
        <v>9306</v>
      </c>
      <c r="D66" s="211">
        <v>8870</v>
      </c>
      <c r="E66" s="211">
        <v>7422</v>
      </c>
      <c r="F66" s="211">
        <v>44</v>
      </c>
      <c r="G66" s="211">
        <v>1023</v>
      </c>
      <c r="H66" s="211">
        <v>437</v>
      </c>
      <c r="I66" s="212" t="s">
        <v>2</v>
      </c>
    </row>
    <row r="67" spans="1:9" ht="23.25" customHeight="1">
      <c r="A67" s="147">
        <v>675</v>
      </c>
      <c r="B67" s="80" t="s">
        <v>291</v>
      </c>
      <c r="C67" s="211">
        <v>9937</v>
      </c>
      <c r="D67" s="211">
        <v>9930</v>
      </c>
      <c r="E67" s="211">
        <v>7701</v>
      </c>
      <c r="F67" s="212" t="s">
        <v>2</v>
      </c>
      <c r="G67" s="211">
        <v>2060</v>
      </c>
      <c r="H67" s="211">
        <v>6</v>
      </c>
      <c r="I67" s="212" t="s">
        <v>2</v>
      </c>
    </row>
    <row r="68" spans="1:9" ht="12" customHeight="1">
      <c r="A68" s="80" t="s">
        <v>194</v>
      </c>
      <c r="B68" s="80" t="s">
        <v>195</v>
      </c>
      <c r="C68" s="211">
        <v>70052</v>
      </c>
      <c r="D68" s="211">
        <v>66021</v>
      </c>
      <c r="E68" s="211">
        <v>50384</v>
      </c>
      <c r="F68" s="211">
        <v>9</v>
      </c>
      <c r="G68" s="211">
        <v>15398</v>
      </c>
      <c r="H68" s="211">
        <v>4031</v>
      </c>
      <c r="I68" s="211">
        <v>9</v>
      </c>
    </row>
    <row r="69" spans="1:9" ht="12" customHeight="1">
      <c r="A69" s="80" t="s">
        <v>196</v>
      </c>
      <c r="B69" s="80" t="s">
        <v>197</v>
      </c>
      <c r="C69" s="211">
        <v>26489</v>
      </c>
      <c r="D69" s="211">
        <v>25526</v>
      </c>
      <c r="E69" s="211">
        <v>21289</v>
      </c>
      <c r="F69" s="211">
        <v>7</v>
      </c>
      <c r="G69" s="211">
        <v>4001</v>
      </c>
      <c r="H69" s="211">
        <v>963</v>
      </c>
      <c r="I69" s="211">
        <v>30</v>
      </c>
    </row>
    <row r="70" spans="1:9" ht="12" customHeight="1">
      <c r="A70" s="146">
        <v>720</v>
      </c>
      <c r="B70" s="80" t="s">
        <v>199</v>
      </c>
      <c r="C70" s="211">
        <v>18749</v>
      </c>
      <c r="D70" s="211">
        <v>17917</v>
      </c>
      <c r="E70" s="211">
        <v>12471</v>
      </c>
      <c r="F70" s="212" t="s">
        <v>2</v>
      </c>
      <c r="G70" s="211">
        <v>5443</v>
      </c>
      <c r="H70" s="211">
        <v>832</v>
      </c>
      <c r="I70" s="212" t="s">
        <v>2</v>
      </c>
    </row>
    <row r="71" spans="1:9" ht="12" customHeight="1">
      <c r="A71" s="80" t="s">
        <v>200</v>
      </c>
      <c r="B71" s="80" t="s">
        <v>201</v>
      </c>
      <c r="C71" s="211">
        <v>9869</v>
      </c>
      <c r="D71" s="211">
        <v>9553</v>
      </c>
      <c r="E71" s="211">
        <v>8150</v>
      </c>
      <c r="F71" s="212" t="s">
        <v>2</v>
      </c>
      <c r="G71" s="211">
        <v>1361</v>
      </c>
      <c r="H71" s="211">
        <v>316</v>
      </c>
      <c r="I71" s="211">
        <v>17</v>
      </c>
    </row>
    <row r="72" spans="1:9" ht="12" customHeight="1">
      <c r="A72" s="80" t="s">
        <v>202</v>
      </c>
      <c r="B72" s="80" t="s">
        <v>203</v>
      </c>
      <c r="C72" s="211">
        <v>11531</v>
      </c>
      <c r="D72" s="211">
        <v>11311</v>
      </c>
      <c r="E72" s="211">
        <v>9520</v>
      </c>
      <c r="F72" s="211">
        <v>0</v>
      </c>
      <c r="G72" s="211">
        <v>1791</v>
      </c>
      <c r="H72" s="211">
        <v>221</v>
      </c>
      <c r="I72" s="212" t="s">
        <v>2</v>
      </c>
    </row>
    <row r="73" spans="1:9" ht="12" customHeight="1">
      <c r="A73" s="80" t="s">
        <v>204</v>
      </c>
      <c r="B73" s="80" t="s">
        <v>205</v>
      </c>
      <c r="C73" s="211">
        <v>8338</v>
      </c>
      <c r="D73" s="211">
        <v>7842</v>
      </c>
      <c r="E73" s="211">
        <v>5877</v>
      </c>
      <c r="F73" s="212" t="s">
        <v>2</v>
      </c>
      <c r="G73" s="211">
        <v>1876</v>
      </c>
      <c r="H73" s="211">
        <v>497</v>
      </c>
      <c r="I73" s="212" t="s">
        <v>2</v>
      </c>
    </row>
    <row r="74" spans="1:9" ht="12" customHeight="1">
      <c r="A74" s="80" t="s">
        <v>206</v>
      </c>
      <c r="B74" s="80" t="s">
        <v>207</v>
      </c>
      <c r="C74" s="211">
        <v>2078</v>
      </c>
      <c r="D74" s="211">
        <v>2053</v>
      </c>
      <c r="E74" s="211">
        <v>1934</v>
      </c>
      <c r="F74" s="212" t="s">
        <v>2</v>
      </c>
      <c r="G74" s="211">
        <v>119</v>
      </c>
      <c r="H74" s="211">
        <v>26</v>
      </c>
      <c r="I74" s="212" t="s">
        <v>2</v>
      </c>
    </row>
    <row r="75" spans="1:9" ht="12" customHeight="1">
      <c r="A75" s="80"/>
      <c r="B75" s="80"/>
      <c r="C75" s="213"/>
      <c r="D75" s="213"/>
      <c r="E75" s="213"/>
      <c r="F75" s="213"/>
      <c r="G75" s="213"/>
      <c r="H75" s="213"/>
      <c r="I75" s="212"/>
    </row>
    <row r="76" spans="1:9" ht="12" customHeight="1">
      <c r="A76" s="82"/>
      <c r="B76" s="82" t="s">
        <v>87</v>
      </c>
      <c r="C76" s="210">
        <v>16132</v>
      </c>
      <c r="D76" s="210">
        <v>16075</v>
      </c>
      <c r="E76" s="210">
        <v>13571</v>
      </c>
      <c r="F76" s="210">
        <v>7</v>
      </c>
      <c r="G76" s="210">
        <v>1314</v>
      </c>
      <c r="H76" s="210">
        <v>56</v>
      </c>
      <c r="I76" s="214" t="s">
        <v>2</v>
      </c>
    </row>
    <row r="77" spans="1:9" s="74" customFormat="1" ht="12" customHeight="1">
      <c r="A77" s="80" t="s">
        <v>208</v>
      </c>
      <c r="B77" s="80" t="s">
        <v>209</v>
      </c>
      <c r="C77" s="211">
        <v>7508</v>
      </c>
      <c r="D77" s="211">
        <v>7471</v>
      </c>
      <c r="E77" s="211">
        <v>6756</v>
      </c>
      <c r="F77" s="211">
        <v>0</v>
      </c>
      <c r="G77" s="211">
        <v>644</v>
      </c>
      <c r="H77" s="211">
        <v>38</v>
      </c>
      <c r="I77" s="212" t="s">
        <v>2</v>
      </c>
    </row>
    <row r="78" spans="1:9" ht="22.5" customHeight="1">
      <c r="A78" s="80" t="s">
        <v>214</v>
      </c>
      <c r="B78" s="85" t="s">
        <v>215</v>
      </c>
      <c r="C78" s="211">
        <v>6551</v>
      </c>
      <c r="D78" s="211">
        <v>6534</v>
      </c>
      <c r="E78" s="211">
        <v>4792</v>
      </c>
      <c r="F78" s="211">
        <v>7</v>
      </c>
      <c r="G78" s="211">
        <v>642</v>
      </c>
      <c r="H78" s="211">
        <v>17</v>
      </c>
      <c r="I78" s="212" t="s">
        <v>2</v>
      </c>
    </row>
    <row r="79" spans="1:9" ht="12" customHeight="1">
      <c r="A79" s="80" t="s">
        <v>216</v>
      </c>
      <c r="B79" s="85" t="s">
        <v>217</v>
      </c>
      <c r="C79" s="211">
        <v>2073</v>
      </c>
      <c r="D79" s="211">
        <v>2071</v>
      </c>
      <c r="E79" s="211">
        <v>2023</v>
      </c>
      <c r="F79" s="211">
        <v>0</v>
      </c>
      <c r="G79" s="211">
        <v>28</v>
      </c>
      <c r="H79" s="211">
        <v>2</v>
      </c>
      <c r="I79" s="212" t="s">
        <v>2</v>
      </c>
    </row>
    <row r="80" spans="1:9" ht="12" customHeight="1">
      <c r="A80" s="80"/>
      <c r="B80" s="80"/>
      <c r="C80" s="213"/>
      <c r="D80" s="213"/>
      <c r="E80" s="213"/>
      <c r="F80" s="213"/>
      <c r="G80" s="213"/>
      <c r="H80" s="213"/>
      <c r="I80" s="213"/>
    </row>
    <row r="81" spans="1:9" s="74" customFormat="1" ht="22.5" customHeight="1">
      <c r="A81" s="82" t="s">
        <v>218</v>
      </c>
      <c r="B81" s="105" t="s">
        <v>219</v>
      </c>
      <c r="C81" s="210">
        <v>164241</v>
      </c>
      <c r="D81" s="210">
        <v>131859</v>
      </c>
      <c r="E81" s="210">
        <v>10366</v>
      </c>
      <c r="F81" s="210">
        <v>90002</v>
      </c>
      <c r="G81" s="210">
        <v>14589</v>
      </c>
      <c r="H81" s="210">
        <v>32382</v>
      </c>
      <c r="I81" s="210">
        <v>32037</v>
      </c>
    </row>
    <row r="82" spans="1:9" ht="12" customHeight="1">
      <c r="A82" s="80"/>
      <c r="B82" s="80"/>
      <c r="C82" s="213"/>
      <c r="D82" s="213"/>
      <c r="E82" s="213"/>
      <c r="F82" s="213"/>
      <c r="G82" s="213"/>
      <c r="H82" s="213"/>
      <c r="I82" s="213"/>
    </row>
    <row r="83" spans="1:9" s="74" customFormat="1" ht="22.5" customHeight="1">
      <c r="A83" s="82"/>
      <c r="B83" s="105" t="s">
        <v>220</v>
      </c>
      <c r="C83" s="210">
        <f>ROUND(320538057/1000,0)</f>
        <v>320538</v>
      </c>
      <c r="D83" s="210">
        <f>ROUND(291376130/1000,0)</f>
        <v>291376</v>
      </c>
      <c r="E83" s="210">
        <f>ROUND(178045808/1000,0)</f>
        <v>178046</v>
      </c>
      <c r="F83" s="210">
        <f>ROUND(38169610/1000,0)</f>
        <v>38170</v>
      </c>
      <c r="G83" s="210">
        <f>ROUND(57525695/1000,0)</f>
        <v>57526</v>
      </c>
      <c r="H83" s="210">
        <f>ROUND(29161927/1000,0)</f>
        <v>29162</v>
      </c>
      <c r="I83" s="210">
        <f>ROUND(16872941/1000,0)</f>
        <v>16873</v>
      </c>
    </row>
    <row r="84" spans="1:9" ht="12" customHeight="1">
      <c r="A84" s="80" t="s">
        <v>221</v>
      </c>
      <c r="B84" s="85" t="s">
        <v>222</v>
      </c>
      <c r="C84" s="211">
        <f>ROUND(202686132/1000,0)</f>
        <v>202686</v>
      </c>
      <c r="D84" s="211">
        <f>ROUND(183482470/1000,0)</f>
        <v>183482</v>
      </c>
      <c r="E84" s="211">
        <f>ROUND(103062401/1000,0)</f>
        <v>103062</v>
      </c>
      <c r="F84" s="211">
        <f>ROUND(35983741/1000,0)</f>
        <v>35984</v>
      </c>
      <c r="G84" s="211">
        <f>ROUND(29612619/1000,0)</f>
        <v>29613</v>
      </c>
      <c r="H84" s="211">
        <f>ROUND(19203662/1000,0)</f>
        <v>19204</v>
      </c>
      <c r="I84" s="211">
        <f>ROUND(16872941/1000,0)</f>
        <v>16873</v>
      </c>
    </row>
    <row r="85" spans="1:9" ht="12" customHeight="1">
      <c r="A85" s="80" t="s">
        <v>223</v>
      </c>
      <c r="B85" s="80" t="s">
        <v>224</v>
      </c>
      <c r="C85" s="211">
        <f>ROUND(44963793/1000,0)</f>
        <v>44964</v>
      </c>
      <c r="D85" s="211">
        <f>ROUND(43593208/1000,0)</f>
        <v>43593</v>
      </c>
      <c r="E85" s="211">
        <f>ROUND(30986069/1000,0)</f>
        <v>30986</v>
      </c>
      <c r="F85" s="211">
        <f>ROUND(52739/1000,0)</f>
        <v>53</v>
      </c>
      <c r="G85" s="211">
        <f>ROUND(12382934/1000,0)</f>
        <v>12383</v>
      </c>
      <c r="H85" s="211">
        <f>ROUND(1370585/1000,0)</f>
        <v>1371</v>
      </c>
      <c r="I85" s="212" t="s">
        <v>2</v>
      </c>
    </row>
    <row r="86" spans="1:9" ht="12" customHeight="1">
      <c r="A86" s="80" t="s">
        <v>225</v>
      </c>
      <c r="B86" s="80" t="s">
        <v>226</v>
      </c>
      <c r="C86" s="211">
        <f>ROUND(30255351/1000,0)</f>
        <v>30255</v>
      </c>
      <c r="D86" s="211">
        <f>ROUND(24285785/1000,0)</f>
        <v>24286</v>
      </c>
      <c r="E86" s="211">
        <f>ROUND(17245903/1000,0)</f>
        <v>17246</v>
      </c>
      <c r="F86" s="211">
        <f>ROUND(719818/1000,0)</f>
        <v>720</v>
      </c>
      <c r="G86" s="211">
        <f>ROUND(6314382/1000,0)</f>
        <v>6314</v>
      </c>
      <c r="H86" s="211">
        <f>ROUND(5969566/1000,0)</f>
        <v>5970</v>
      </c>
      <c r="I86" s="212" t="s">
        <v>2</v>
      </c>
    </row>
    <row r="87" spans="1:9" ht="22.5" customHeight="1">
      <c r="A87" s="80" t="s">
        <v>227</v>
      </c>
      <c r="B87" s="85" t="s">
        <v>228</v>
      </c>
      <c r="C87" s="211">
        <f>ROUND(17187617/1000,0)</f>
        <v>17188</v>
      </c>
      <c r="D87" s="211">
        <f>ROUND(17059879/1000,0)</f>
        <v>17060</v>
      </c>
      <c r="E87" s="211">
        <f>ROUND(11949082/1000,0)</f>
        <v>11949</v>
      </c>
      <c r="F87" s="211">
        <f>ROUND(1844/1000,0)</f>
        <v>2</v>
      </c>
      <c r="G87" s="211">
        <f>ROUND(2644563/1000,0)</f>
        <v>2645</v>
      </c>
      <c r="H87" s="211">
        <f>ROUND(127738/1000,0)</f>
        <v>128</v>
      </c>
      <c r="I87" s="212" t="s">
        <v>2</v>
      </c>
    </row>
    <row r="88" spans="1:9" ht="22.5" customHeight="1">
      <c r="A88" s="80" t="s">
        <v>229</v>
      </c>
      <c r="B88" s="80" t="s">
        <v>230</v>
      </c>
      <c r="C88" s="211">
        <f>ROUND(17719541/1000,0)</f>
        <v>17720</v>
      </c>
      <c r="D88" s="211">
        <f>ROUND(15285964/1000,0)</f>
        <v>15286</v>
      </c>
      <c r="E88" s="211">
        <f>ROUND(8505389/1000,0)</f>
        <v>8505</v>
      </c>
      <c r="F88" s="211">
        <f>ROUND(1369651/1000,0)</f>
        <v>1370</v>
      </c>
      <c r="G88" s="211">
        <f>ROUND(5346704/1000,0)</f>
        <v>5347</v>
      </c>
      <c r="H88" s="211">
        <f>ROUND(2433577/1000,0)</f>
        <v>2434</v>
      </c>
      <c r="I88" s="212" t="s">
        <v>2</v>
      </c>
    </row>
    <row r="89" spans="1:9" ht="12" customHeight="1">
      <c r="A89" s="80" t="s">
        <v>231</v>
      </c>
      <c r="B89" s="85" t="s">
        <v>232</v>
      </c>
      <c r="C89" s="211">
        <f>ROUND(1514854/1000,0)</f>
        <v>1515</v>
      </c>
      <c r="D89" s="211">
        <f>ROUND(1513033/1000,0)</f>
        <v>1513</v>
      </c>
      <c r="E89" s="211">
        <f>ROUND(1231651/1000,0)</f>
        <v>1232</v>
      </c>
      <c r="F89" s="211">
        <f>ROUND(39867/1000,0)</f>
        <v>40</v>
      </c>
      <c r="G89" s="211">
        <f>ROUND(241515/1000,0)</f>
        <v>242</v>
      </c>
      <c r="H89" s="211">
        <f>ROUND(1821/1000,0)</f>
        <v>2</v>
      </c>
      <c r="I89" s="212" t="s">
        <v>2</v>
      </c>
    </row>
    <row r="90" spans="1:9" ht="12" customHeight="1">
      <c r="A90" s="80" t="s">
        <v>233</v>
      </c>
      <c r="B90" s="85" t="s">
        <v>234</v>
      </c>
      <c r="C90" s="211">
        <f>ROUND(5792767/1000,0)</f>
        <v>5793</v>
      </c>
      <c r="D90" s="211">
        <f>ROUND(5738093/1000,0)</f>
        <v>5738</v>
      </c>
      <c r="E90" s="211">
        <f>ROUND(4890903/1000,0)</f>
        <v>4891</v>
      </c>
      <c r="F90" s="211">
        <f>ROUND(1950/1000,0)</f>
        <v>2</v>
      </c>
      <c r="G90" s="211">
        <f>ROUND(739690/1000,0)</f>
        <v>740</v>
      </c>
      <c r="H90" s="211">
        <f>ROUND(54674/1000,0)</f>
        <v>55</v>
      </c>
      <c r="I90" s="212" t="s">
        <v>2</v>
      </c>
    </row>
    <row r="91" spans="1:9" ht="22.5" customHeight="1">
      <c r="A91" s="80" t="s">
        <v>235</v>
      </c>
      <c r="B91" s="85" t="s">
        <v>236</v>
      </c>
      <c r="C91" s="211">
        <f>ROUND(418002/1000,0)</f>
        <v>418</v>
      </c>
      <c r="D91" s="211">
        <f>ROUND(417698/1000,0)</f>
        <v>418</v>
      </c>
      <c r="E91" s="211">
        <f>ROUND(174410/1000,0)</f>
        <v>174</v>
      </c>
      <c r="F91" s="212" t="s">
        <v>2</v>
      </c>
      <c r="G91" s="211">
        <f>ROUND(243288/1000,0)</f>
        <v>243</v>
      </c>
      <c r="H91" s="211">
        <f>ROUND(304/1000,0)</f>
        <v>0</v>
      </c>
      <c r="I91" s="212" t="s">
        <v>2</v>
      </c>
    </row>
    <row r="92" spans="1:9" ht="22.5" customHeight="1">
      <c r="A92" s="80"/>
      <c r="B92" s="80"/>
      <c r="C92" s="213"/>
      <c r="D92" s="213"/>
      <c r="E92" s="213"/>
      <c r="F92" s="213"/>
      <c r="G92" s="213"/>
      <c r="H92" s="213"/>
      <c r="I92" s="213"/>
    </row>
    <row r="93" spans="1:9" ht="12" customHeight="1">
      <c r="A93" s="82"/>
      <c r="B93" s="82" t="s">
        <v>1</v>
      </c>
      <c r="C93" s="219">
        <v>1209692</v>
      </c>
      <c r="D93" s="219">
        <v>1126699</v>
      </c>
      <c r="E93" s="219">
        <v>746537</v>
      </c>
      <c r="F93" s="219">
        <v>136827</v>
      </c>
      <c r="G93" s="219">
        <v>189636</v>
      </c>
      <c r="H93" s="219">
        <v>82993</v>
      </c>
      <c r="I93" s="219">
        <v>49377</v>
      </c>
    </row>
    <row r="94" spans="1:9">
      <c r="B94" s="22"/>
    </row>
    <row r="95" spans="1:9">
      <c r="B95" s="22"/>
    </row>
    <row r="96" spans="1:9">
      <c r="B96" s="22"/>
    </row>
    <row r="97" spans="1:9" s="74" customFormat="1" ht="12" customHeight="1">
      <c r="A97" s="245" t="s">
        <v>280</v>
      </c>
      <c r="B97" s="245"/>
      <c r="C97" s="245"/>
      <c r="D97" s="245"/>
      <c r="E97" s="245"/>
      <c r="F97" s="245"/>
      <c r="G97" s="245"/>
      <c r="H97" s="245"/>
      <c r="I97" s="245"/>
    </row>
    <row r="98" spans="1:9" ht="12" customHeight="1">
      <c r="A98" s="75"/>
      <c r="B98" s="75"/>
      <c r="C98" s="75"/>
      <c r="D98" s="75"/>
      <c r="E98" s="75"/>
      <c r="F98" s="75"/>
      <c r="G98" s="75"/>
      <c r="H98" s="75"/>
      <c r="I98" s="75"/>
    </row>
    <row r="99" spans="1:9" ht="12" customHeight="1">
      <c r="A99" s="249" t="s">
        <v>92</v>
      </c>
      <c r="B99" s="246" t="s">
        <v>93</v>
      </c>
      <c r="C99" s="246" t="s">
        <v>94</v>
      </c>
      <c r="D99" s="250" t="s">
        <v>95</v>
      </c>
      <c r="E99" s="250"/>
      <c r="F99" s="250"/>
      <c r="G99" s="250"/>
      <c r="H99" s="250"/>
      <c r="I99" s="251"/>
    </row>
    <row r="100" spans="1:9" ht="12" customHeight="1">
      <c r="A100" s="249"/>
      <c r="B100" s="246"/>
      <c r="C100" s="246"/>
      <c r="D100" s="246" t="s">
        <v>96</v>
      </c>
      <c r="E100" s="246"/>
      <c r="F100" s="246"/>
      <c r="G100" s="246"/>
      <c r="H100" s="246" t="s">
        <v>97</v>
      </c>
      <c r="I100" s="252"/>
    </row>
    <row r="101" spans="1:9" ht="12" customHeight="1">
      <c r="A101" s="249"/>
      <c r="B101" s="246"/>
      <c r="C101" s="246"/>
      <c r="D101" s="246" t="s">
        <v>98</v>
      </c>
      <c r="E101" s="246" t="s">
        <v>5</v>
      </c>
      <c r="F101" s="246"/>
      <c r="G101" s="246"/>
      <c r="H101" s="246" t="s">
        <v>98</v>
      </c>
      <c r="I101" s="27" t="s">
        <v>5</v>
      </c>
    </row>
    <row r="102" spans="1:9" ht="66" customHeight="1">
      <c r="A102" s="249"/>
      <c r="B102" s="246"/>
      <c r="C102" s="246"/>
      <c r="D102" s="246"/>
      <c r="E102" s="77" t="s">
        <v>99</v>
      </c>
      <c r="F102" s="28" t="s">
        <v>100</v>
      </c>
      <c r="G102" s="77" t="s">
        <v>101</v>
      </c>
      <c r="H102" s="246"/>
      <c r="I102" s="27" t="s">
        <v>102</v>
      </c>
    </row>
    <row r="103" spans="1:9" ht="12" customHeight="1">
      <c r="A103" s="249"/>
      <c r="B103" s="246"/>
      <c r="C103" s="247" t="s">
        <v>9</v>
      </c>
      <c r="D103" s="247"/>
      <c r="E103" s="247"/>
      <c r="F103" s="247"/>
      <c r="G103" s="247"/>
      <c r="H103" s="247"/>
      <c r="I103" s="248"/>
    </row>
    <row r="104" spans="1:9">
      <c r="B104" s="22"/>
    </row>
    <row r="105" spans="1:9" ht="22.5" customHeight="1">
      <c r="A105" s="82"/>
      <c r="B105" s="82" t="s">
        <v>168</v>
      </c>
      <c r="C105" s="210">
        <v>1449823</v>
      </c>
      <c r="D105" s="210">
        <v>1376985</v>
      </c>
      <c r="E105" s="210">
        <v>765879</v>
      </c>
      <c r="F105" s="210">
        <v>106427</v>
      </c>
      <c r="G105" s="210">
        <v>460176</v>
      </c>
      <c r="H105" s="210">
        <v>72838</v>
      </c>
      <c r="I105" s="210">
        <v>38542</v>
      </c>
    </row>
    <row r="106" spans="1:9" s="74" customFormat="1" ht="12" customHeight="1">
      <c r="A106" s="80" t="s">
        <v>169</v>
      </c>
      <c r="B106" s="85" t="s">
        <v>170</v>
      </c>
      <c r="C106" s="211">
        <v>1449823</v>
      </c>
      <c r="D106" s="211">
        <v>1376985</v>
      </c>
      <c r="E106" s="211">
        <v>765879</v>
      </c>
      <c r="F106" s="211">
        <v>106427</v>
      </c>
      <c r="G106" s="211">
        <v>460176</v>
      </c>
      <c r="H106" s="211">
        <v>72838</v>
      </c>
      <c r="I106" s="211">
        <v>38542</v>
      </c>
    </row>
    <row r="107" spans="1:9">
      <c r="B107" s="22"/>
      <c r="C107" s="211"/>
      <c r="D107" s="211"/>
      <c r="E107" s="211"/>
      <c r="F107" s="211"/>
      <c r="G107" s="211"/>
      <c r="H107" s="211"/>
      <c r="I107" s="211"/>
    </row>
    <row r="108" spans="1:9" s="74" customFormat="1" ht="12" customHeight="1">
      <c r="A108" s="82"/>
      <c r="B108" s="82" t="s">
        <v>1</v>
      </c>
      <c r="C108" s="210">
        <v>1449823</v>
      </c>
      <c r="D108" s="210">
        <v>1376985</v>
      </c>
      <c r="E108" s="210">
        <v>765879</v>
      </c>
      <c r="F108" s="210">
        <v>106427</v>
      </c>
      <c r="G108" s="210">
        <v>460176</v>
      </c>
      <c r="H108" s="210">
        <v>72838</v>
      </c>
      <c r="I108" s="210">
        <v>38542</v>
      </c>
    </row>
    <row r="109" spans="1:9">
      <c r="B109" s="22"/>
    </row>
    <row r="110" spans="1:9">
      <c r="B110" s="22"/>
    </row>
    <row r="111" spans="1:9">
      <c r="B111" s="22"/>
    </row>
    <row r="112" spans="1:9">
      <c r="B112" s="22"/>
    </row>
    <row r="113" spans="2:2">
      <c r="B113" s="22"/>
    </row>
    <row r="114" spans="2:2">
      <c r="B114" s="22"/>
    </row>
    <row r="115" spans="2:2">
      <c r="B115" s="22"/>
    </row>
    <row r="116" spans="2:2">
      <c r="B116" s="22"/>
    </row>
    <row r="117" spans="2:2">
      <c r="B117" s="22"/>
    </row>
    <row r="118" spans="2:2">
      <c r="B118" s="22"/>
    </row>
    <row r="119" spans="2:2">
      <c r="B119" s="22"/>
    </row>
    <row r="120" spans="2:2">
      <c r="B120" s="22"/>
    </row>
    <row r="121" spans="2:2">
      <c r="B121" s="22"/>
    </row>
    <row r="122" spans="2:2">
      <c r="B122" s="22"/>
    </row>
    <row r="123" spans="2:2">
      <c r="B123" s="22"/>
    </row>
    <row r="124" spans="2:2">
      <c r="B124" s="22"/>
    </row>
    <row r="125" spans="2:2">
      <c r="B125" s="22"/>
    </row>
    <row r="126" spans="2:2">
      <c r="B126" s="22"/>
    </row>
    <row r="127" spans="2:2">
      <c r="B127" s="22"/>
    </row>
    <row r="128" spans="2:2">
      <c r="B128" s="22"/>
    </row>
    <row r="129" spans="2:2">
      <c r="B129" s="22"/>
    </row>
    <row r="130" spans="2:2">
      <c r="B130" s="22"/>
    </row>
    <row r="131" spans="2:2">
      <c r="B131" s="22"/>
    </row>
    <row r="132" spans="2:2">
      <c r="B132" s="22"/>
    </row>
    <row r="133" spans="2:2">
      <c r="B133" s="22"/>
    </row>
    <row r="134" spans="2:2">
      <c r="B134" s="22"/>
    </row>
    <row r="135" spans="2:2">
      <c r="B135" s="22"/>
    </row>
    <row r="136" spans="2:2">
      <c r="B136" s="22"/>
    </row>
    <row r="137" spans="2:2">
      <c r="B137" s="22"/>
    </row>
    <row r="138" spans="2:2">
      <c r="B138" s="22"/>
    </row>
    <row r="139" spans="2:2">
      <c r="B139" s="22"/>
    </row>
    <row r="140" spans="2:2">
      <c r="B140" s="22"/>
    </row>
  </sheetData>
  <mergeCells count="23">
    <mergeCell ref="A1:I1"/>
    <mergeCell ref="A2:I2"/>
    <mergeCell ref="C8:I8"/>
    <mergeCell ref="C4:C7"/>
    <mergeCell ref="D4:I4"/>
    <mergeCell ref="D5:G5"/>
    <mergeCell ref="H5:I5"/>
    <mergeCell ref="D6:D7"/>
    <mergeCell ref="C103:I103"/>
    <mergeCell ref="E6:G6"/>
    <mergeCell ref="H6:H7"/>
    <mergeCell ref="A97:I97"/>
    <mergeCell ref="A99:A103"/>
    <mergeCell ref="B99:B103"/>
    <mergeCell ref="C99:C102"/>
    <mergeCell ref="H101:H102"/>
    <mergeCell ref="D101:D102"/>
    <mergeCell ref="D99:I99"/>
    <mergeCell ref="D100:G100"/>
    <mergeCell ref="H100:I100"/>
    <mergeCell ref="A4:A8"/>
    <mergeCell ref="B4:B8"/>
    <mergeCell ref="E101:G101"/>
  </mergeCells>
  <phoneticPr fontId="5" type="noConversion"/>
  <hyperlinks>
    <hyperlink ref="A2:I2" location="Inhaltsverzeichnis!E13" display="5.1  Universitäten einschl. technischer Universitäten (ohne Kliniken)"/>
    <hyperlink ref="A1:I1" location="Inhaltsverzeichnis!E9" display="Inhaltsverzeichnis!E9"/>
    <hyperlink ref="A97:I97" location="Inhaltsverzeichnis!E15" display="5.2  Hochschulkliniken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2" manualBreakCount="2">
    <brk id="39" max="16383" man="1"/>
    <brk id="7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103"/>
  <sheetViews>
    <sheetView zoomScaleNormal="9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4" width="8.6640625" style="86" customWidth="1"/>
    <col min="5" max="5" width="8.5546875" style="86" customWidth="1"/>
    <col min="6" max="6" width="9.44140625" style="86" customWidth="1"/>
    <col min="7" max="7" width="8.5546875" style="86" customWidth="1"/>
    <col min="8" max="8" width="8.6640625" style="86" customWidth="1"/>
    <col min="9" max="9" width="9.109375" style="86" customWidth="1"/>
    <col min="10" max="16384" width="11.44140625" style="76"/>
  </cols>
  <sheetData>
    <row r="1" spans="1:9" s="74" customFormat="1" ht="24" customHeight="1">
      <c r="A1" s="245" t="s">
        <v>427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274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46" t="s">
        <v>94</v>
      </c>
      <c r="D4" s="250" t="s">
        <v>95</v>
      </c>
      <c r="E4" s="250"/>
      <c r="F4" s="250"/>
      <c r="G4" s="250"/>
      <c r="H4" s="250"/>
      <c r="I4" s="251"/>
    </row>
    <row r="5" spans="1:9" ht="12" customHeight="1">
      <c r="A5" s="249"/>
      <c r="B5" s="246"/>
      <c r="C5" s="246"/>
      <c r="D5" s="246" t="s">
        <v>96</v>
      </c>
      <c r="E5" s="246"/>
      <c r="F5" s="246"/>
      <c r="G5" s="246"/>
      <c r="H5" s="246" t="s">
        <v>97</v>
      </c>
      <c r="I5" s="252"/>
    </row>
    <row r="6" spans="1:9" ht="12" customHeight="1">
      <c r="A6" s="249"/>
      <c r="B6" s="246"/>
      <c r="C6" s="246"/>
      <c r="D6" s="246" t="s">
        <v>98</v>
      </c>
      <c r="E6" s="246" t="s">
        <v>5</v>
      </c>
      <c r="F6" s="246"/>
      <c r="G6" s="246"/>
      <c r="H6" s="246" t="s">
        <v>98</v>
      </c>
      <c r="I6" s="27" t="s">
        <v>5</v>
      </c>
    </row>
    <row r="7" spans="1:9" ht="66" customHeight="1">
      <c r="A7" s="249"/>
      <c r="B7" s="246"/>
      <c r="C7" s="246"/>
      <c r="D7" s="246"/>
      <c r="E7" s="77" t="s">
        <v>99</v>
      </c>
      <c r="F7" s="28" t="s">
        <v>100</v>
      </c>
      <c r="G7" s="77" t="s">
        <v>101</v>
      </c>
      <c r="H7" s="246"/>
      <c r="I7" s="27" t="s">
        <v>102</v>
      </c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80" t="s">
        <v>103</v>
      </c>
      <c r="B9" s="104" t="s">
        <v>103</v>
      </c>
      <c r="C9" s="101" t="s">
        <v>103</v>
      </c>
      <c r="D9" s="81" t="s">
        <v>103</v>
      </c>
      <c r="E9" s="81" t="s">
        <v>103</v>
      </c>
      <c r="F9" s="81" t="s">
        <v>103</v>
      </c>
      <c r="G9" s="81" t="s">
        <v>103</v>
      </c>
      <c r="H9" s="81" t="s">
        <v>103</v>
      </c>
      <c r="I9" s="81" t="s">
        <v>103</v>
      </c>
    </row>
    <row r="10" spans="1:9" s="74" customFormat="1" ht="12" customHeight="1">
      <c r="A10" s="82"/>
      <c r="B10" s="82" t="s">
        <v>104</v>
      </c>
      <c r="C10" s="210">
        <v>7593</v>
      </c>
      <c r="D10" s="210">
        <v>7168</v>
      </c>
      <c r="E10" s="210">
        <v>5274</v>
      </c>
      <c r="F10" s="210">
        <v>691</v>
      </c>
      <c r="G10" s="210">
        <v>1105</v>
      </c>
      <c r="H10" s="210">
        <v>425</v>
      </c>
      <c r="I10" s="210">
        <v>129</v>
      </c>
    </row>
    <row r="11" spans="1:9" ht="22.5" customHeight="1">
      <c r="A11" s="80" t="s">
        <v>105</v>
      </c>
      <c r="B11" s="80" t="s">
        <v>106</v>
      </c>
      <c r="C11" s="211">
        <v>2371</v>
      </c>
      <c r="D11" s="211">
        <v>2294</v>
      </c>
      <c r="E11" s="211">
        <v>2258</v>
      </c>
      <c r="F11" s="211">
        <v>5</v>
      </c>
      <c r="G11" s="211">
        <v>29</v>
      </c>
      <c r="H11" s="211">
        <v>77</v>
      </c>
      <c r="I11" s="212" t="s">
        <v>2</v>
      </c>
    </row>
    <row r="12" spans="1:9" ht="12" customHeight="1">
      <c r="A12" s="80" t="s">
        <v>111</v>
      </c>
      <c r="B12" s="80" t="s">
        <v>112</v>
      </c>
      <c r="C12" s="211">
        <v>59</v>
      </c>
      <c r="D12" s="211">
        <v>59</v>
      </c>
      <c r="E12" s="211">
        <v>58</v>
      </c>
      <c r="F12" s="212" t="s">
        <v>2</v>
      </c>
      <c r="G12" s="211">
        <v>2</v>
      </c>
      <c r="H12" s="212" t="s">
        <v>2</v>
      </c>
      <c r="I12" s="212" t="s">
        <v>2</v>
      </c>
    </row>
    <row r="13" spans="1:9" ht="12" customHeight="1">
      <c r="A13" s="80" t="s">
        <v>128</v>
      </c>
      <c r="B13" s="80" t="s">
        <v>269</v>
      </c>
      <c r="C13" s="223">
        <v>68</v>
      </c>
      <c r="D13" s="223">
        <v>68</v>
      </c>
      <c r="E13" s="223">
        <v>68</v>
      </c>
      <c r="F13" s="224" t="s">
        <v>2</v>
      </c>
      <c r="G13" s="224" t="s">
        <v>2</v>
      </c>
      <c r="H13" s="224" t="s">
        <v>2</v>
      </c>
      <c r="I13" s="224" t="s">
        <v>2</v>
      </c>
    </row>
    <row r="14" spans="1:9" ht="12" customHeight="1">
      <c r="A14" s="80" t="s">
        <v>129</v>
      </c>
      <c r="B14" s="85" t="s">
        <v>130</v>
      </c>
      <c r="C14" s="211">
        <v>3660</v>
      </c>
      <c r="D14" s="211">
        <v>3344</v>
      </c>
      <c r="E14" s="211">
        <v>1814</v>
      </c>
      <c r="F14" s="211">
        <v>596</v>
      </c>
      <c r="G14" s="211">
        <v>923</v>
      </c>
      <c r="H14" s="211">
        <v>317</v>
      </c>
      <c r="I14" s="211">
        <v>112</v>
      </c>
    </row>
    <row r="15" spans="1:9" ht="12" customHeight="1">
      <c r="A15" s="80" t="s">
        <v>131</v>
      </c>
      <c r="B15" s="85" t="s">
        <v>132</v>
      </c>
      <c r="C15" s="211">
        <v>1434</v>
      </c>
      <c r="D15" s="211">
        <v>1403</v>
      </c>
      <c r="E15" s="211">
        <v>1076</v>
      </c>
      <c r="F15" s="211">
        <v>91</v>
      </c>
      <c r="G15" s="211">
        <v>152</v>
      </c>
      <c r="H15" s="211">
        <v>32</v>
      </c>
      <c r="I15" s="211">
        <v>17</v>
      </c>
    </row>
    <row r="16" spans="1:9" ht="12" customHeight="1">
      <c r="A16" s="80"/>
      <c r="B16" s="80"/>
      <c r="C16" s="218"/>
      <c r="D16" s="218"/>
      <c r="E16" s="218"/>
      <c r="F16" s="218"/>
      <c r="G16" s="218"/>
      <c r="H16" s="218"/>
      <c r="I16" s="218"/>
    </row>
    <row r="17" spans="1:11" s="74" customFormat="1" ht="12" customHeight="1">
      <c r="A17" s="82" t="s">
        <v>135</v>
      </c>
      <c r="B17" s="82" t="s">
        <v>81</v>
      </c>
      <c r="C17" s="210">
        <v>1050</v>
      </c>
      <c r="D17" s="210">
        <v>1018</v>
      </c>
      <c r="E17" s="210">
        <v>575</v>
      </c>
      <c r="F17" s="210">
        <v>167</v>
      </c>
      <c r="G17" s="210">
        <v>275</v>
      </c>
      <c r="H17" s="210">
        <v>31</v>
      </c>
      <c r="I17" s="210">
        <v>7</v>
      </c>
    </row>
    <row r="18" spans="1:11" ht="12" customHeight="1">
      <c r="A18" s="80"/>
      <c r="B18" s="80"/>
      <c r="C18" s="218"/>
      <c r="D18" s="218"/>
      <c r="E18" s="218"/>
      <c r="F18" s="218"/>
      <c r="G18" s="218"/>
      <c r="H18" s="218"/>
      <c r="I18" s="218"/>
      <c r="J18" s="84"/>
      <c r="K18" s="84"/>
    </row>
    <row r="19" spans="1:11" ht="22.5" customHeight="1">
      <c r="A19" s="82"/>
      <c r="B19" s="82" t="s">
        <v>136</v>
      </c>
      <c r="C19" s="210">
        <v>89487</v>
      </c>
      <c r="D19" s="210">
        <v>87537</v>
      </c>
      <c r="E19" s="210">
        <v>65855</v>
      </c>
      <c r="F19" s="210">
        <v>9096</v>
      </c>
      <c r="G19" s="210">
        <v>9918</v>
      </c>
      <c r="H19" s="210">
        <v>1950</v>
      </c>
      <c r="I19" s="210">
        <v>178</v>
      </c>
    </row>
    <row r="20" spans="1:11" ht="22.5" customHeight="1">
      <c r="A20" s="80" t="s">
        <v>137</v>
      </c>
      <c r="B20" s="80" t="s">
        <v>138</v>
      </c>
      <c r="C20" s="211">
        <v>5935</v>
      </c>
      <c r="D20" s="211">
        <v>5858</v>
      </c>
      <c r="E20" s="211">
        <v>2699</v>
      </c>
      <c r="F20" s="211">
        <v>630</v>
      </c>
      <c r="G20" s="211">
        <v>1681</v>
      </c>
      <c r="H20" s="211">
        <v>77</v>
      </c>
      <c r="I20" s="211">
        <v>6</v>
      </c>
    </row>
    <row r="21" spans="1:11" ht="12" customHeight="1">
      <c r="A21" s="80" t="s">
        <v>145</v>
      </c>
      <c r="B21" s="80" t="s">
        <v>146</v>
      </c>
      <c r="C21" s="211">
        <v>20678</v>
      </c>
      <c r="D21" s="211">
        <v>20210</v>
      </c>
      <c r="E21" s="211">
        <v>16245</v>
      </c>
      <c r="F21" s="211">
        <v>1403</v>
      </c>
      <c r="G21" s="211">
        <v>1444</v>
      </c>
      <c r="H21" s="211">
        <v>468</v>
      </c>
      <c r="I21" s="211">
        <v>106</v>
      </c>
    </row>
    <row r="22" spans="1:11" ht="12" customHeight="1">
      <c r="A22" s="80" t="s">
        <v>147</v>
      </c>
      <c r="B22" s="85" t="s">
        <v>148</v>
      </c>
      <c r="C22" s="211">
        <v>1934</v>
      </c>
      <c r="D22" s="211">
        <v>1904</v>
      </c>
      <c r="E22" s="211">
        <v>1457</v>
      </c>
      <c r="F22" s="211">
        <v>341</v>
      </c>
      <c r="G22" s="211">
        <v>98</v>
      </c>
      <c r="H22" s="211">
        <v>30</v>
      </c>
      <c r="I22" s="211">
        <v>2</v>
      </c>
    </row>
    <row r="23" spans="1:11" ht="12" customHeight="1">
      <c r="A23" s="146">
        <v>270</v>
      </c>
      <c r="B23" s="80" t="s">
        <v>365</v>
      </c>
      <c r="C23" s="211">
        <v>7690</v>
      </c>
      <c r="D23" s="211">
        <v>7548</v>
      </c>
      <c r="E23" s="211">
        <v>5826</v>
      </c>
      <c r="F23" s="211">
        <v>1168</v>
      </c>
      <c r="G23" s="211">
        <v>483</v>
      </c>
      <c r="H23" s="211">
        <v>142</v>
      </c>
      <c r="I23" s="211">
        <v>8</v>
      </c>
    </row>
    <row r="24" spans="1:11" s="74" customFormat="1" ht="12" customHeight="1">
      <c r="A24" s="80" t="s">
        <v>150</v>
      </c>
      <c r="B24" s="80" t="s">
        <v>151</v>
      </c>
      <c r="C24" s="211">
        <v>52883</v>
      </c>
      <c r="D24" s="211">
        <v>51655</v>
      </c>
      <c r="E24" s="211">
        <v>39346</v>
      </c>
      <c r="F24" s="211">
        <v>5519</v>
      </c>
      <c r="G24" s="211">
        <v>6170</v>
      </c>
      <c r="H24" s="211">
        <v>1228</v>
      </c>
      <c r="I24" s="211">
        <v>56</v>
      </c>
    </row>
    <row r="25" spans="1:11" ht="34.5" customHeight="1">
      <c r="A25" s="80" t="s">
        <v>292</v>
      </c>
      <c r="B25" s="80" t="s">
        <v>293</v>
      </c>
      <c r="C25" s="211">
        <v>366</v>
      </c>
      <c r="D25" s="211">
        <v>361</v>
      </c>
      <c r="E25" s="211">
        <v>283</v>
      </c>
      <c r="F25" s="211">
        <v>36</v>
      </c>
      <c r="G25" s="211">
        <v>42</v>
      </c>
      <c r="H25" s="211">
        <v>5</v>
      </c>
      <c r="I25" s="211">
        <v>0</v>
      </c>
    </row>
    <row r="26" spans="1:11" ht="12" customHeight="1">
      <c r="A26" s="80"/>
      <c r="B26" s="80"/>
      <c r="C26" s="213"/>
      <c r="D26" s="213"/>
      <c r="E26" s="213"/>
      <c r="F26" s="213"/>
      <c r="G26" s="213"/>
      <c r="H26" s="213"/>
      <c r="I26" s="213"/>
    </row>
    <row r="27" spans="1:11" s="74" customFormat="1" ht="12" customHeight="1">
      <c r="A27" s="82"/>
      <c r="B27" s="82" t="s">
        <v>84</v>
      </c>
      <c r="C27" s="210">
        <v>12030</v>
      </c>
      <c r="D27" s="210">
        <v>11637</v>
      </c>
      <c r="E27" s="210">
        <v>9223</v>
      </c>
      <c r="F27" s="210">
        <v>1264</v>
      </c>
      <c r="G27" s="210">
        <v>967</v>
      </c>
      <c r="H27" s="210">
        <v>393</v>
      </c>
      <c r="I27" s="210">
        <v>2</v>
      </c>
    </row>
    <row r="28" spans="1:11" ht="12" customHeight="1">
      <c r="A28" s="80" t="s">
        <v>152</v>
      </c>
      <c r="B28" s="80" t="s">
        <v>153</v>
      </c>
      <c r="C28" s="211">
        <v>2379</v>
      </c>
      <c r="D28" s="211">
        <v>2354</v>
      </c>
      <c r="E28" s="211">
        <v>2131</v>
      </c>
      <c r="F28" s="211">
        <v>96</v>
      </c>
      <c r="G28" s="211">
        <v>110</v>
      </c>
      <c r="H28" s="211">
        <v>25</v>
      </c>
      <c r="I28" s="212" t="s">
        <v>2</v>
      </c>
    </row>
    <row r="29" spans="1:11" ht="12" customHeight="1">
      <c r="A29" s="80" t="s">
        <v>154</v>
      </c>
      <c r="B29" s="80" t="s">
        <v>155</v>
      </c>
      <c r="C29" s="211">
        <v>9651</v>
      </c>
      <c r="D29" s="211">
        <v>9283</v>
      </c>
      <c r="E29" s="211">
        <v>7092</v>
      </c>
      <c r="F29" s="211">
        <v>1169</v>
      </c>
      <c r="G29" s="211">
        <v>856</v>
      </c>
      <c r="H29" s="211">
        <v>368</v>
      </c>
      <c r="I29" s="211">
        <v>2</v>
      </c>
    </row>
    <row r="30" spans="1:11" ht="12" customHeight="1">
      <c r="A30" s="80"/>
      <c r="B30" s="80"/>
      <c r="C30" s="213"/>
      <c r="D30" s="213"/>
      <c r="E30" s="213"/>
      <c r="F30" s="213"/>
      <c r="G30" s="213"/>
      <c r="H30" s="213"/>
      <c r="I30" s="213"/>
    </row>
    <row r="31" spans="1:11" ht="22.5" customHeight="1">
      <c r="A31" s="82"/>
      <c r="B31" s="82" t="s">
        <v>168</v>
      </c>
      <c r="C31" s="210">
        <v>4470</v>
      </c>
      <c r="D31" s="210">
        <v>4330</v>
      </c>
      <c r="E31" s="210">
        <v>3116</v>
      </c>
      <c r="F31" s="210">
        <v>484</v>
      </c>
      <c r="G31" s="210">
        <v>477</v>
      </c>
      <c r="H31" s="210">
        <v>140</v>
      </c>
      <c r="I31" s="210">
        <v>47</v>
      </c>
    </row>
    <row r="32" spans="1:11" ht="12" customHeight="1">
      <c r="A32" s="80" t="s">
        <v>171</v>
      </c>
      <c r="B32" s="80" t="s">
        <v>172</v>
      </c>
      <c r="C32" s="211">
        <v>4470</v>
      </c>
      <c r="D32" s="211">
        <v>4330</v>
      </c>
      <c r="E32" s="211">
        <v>3116</v>
      </c>
      <c r="F32" s="211">
        <v>484</v>
      </c>
      <c r="G32" s="211">
        <v>477</v>
      </c>
      <c r="H32" s="211">
        <v>140</v>
      </c>
      <c r="I32" s="211">
        <v>47</v>
      </c>
    </row>
    <row r="33" spans="1:9" ht="12" customHeight="1">
      <c r="A33" s="80"/>
      <c r="B33" s="80"/>
      <c r="C33" s="213"/>
      <c r="D33" s="213"/>
      <c r="E33" s="213"/>
      <c r="F33" s="213"/>
      <c r="G33" s="213"/>
      <c r="H33" s="213"/>
      <c r="I33" s="213"/>
    </row>
    <row r="34" spans="1:9" ht="22.5" customHeight="1">
      <c r="A34" s="82"/>
      <c r="B34" s="82" t="s">
        <v>186</v>
      </c>
      <c r="C34" s="210">
        <v>3382</v>
      </c>
      <c r="D34" s="210">
        <v>3289</v>
      </c>
      <c r="E34" s="210">
        <v>2702</v>
      </c>
      <c r="F34" s="210">
        <v>334</v>
      </c>
      <c r="G34" s="210">
        <v>228</v>
      </c>
      <c r="H34" s="210">
        <v>94</v>
      </c>
      <c r="I34" s="214" t="s">
        <v>2</v>
      </c>
    </row>
    <row r="35" spans="1:9" ht="12" customHeight="1">
      <c r="A35" s="80" t="s">
        <v>187</v>
      </c>
      <c r="B35" s="80" t="s">
        <v>188</v>
      </c>
      <c r="C35" s="211">
        <v>755</v>
      </c>
      <c r="D35" s="211">
        <v>755</v>
      </c>
      <c r="E35" s="211">
        <v>656</v>
      </c>
      <c r="F35" s="211">
        <v>52</v>
      </c>
      <c r="G35" s="211">
        <v>40</v>
      </c>
      <c r="H35" s="212" t="s">
        <v>2</v>
      </c>
      <c r="I35" s="212" t="s">
        <v>2</v>
      </c>
    </row>
    <row r="36" spans="1:9" ht="22.5" customHeight="1">
      <c r="A36" s="80" t="s">
        <v>189</v>
      </c>
      <c r="B36" s="80" t="s">
        <v>190</v>
      </c>
      <c r="C36" s="211">
        <v>2628</v>
      </c>
      <c r="D36" s="211">
        <v>2534</v>
      </c>
      <c r="E36" s="211">
        <v>2047</v>
      </c>
      <c r="F36" s="211">
        <v>282</v>
      </c>
      <c r="G36" s="211">
        <v>188</v>
      </c>
      <c r="H36" s="211">
        <v>94</v>
      </c>
      <c r="I36" s="212" t="s">
        <v>2</v>
      </c>
    </row>
    <row r="37" spans="1:9" ht="12" customHeight="1">
      <c r="A37" s="80"/>
      <c r="B37" s="80"/>
      <c r="C37" s="213"/>
      <c r="D37" s="213"/>
      <c r="E37" s="213"/>
      <c r="F37" s="213"/>
      <c r="G37" s="213"/>
      <c r="H37" s="213"/>
      <c r="I37" s="213"/>
    </row>
    <row r="38" spans="1:9" s="74" customFormat="1" ht="12" customHeight="1">
      <c r="A38" s="82"/>
      <c r="B38" s="82" t="s">
        <v>86</v>
      </c>
      <c r="C38" s="210">
        <v>54015</v>
      </c>
      <c r="D38" s="210">
        <v>52334</v>
      </c>
      <c r="E38" s="210">
        <v>43711</v>
      </c>
      <c r="F38" s="210">
        <v>4972</v>
      </c>
      <c r="G38" s="210">
        <v>3029</v>
      </c>
      <c r="H38" s="210">
        <v>1681</v>
      </c>
      <c r="I38" s="210">
        <v>2</v>
      </c>
    </row>
    <row r="39" spans="1:9" ht="12" customHeight="1">
      <c r="A39" s="80" t="s">
        <v>192</v>
      </c>
      <c r="B39" s="80" t="s">
        <v>193</v>
      </c>
      <c r="C39" s="211">
        <v>16671</v>
      </c>
      <c r="D39" s="211">
        <v>16041</v>
      </c>
      <c r="E39" s="211">
        <v>14736</v>
      </c>
      <c r="F39" s="211">
        <v>395</v>
      </c>
      <c r="G39" s="211">
        <v>841</v>
      </c>
      <c r="H39" s="211">
        <v>630</v>
      </c>
      <c r="I39" s="212" t="s">
        <v>2</v>
      </c>
    </row>
    <row r="40" spans="1:9" ht="23.25" customHeight="1">
      <c r="A40" s="147">
        <v>675</v>
      </c>
      <c r="B40" s="80" t="s">
        <v>291</v>
      </c>
      <c r="C40" s="211">
        <v>3596</v>
      </c>
      <c r="D40" s="211">
        <v>3583</v>
      </c>
      <c r="E40" s="211">
        <v>2958</v>
      </c>
      <c r="F40" s="211">
        <v>325</v>
      </c>
      <c r="G40" s="211">
        <v>152</v>
      </c>
      <c r="H40" s="211">
        <v>14</v>
      </c>
      <c r="I40" s="211">
        <v>1</v>
      </c>
    </row>
    <row r="41" spans="1:9" ht="12" customHeight="1">
      <c r="A41" s="80" t="s">
        <v>194</v>
      </c>
      <c r="B41" s="80" t="s">
        <v>195</v>
      </c>
      <c r="C41" s="211">
        <v>19206</v>
      </c>
      <c r="D41" s="211">
        <v>18646</v>
      </c>
      <c r="E41" s="211">
        <v>14463</v>
      </c>
      <c r="F41" s="211">
        <v>2726</v>
      </c>
      <c r="G41" s="211">
        <v>1272</v>
      </c>
      <c r="H41" s="211">
        <v>560</v>
      </c>
      <c r="I41" s="211">
        <v>1</v>
      </c>
    </row>
    <row r="42" spans="1:9" ht="12" customHeight="1">
      <c r="A42" s="80" t="s">
        <v>196</v>
      </c>
      <c r="B42" s="80" t="s">
        <v>197</v>
      </c>
      <c r="C42" s="211">
        <v>6358</v>
      </c>
      <c r="D42" s="211">
        <v>6189</v>
      </c>
      <c r="E42" s="211">
        <v>5204</v>
      </c>
      <c r="F42" s="211">
        <v>569</v>
      </c>
      <c r="G42" s="211">
        <v>268</v>
      </c>
      <c r="H42" s="211">
        <v>169</v>
      </c>
      <c r="I42" s="211">
        <v>1</v>
      </c>
    </row>
    <row r="43" spans="1:9" ht="12" customHeight="1">
      <c r="A43" s="80" t="s">
        <v>200</v>
      </c>
      <c r="B43" s="80" t="s">
        <v>201</v>
      </c>
      <c r="C43" s="211">
        <v>3112</v>
      </c>
      <c r="D43" s="211">
        <v>2951</v>
      </c>
      <c r="E43" s="211">
        <v>2327</v>
      </c>
      <c r="F43" s="211">
        <v>468</v>
      </c>
      <c r="G43" s="211">
        <v>121</v>
      </c>
      <c r="H43" s="211">
        <v>161</v>
      </c>
      <c r="I43" s="212" t="s">
        <v>2</v>
      </c>
    </row>
    <row r="44" spans="1:9" ht="12" customHeight="1">
      <c r="A44" s="80" t="s">
        <v>204</v>
      </c>
      <c r="B44" s="80" t="s">
        <v>205</v>
      </c>
      <c r="C44" s="211">
        <v>3057</v>
      </c>
      <c r="D44" s="211">
        <v>2966</v>
      </c>
      <c r="E44" s="211">
        <v>2431</v>
      </c>
      <c r="F44" s="211">
        <v>338</v>
      </c>
      <c r="G44" s="211">
        <v>170</v>
      </c>
      <c r="H44" s="211">
        <v>91</v>
      </c>
      <c r="I44" s="211">
        <v>1</v>
      </c>
    </row>
    <row r="45" spans="1:9" ht="12" customHeight="1">
      <c r="A45" s="80" t="s">
        <v>206</v>
      </c>
      <c r="B45" s="80" t="s">
        <v>207</v>
      </c>
      <c r="C45" s="211">
        <v>2015</v>
      </c>
      <c r="D45" s="211">
        <v>1960</v>
      </c>
      <c r="E45" s="211">
        <v>1593</v>
      </c>
      <c r="F45" s="211">
        <v>151</v>
      </c>
      <c r="G45" s="211">
        <v>205</v>
      </c>
      <c r="H45" s="211">
        <v>55</v>
      </c>
      <c r="I45" s="212" t="s">
        <v>2</v>
      </c>
    </row>
    <row r="46" spans="1:9" ht="12" customHeight="1">
      <c r="A46" s="80"/>
      <c r="B46" s="80"/>
      <c r="C46" s="213"/>
      <c r="D46" s="213"/>
      <c r="E46" s="213"/>
      <c r="F46" s="213"/>
      <c r="G46" s="213"/>
      <c r="H46" s="213"/>
      <c r="I46" s="213"/>
    </row>
    <row r="47" spans="1:9" s="74" customFormat="1" ht="12" customHeight="1">
      <c r="A47" s="82"/>
      <c r="B47" s="82" t="s">
        <v>87</v>
      </c>
      <c r="C47" s="210">
        <v>18452</v>
      </c>
      <c r="D47" s="210">
        <v>17716</v>
      </c>
      <c r="E47" s="210">
        <v>11149</v>
      </c>
      <c r="F47" s="210">
        <v>1891</v>
      </c>
      <c r="G47" s="210">
        <v>4428</v>
      </c>
      <c r="H47" s="210">
        <v>736</v>
      </c>
      <c r="I47" s="210">
        <v>20</v>
      </c>
    </row>
    <row r="48" spans="1:9" s="74" customFormat="1" ht="12" customHeight="1">
      <c r="A48" s="149">
        <v>790</v>
      </c>
      <c r="B48" s="80" t="s">
        <v>211</v>
      </c>
      <c r="C48" s="211">
        <v>1042</v>
      </c>
      <c r="D48" s="211">
        <v>991</v>
      </c>
      <c r="E48" s="211">
        <v>564</v>
      </c>
      <c r="F48" s="211">
        <v>228</v>
      </c>
      <c r="G48" s="211">
        <v>197</v>
      </c>
      <c r="H48" s="211">
        <v>51</v>
      </c>
      <c r="I48" s="212" t="s">
        <v>2</v>
      </c>
    </row>
    <row r="49" spans="1:9" ht="12" customHeight="1">
      <c r="A49" s="80" t="s">
        <v>212</v>
      </c>
      <c r="B49" s="80" t="s">
        <v>213</v>
      </c>
      <c r="C49" s="211">
        <v>16006</v>
      </c>
      <c r="D49" s="211">
        <v>15321</v>
      </c>
      <c r="E49" s="211">
        <v>9959</v>
      </c>
      <c r="F49" s="211">
        <v>1443</v>
      </c>
      <c r="G49" s="211">
        <v>3673</v>
      </c>
      <c r="H49" s="211">
        <v>684</v>
      </c>
      <c r="I49" s="211">
        <v>20</v>
      </c>
    </row>
    <row r="50" spans="1:9" ht="22.5" customHeight="1">
      <c r="A50" s="80" t="s">
        <v>214</v>
      </c>
      <c r="B50" s="80" t="s">
        <v>215</v>
      </c>
      <c r="C50" s="211">
        <v>442</v>
      </c>
      <c r="D50" s="211">
        <v>442</v>
      </c>
      <c r="E50" s="211">
        <v>256</v>
      </c>
      <c r="F50" s="211">
        <v>136</v>
      </c>
      <c r="G50" s="211">
        <v>51</v>
      </c>
      <c r="H50" s="212" t="s">
        <v>2</v>
      </c>
      <c r="I50" s="212" t="s">
        <v>2</v>
      </c>
    </row>
    <row r="51" spans="1:9" ht="12" customHeight="1">
      <c r="A51" s="80" t="s">
        <v>216</v>
      </c>
      <c r="B51" s="80" t="s">
        <v>217</v>
      </c>
      <c r="C51" s="211">
        <v>962</v>
      </c>
      <c r="D51" s="211">
        <v>962</v>
      </c>
      <c r="E51" s="211">
        <v>370</v>
      </c>
      <c r="F51" s="211">
        <v>84</v>
      </c>
      <c r="G51" s="211">
        <v>507</v>
      </c>
      <c r="H51" s="212" t="s">
        <v>2</v>
      </c>
      <c r="I51" s="212" t="s">
        <v>2</v>
      </c>
    </row>
    <row r="52" spans="1:9" ht="12" customHeight="1">
      <c r="A52" s="80"/>
      <c r="B52" s="80"/>
      <c r="C52" s="213"/>
      <c r="D52" s="213"/>
      <c r="E52" s="213"/>
      <c r="F52" s="213"/>
      <c r="G52" s="213"/>
      <c r="H52" s="213"/>
      <c r="I52" s="213"/>
    </row>
    <row r="53" spans="1:9" ht="22.5" customHeight="1">
      <c r="A53" s="82" t="s">
        <v>218</v>
      </c>
      <c r="B53" s="82" t="s">
        <v>219</v>
      </c>
      <c r="C53" s="210">
        <v>7946</v>
      </c>
      <c r="D53" s="210">
        <v>7675</v>
      </c>
      <c r="E53" s="210">
        <v>1222</v>
      </c>
      <c r="F53" s="210">
        <v>3302</v>
      </c>
      <c r="G53" s="210">
        <v>691</v>
      </c>
      <c r="H53" s="210">
        <v>271</v>
      </c>
      <c r="I53" s="210">
        <v>6</v>
      </c>
    </row>
    <row r="54" spans="1:9" ht="12" customHeight="1">
      <c r="A54" s="80"/>
      <c r="B54" s="80"/>
      <c r="C54" s="213"/>
      <c r="D54" s="213"/>
      <c r="E54" s="213"/>
      <c r="F54" s="213"/>
      <c r="G54" s="213"/>
      <c r="H54" s="213"/>
      <c r="I54" s="213"/>
    </row>
    <row r="55" spans="1:9" ht="22.5" customHeight="1">
      <c r="A55" s="82"/>
      <c r="B55" s="82" t="s">
        <v>220</v>
      </c>
      <c r="C55" s="210">
        <v>63457</v>
      </c>
      <c r="D55" s="210">
        <v>61214</v>
      </c>
      <c r="E55" s="210">
        <v>36013</v>
      </c>
      <c r="F55" s="210">
        <v>11467</v>
      </c>
      <c r="G55" s="210">
        <v>9756</v>
      </c>
      <c r="H55" s="210">
        <v>2243</v>
      </c>
      <c r="I55" s="210">
        <v>33</v>
      </c>
    </row>
    <row r="56" spans="1:9" s="74" customFormat="1" ht="12" customHeight="1">
      <c r="A56" s="80" t="s">
        <v>221</v>
      </c>
      <c r="B56" s="80" t="s">
        <v>222</v>
      </c>
      <c r="C56" s="211">
        <v>46018</v>
      </c>
      <c r="D56" s="211">
        <v>44923</v>
      </c>
      <c r="E56" s="211">
        <v>25017</v>
      </c>
      <c r="F56" s="211">
        <v>10815</v>
      </c>
      <c r="G56" s="211">
        <v>5297</v>
      </c>
      <c r="H56" s="211">
        <v>1095</v>
      </c>
      <c r="I56" s="211">
        <v>33</v>
      </c>
    </row>
    <row r="57" spans="1:9" ht="12" customHeight="1">
      <c r="A57" s="80" t="s">
        <v>223</v>
      </c>
      <c r="B57" s="80" t="s">
        <v>224</v>
      </c>
      <c r="C57" s="211">
        <v>4848</v>
      </c>
      <c r="D57" s="211">
        <v>4814</v>
      </c>
      <c r="E57" s="211">
        <v>2678</v>
      </c>
      <c r="F57" s="211">
        <v>284</v>
      </c>
      <c r="G57" s="211">
        <v>1774</v>
      </c>
      <c r="H57" s="211">
        <v>34</v>
      </c>
      <c r="I57" s="212" t="s">
        <v>2</v>
      </c>
    </row>
    <row r="58" spans="1:9" ht="12" customHeight="1">
      <c r="A58" s="80" t="s">
        <v>225</v>
      </c>
      <c r="B58" s="80" t="s">
        <v>226</v>
      </c>
      <c r="C58" s="211">
        <v>6635</v>
      </c>
      <c r="D58" s="211">
        <v>5562</v>
      </c>
      <c r="E58" s="211">
        <v>4184</v>
      </c>
      <c r="F58" s="211">
        <v>85</v>
      </c>
      <c r="G58" s="211">
        <v>1231</v>
      </c>
      <c r="H58" s="211">
        <v>1074</v>
      </c>
      <c r="I58" s="212" t="s">
        <v>2</v>
      </c>
    </row>
    <row r="59" spans="1:9" ht="22.5" customHeight="1">
      <c r="A59" s="80" t="s">
        <v>227</v>
      </c>
      <c r="B59" s="80" t="s">
        <v>228</v>
      </c>
      <c r="C59" s="211">
        <v>3614</v>
      </c>
      <c r="D59" s="211">
        <v>3611</v>
      </c>
      <c r="E59" s="211">
        <v>2709</v>
      </c>
      <c r="F59" s="211">
        <v>162</v>
      </c>
      <c r="G59" s="211">
        <v>696</v>
      </c>
      <c r="H59" s="211">
        <v>3</v>
      </c>
      <c r="I59" s="212" t="s">
        <v>2</v>
      </c>
    </row>
    <row r="60" spans="1:9" ht="22.5" customHeight="1">
      <c r="A60" s="80" t="s">
        <v>229</v>
      </c>
      <c r="B60" s="80" t="s">
        <v>230</v>
      </c>
      <c r="C60" s="211">
        <v>1616</v>
      </c>
      <c r="D60" s="211">
        <v>1594</v>
      </c>
      <c r="E60" s="211">
        <v>816</v>
      </c>
      <c r="F60" s="211">
        <v>114</v>
      </c>
      <c r="G60" s="211">
        <v>665</v>
      </c>
      <c r="H60" s="211">
        <v>22</v>
      </c>
      <c r="I60" s="212" t="s">
        <v>2</v>
      </c>
    </row>
    <row r="61" spans="1:9" ht="12" customHeight="1">
      <c r="A61" s="80" t="s">
        <v>233</v>
      </c>
      <c r="B61" s="80" t="s">
        <v>234</v>
      </c>
      <c r="C61" s="211">
        <v>323</v>
      </c>
      <c r="D61" s="211">
        <v>308</v>
      </c>
      <c r="E61" s="211">
        <v>251</v>
      </c>
      <c r="F61" s="211">
        <v>7</v>
      </c>
      <c r="G61" s="211">
        <v>50</v>
      </c>
      <c r="H61" s="211">
        <v>15</v>
      </c>
      <c r="I61" s="212" t="s">
        <v>2</v>
      </c>
    </row>
    <row r="62" spans="1:9" ht="22.5" customHeight="1">
      <c r="A62" s="80" t="s">
        <v>235</v>
      </c>
      <c r="B62" s="80" t="s">
        <v>236</v>
      </c>
      <c r="C62" s="211">
        <v>403</v>
      </c>
      <c r="D62" s="211">
        <v>403</v>
      </c>
      <c r="E62" s="211">
        <v>359</v>
      </c>
      <c r="F62" s="212" t="s">
        <v>2</v>
      </c>
      <c r="G62" s="211">
        <v>44</v>
      </c>
      <c r="H62" s="212" t="s">
        <v>2</v>
      </c>
      <c r="I62" s="212" t="s">
        <v>2</v>
      </c>
    </row>
    <row r="63" spans="1:9" ht="12" customHeight="1">
      <c r="A63" s="80"/>
      <c r="B63" s="80"/>
      <c r="C63" s="213"/>
      <c r="D63" s="213"/>
      <c r="E63" s="213"/>
      <c r="F63" s="213"/>
      <c r="G63" s="213"/>
      <c r="H63" s="213"/>
      <c r="I63" s="213"/>
    </row>
    <row r="64" spans="1:9" s="74" customFormat="1" ht="12" customHeight="1">
      <c r="A64" s="82"/>
      <c r="B64" s="82" t="s">
        <v>1</v>
      </c>
      <c r="C64" s="210">
        <v>261881</v>
      </c>
      <c r="D64" s="210">
        <v>253918</v>
      </c>
      <c r="E64" s="210">
        <v>178841</v>
      </c>
      <c r="F64" s="210">
        <v>33668</v>
      </c>
      <c r="G64" s="210">
        <v>30874</v>
      </c>
      <c r="H64" s="210">
        <v>7963</v>
      </c>
      <c r="I64" s="210">
        <v>424</v>
      </c>
    </row>
    <row r="65" spans="2:9">
      <c r="B65" s="22"/>
      <c r="C65" s="84"/>
      <c r="D65" s="84"/>
      <c r="E65" s="84"/>
      <c r="F65" s="84"/>
      <c r="G65" s="84"/>
      <c r="H65" s="84"/>
      <c r="I65" s="84"/>
    </row>
    <row r="66" spans="2:9">
      <c r="B66" s="22"/>
    </row>
    <row r="67" spans="2:9">
      <c r="B67" s="22"/>
    </row>
    <row r="68" spans="2:9">
      <c r="B68" s="22"/>
    </row>
    <row r="69" spans="2:9">
      <c r="B69" s="22"/>
    </row>
    <row r="70" spans="2:9">
      <c r="B70" s="22"/>
    </row>
    <row r="71" spans="2:9">
      <c r="B71" s="22"/>
    </row>
    <row r="72" spans="2:9">
      <c r="B72" s="22"/>
    </row>
    <row r="73" spans="2:9">
      <c r="B73" s="22"/>
    </row>
    <row r="74" spans="2:9">
      <c r="B74" s="22"/>
    </row>
    <row r="75" spans="2:9">
      <c r="B75" s="22"/>
    </row>
    <row r="76" spans="2:9">
      <c r="B76" s="22"/>
    </row>
    <row r="77" spans="2:9">
      <c r="B77" s="22"/>
    </row>
    <row r="78" spans="2:9">
      <c r="B78" s="22"/>
    </row>
    <row r="79" spans="2:9">
      <c r="B79" s="22"/>
    </row>
    <row r="80" spans="2:9">
      <c r="B80" s="22"/>
    </row>
    <row r="81" spans="2:2">
      <c r="B81" s="22"/>
    </row>
    <row r="82" spans="2:2">
      <c r="B82" s="22"/>
    </row>
    <row r="83" spans="2:2">
      <c r="B83" s="22"/>
    </row>
    <row r="84" spans="2:2">
      <c r="B84" s="22"/>
    </row>
    <row r="85" spans="2:2">
      <c r="B85" s="22"/>
    </row>
    <row r="86" spans="2:2">
      <c r="B86" s="22"/>
    </row>
    <row r="87" spans="2:2">
      <c r="B87" s="22"/>
    </row>
    <row r="88" spans="2:2">
      <c r="B88" s="22"/>
    </row>
    <row r="89" spans="2:2">
      <c r="B89" s="22"/>
    </row>
    <row r="90" spans="2:2">
      <c r="B90" s="22"/>
    </row>
    <row r="91" spans="2:2">
      <c r="B91" s="22"/>
    </row>
    <row r="92" spans="2:2">
      <c r="B92" s="22"/>
    </row>
    <row r="93" spans="2:2">
      <c r="B93" s="22"/>
    </row>
    <row r="94" spans="2:2">
      <c r="B94" s="22"/>
    </row>
    <row r="95" spans="2:2">
      <c r="B95" s="22"/>
    </row>
    <row r="96" spans="2:2">
      <c r="B96" s="22"/>
    </row>
    <row r="97" spans="2:2">
      <c r="B97" s="22"/>
    </row>
    <row r="98" spans="2:2">
      <c r="B98" s="22"/>
    </row>
    <row r="99" spans="2:2">
      <c r="B99" s="22"/>
    </row>
    <row r="100" spans="2:2">
      <c r="B100" s="22"/>
    </row>
    <row r="101" spans="2:2">
      <c r="B101" s="22"/>
    </row>
    <row r="102" spans="2:2">
      <c r="B102" s="22"/>
    </row>
    <row r="103" spans="2:2">
      <c r="B103" s="22"/>
    </row>
  </sheetData>
  <mergeCells count="12">
    <mergeCell ref="A1:I1"/>
    <mergeCell ref="A2:I2"/>
    <mergeCell ref="A4:A8"/>
    <mergeCell ref="B4:B8"/>
    <mergeCell ref="C4:C7"/>
    <mergeCell ref="D4:I4"/>
    <mergeCell ref="D5:G5"/>
    <mergeCell ref="H5:I5"/>
    <mergeCell ref="D6:D7"/>
    <mergeCell ref="E6:G6"/>
    <mergeCell ref="H6:H7"/>
    <mergeCell ref="C8:I8"/>
  </mergeCells>
  <phoneticPr fontId="5" type="noConversion"/>
  <hyperlinks>
    <hyperlink ref="A1:I1" location="Inhaltsverzeichnis!E9" display="Inhaltsverzeichnis!E9"/>
    <hyperlink ref="A2:I2" location="Inhaltsverzeichnis!E16" display="5.3  Fachhochschulen  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1" manualBreakCount="1">
    <brk id="4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116"/>
  <sheetViews>
    <sheetView zoomScaleNormal="9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4" width="8.6640625" style="86" customWidth="1"/>
    <col min="5" max="5" width="8.5546875" style="86" customWidth="1"/>
    <col min="6" max="6" width="9.44140625" style="86" customWidth="1"/>
    <col min="7" max="7" width="8.5546875" style="86" customWidth="1"/>
    <col min="8" max="8" width="8.6640625" style="86" customWidth="1"/>
    <col min="9" max="9" width="9.109375" style="86" customWidth="1"/>
    <col min="10" max="16384" width="11.44140625" style="76"/>
  </cols>
  <sheetData>
    <row r="1" spans="1:9" s="74" customFormat="1" ht="24" customHeight="1">
      <c r="A1" s="245" t="s">
        <v>427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275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65" t="s">
        <v>92</v>
      </c>
      <c r="B4" s="262" t="s">
        <v>93</v>
      </c>
      <c r="C4" s="262" t="s">
        <v>94</v>
      </c>
      <c r="D4" s="251" t="s">
        <v>95</v>
      </c>
      <c r="E4" s="269"/>
      <c r="F4" s="269"/>
      <c r="G4" s="269"/>
      <c r="H4" s="269"/>
      <c r="I4" s="269"/>
    </row>
    <row r="5" spans="1:9" ht="12" customHeight="1">
      <c r="A5" s="266"/>
      <c r="B5" s="268"/>
      <c r="C5" s="268"/>
      <c r="D5" s="252" t="s">
        <v>96</v>
      </c>
      <c r="E5" s="256"/>
      <c r="F5" s="256"/>
      <c r="G5" s="249"/>
      <c r="H5" s="252" t="s">
        <v>97</v>
      </c>
      <c r="I5" s="256"/>
    </row>
    <row r="6" spans="1:9" ht="12" customHeight="1">
      <c r="A6" s="266"/>
      <c r="B6" s="268"/>
      <c r="C6" s="268"/>
      <c r="D6" s="262" t="s">
        <v>98</v>
      </c>
      <c r="E6" s="252" t="s">
        <v>5</v>
      </c>
      <c r="F6" s="256"/>
      <c r="G6" s="249"/>
      <c r="H6" s="262" t="s">
        <v>98</v>
      </c>
      <c r="I6" s="27" t="s">
        <v>5</v>
      </c>
    </row>
    <row r="7" spans="1:9" ht="66" customHeight="1">
      <c r="A7" s="266"/>
      <c r="B7" s="268"/>
      <c r="C7" s="263"/>
      <c r="D7" s="263"/>
      <c r="E7" s="77" t="s">
        <v>99</v>
      </c>
      <c r="F7" s="28" t="s">
        <v>100</v>
      </c>
      <c r="G7" s="77" t="s">
        <v>101</v>
      </c>
      <c r="H7" s="263"/>
      <c r="I7" s="27" t="s">
        <v>102</v>
      </c>
    </row>
    <row r="8" spans="1:9" ht="12" customHeight="1">
      <c r="A8" s="267"/>
      <c r="B8" s="263"/>
      <c r="C8" s="248" t="s">
        <v>9</v>
      </c>
      <c r="D8" s="264"/>
      <c r="E8" s="264"/>
      <c r="F8" s="264"/>
      <c r="G8" s="264"/>
      <c r="H8" s="264"/>
      <c r="I8" s="264"/>
    </row>
    <row r="9" spans="1:9">
      <c r="A9" s="80" t="s">
        <v>103</v>
      </c>
      <c r="B9" s="104" t="s">
        <v>103</v>
      </c>
      <c r="C9" s="101" t="s">
        <v>103</v>
      </c>
      <c r="D9" s="81" t="s">
        <v>103</v>
      </c>
      <c r="E9" s="81" t="s">
        <v>103</v>
      </c>
      <c r="F9" s="81" t="s">
        <v>103</v>
      </c>
      <c r="G9" s="81" t="s">
        <v>103</v>
      </c>
      <c r="H9" s="81" t="s">
        <v>103</v>
      </c>
      <c r="I9" s="81" t="s">
        <v>103</v>
      </c>
    </row>
    <row r="10" spans="1:9" s="74" customFormat="1" ht="12" customHeight="1">
      <c r="A10" s="82"/>
      <c r="B10" s="82" t="s">
        <v>104</v>
      </c>
      <c r="C10" s="210">
        <v>2107</v>
      </c>
      <c r="D10" s="210">
        <v>2106</v>
      </c>
      <c r="E10" s="210">
        <v>1780</v>
      </c>
      <c r="F10" s="210">
        <v>36</v>
      </c>
      <c r="G10" s="210">
        <v>142</v>
      </c>
      <c r="H10" s="210">
        <v>1</v>
      </c>
      <c r="I10" s="214" t="s">
        <v>2</v>
      </c>
    </row>
    <row r="11" spans="1:9" ht="12" customHeight="1">
      <c r="A11" s="103" t="s">
        <v>408</v>
      </c>
      <c r="B11" s="80" t="s">
        <v>309</v>
      </c>
      <c r="C11" s="211">
        <v>2107</v>
      </c>
      <c r="D11" s="211">
        <v>2106</v>
      </c>
      <c r="E11" s="211">
        <v>1780</v>
      </c>
      <c r="F11" s="211">
        <v>36</v>
      </c>
      <c r="G11" s="211">
        <v>142</v>
      </c>
      <c r="H11" s="211">
        <v>1</v>
      </c>
      <c r="I11" s="212" t="s">
        <v>2</v>
      </c>
    </row>
    <row r="12" spans="1:9" ht="12" customHeight="1">
      <c r="A12" s="80"/>
      <c r="B12" s="80"/>
      <c r="C12" s="213"/>
      <c r="D12" s="213"/>
      <c r="E12" s="213"/>
      <c r="F12" s="213"/>
      <c r="G12" s="213"/>
      <c r="H12" s="213"/>
      <c r="I12" s="212"/>
    </row>
    <row r="13" spans="1:9" s="74" customFormat="1" ht="12" customHeight="1">
      <c r="A13" s="82"/>
      <c r="B13" s="82" t="s">
        <v>86</v>
      </c>
      <c r="C13" s="210">
        <v>3243</v>
      </c>
      <c r="D13" s="210">
        <v>3209</v>
      </c>
      <c r="E13" s="210">
        <v>2379</v>
      </c>
      <c r="F13" s="210">
        <v>479</v>
      </c>
      <c r="G13" s="210">
        <v>275</v>
      </c>
      <c r="H13" s="210">
        <v>34</v>
      </c>
      <c r="I13" s="214" t="s">
        <v>2</v>
      </c>
    </row>
    <row r="14" spans="1:9" ht="12" customHeight="1">
      <c r="A14" s="80" t="s">
        <v>200</v>
      </c>
      <c r="B14" s="80" t="s">
        <v>201</v>
      </c>
      <c r="C14" s="211">
        <v>3243</v>
      </c>
      <c r="D14" s="211">
        <v>3209</v>
      </c>
      <c r="E14" s="211">
        <v>2379</v>
      </c>
      <c r="F14" s="211">
        <v>479</v>
      </c>
      <c r="G14" s="211">
        <v>275</v>
      </c>
      <c r="H14" s="211">
        <v>34</v>
      </c>
      <c r="I14" s="212" t="s">
        <v>2</v>
      </c>
    </row>
    <row r="15" spans="1:9" ht="12" customHeight="1">
      <c r="A15" s="80"/>
      <c r="B15" s="80"/>
      <c r="C15" s="213"/>
      <c r="D15" s="213"/>
      <c r="E15" s="213"/>
      <c r="F15" s="213"/>
      <c r="G15" s="213"/>
      <c r="H15" s="213"/>
      <c r="I15" s="212"/>
    </row>
    <row r="16" spans="1:9" s="74" customFormat="1" ht="12" customHeight="1">
      <c r="A16" s="82"/>
      <c r="B16" s="82" t="s">
        <v>87</v>
      </c>
      <c r="C16" s="210">
        <v>84073</v>
      </c>
      <c r="D16" s="210">
        <v>83009</v>
      </c>
      <c r="E16" s="210">
        <v>60297</v>
      </c>
      <c r="F16" s="210">
        <v>11395</v>
      </c>
      <c r="G16" s="210">
        <v>7306</v>
      </c>
      <c r="H16" s="210">
        <v>1064</v>
      </c>
      <c r="I16" s="214" t="s">
        <v>2</v>
      </c>
    </row>
    <row r="17" spans="1:9" s="74" customFormat="1" ht="12" customHeight="1">
      <c r="A17" s="80" t="s">
        <v>208</v>
      </c>
      <c r="B17" s="80" t="s">
        <v>209</v>
      </c>
      <c r="C17" s="211">
        <v>940</v>
      </c>
      <c r="D17" s="211">
        <v>935</v>
      </c>
      <c r="E17" s="211">
        <v>716</v>
      </c>
      <c r="F17" s="211">
        <v>96</v>
      </c>
      <c r="G17" s="211">
        <v>78</v>
      </c>
      <c r="H17" s="211">
        <v>5</v>
      </c>
      <c r="I17" s="212" t="s">
        <v>2</v>
      </c>
    </row>
    <row r="18" spans="1:9" ht="12" customHeight="1">
      <c r="A18" s="80" t="s">
        <v>210</v>
      </c>
      <c r="B18" s="80" t="s">
        <v>211</v>
      </c>
      <c r="C18" s="211">
        <v>15011</v>
      </c>
      <c r="D18" s="211">
        <v>14848</v>
      </c>
      <c r="E18" s="211">
        <v>10713</v>
      </c>
      <c r="F18" s="211">
        <v>2173</v>
      </c>
      <c r="G18" s="211">
        <v>1336</v>
      </c>
      <c r="H18" s="211">
        <v>162</v>
      </c>
      <c r="I18" s="212" t="s">
        <v>2</v>
      </c>
    </row>
    <row r="19" spans="1:9" ht="12" customHeight="1">
      <c r="A19" s="80" t="s">
        <v>212</v>
      </c>
      <c r="B19" s="80" t="s">
        <v>213</v>
      </c>
      <c r="C19" s="211">
        <v>19273</v>
      </c>
      <c r="D19" s="211">
        <v>19014</v>
      </c>
      <c r="E19" s="211">
        <v>13665</v>
      </c>
      <c r="F19" s="211">
        <v>2701</v>
      </c>
      <c r="G19" s="211">
        <v>2117</v>
      </c>
      <c r="H19" s="211">
        <v>259</v>
      </c>
      <c r="I19" s="212" t="s">
        <v>2</v>
      </c>
    </row>
    <row r="20" spans="1:9" ht="22.5" customHeight="1">
      <c r="A20" s="80" t="s">
        <v>214</v>
      </c>
      <c r="B20" s="80" t="s">
        <v>215</v>
      </c>
      <c r="C20" s="211">
        <v>18118</v>
      </c>
      <c r="D20" s="211">
        <v>17918</v>
      </c>
      <c r="E20" s="211">
        <v>12690</v>
      </c>
      <c r="F20" s="211">
        <v>2693</v>
      </c>
      <c r="G20" s="211">
        <v>1331</v>
      </c>
      <c r="H20" s="211">
        <v>200</v>
      </c>
      <c r="I20" s="212" t="s">
        <v>2</v>
      </c>
    </row>
    <row r="21" spans="1:9" ht="12" customHeight="1">
      <c r="A21" s="80" t="s">
        <v>216</v>
      </c>
      <c r="B21" s="80" t="s">
        <v>217</v>
      </c>
      <c r="C21" s="211">
        <v>30731</v>
      </c>
      <c r="D21" s="211">
        <v>30294</v>
      </c>
      <c r="E21" s="211">
        <v>22512</v>
      </c>
      <c r="F21" s="211">
        <v>3732</v>
      </c>
      <c r="G21" s="211">
        <v>2444</v>
      </c>
      <c r="H21" s="211">
        <v>438</v>
      </c>
      <c r="I21" s="212" t="s">
        <v>2</v>
      </c>
    </row>
    <row r="22" spans="1:9" ht="12" customHeight="1">
      <c r="A22" s="80"/>
      <c r="B22" s="80"/>
      <c r="C22" s="213"/>
      <c r="D22" s="213"/>
      <c r="E22" s="213"/>
      <c r="F22" s="213"/>
      <c r="G22" s="213"/>
      <c r="H22" s="213"/>
      <c r="I22" s="212"/>
    </row>
    <row r="23" spans="1:9" ht="22.5" customHeight="1">
      <c r="A23" s="82"/>
      <c r="B23" s="82" t="s">
        <v>220</v>
      </c>
      <c r="C23" s="210">
        <v>398</v>
      </c>
      <c r="D23" s="210">
        <v>365</v>
      </c>
      <c r="E23" s="210">
        <v>72</v>
      </c>
      <c r="F23" s="210">
        <v>123</v>
      </c>
      <c r="G23" s="210">
        <v>128</v>
      </c>
      <c r="H23" s="210">
        <v>32</v>
      </c>
      <c r="I23" s="214" t="s">
        <v>2</v>
      </c>
    </row>
    <row r="24" spans="1:9" ht="12" customHeight="1">
      <c r="A24" s="80" t="s">
        <v>223</v>
      </c>
      <c r="B24" s="80" t="s">
        <v>224</v>
      </c>
      <c r="C24" s="211">
        <v>398</v>
      </c>
      <c r="D24" s="211">
        <v>365</v>
      </c>
      <c r="E24" s="211">
        <v>72</v>
      </c>
      <c r="F24" s="211">
        <v>123</v>
      </c>
      <c r="G24" s="211">
        <v>128</v>
      </c>
      <c r="H24" s="211">
        <v>32</v>
      </c>
      <c r="I24" s="212" t="s">
        <v>2</v>
      </c>
    </row>
    <row r="25" spans="1:9" ht="12" customHeight="1">
      <c r="A25" s="80"/>
      <c r="B25" s="80"/>
      <c r="C25" s="213"/>
      <c r="D25" s="213"/>
      <c r="E25" s="213"/>
      <c r="F25" s="213"/>
      <c r="G25" s="213"/>
      <c r="H25" s="213"/>
      <c r="I25" s="213"/>
    </row>
    <row r="26" spans="1:9" s="74" customFormat="1" ht="12" customHeight="1">
      <c r="A26" s="82"/>
      <c r="B26" s="82" t="s">
        <v>1</v>
      </c>
      <c r="C26" s="210">
        <v>89820</v>
      </c>
      <c r="D26" s="210">
        <v>88689</v>
      </c>
      <c r="E26" s="210">
        <v>64527</v>
      </c>
      <c r="F26" s="210">
        <v>12034</v>
      </c>
      <c r="G26" s="210">
        <v>7852</v>
      </c>
      <c r="H26" s="210">
        <v>1131</v>
      </c>
      <c r="I26" s="214" t="s">
        <v>2</v>
      </c>
    </row>
    <row r="27" spans="1:9">
      <c r="B27" s="22"/>
    </row>
    <row r="28" spans="1:9">
      <c r="B28" s="22"/>
    </row>
    <row r="29" spans="1:9">
      <c r="B29" s="22"/>
    </row>
    <row r="30" spans="1:9">
      <c r="B30" s="22"/>
    </row>
    <row r="31" spans="1:9">
      <c r="B31" s="22"/>
    </row>
    <row r="32" spans="1:9">
      <c r="B32" s="22"/>
    </row>
    <row r="33" spans="2:2">
      <c r="B33" s="22"/>
    </row>
    <row r="34" spans="2:2">
      <c r="B34" s="22"/>
    </row>
    <row r="35" spans="2:2">
      <c r="B35" s="22"/>
    </row>
    <row r="36" spans="2:2">
      <c r="B36" s="22"/>
    </row>
    <row r="37" spans="2:2">
      <c r="B37" s="22"/>
    </row>
    <row r="38" spans="2:2">
      <c r="B38" s="22"/>
    </row>
    <row r="39" spans="2:2">
      <c r="B39" s="22"/>
    </row>
    <row r="40" spans="2:2">
      <c r="B40" s="22"/>
    </row>
    <row r="41" spans="2:2">
      <c r="B41" s="22"/>
    </row>
    <row r="42" spans="2:2">
      <c r="B42" s="22"/>
    </row>
    <row r="43" spans="2:2">
      <c r="B43" s="22"/>
    </row>
    <row r="44" spans="2:2">
      <c r="B44" s="22"/>
    </row>
    <row r="45" spans="2:2">
      <c r="B45" s="22"/>
    </row>
    <row r="46" spans="2:2">
      <c r="B46" s="22"/>
    </row>
    <row r="47" spans="2:2">
      <c r="B47" s="22"/>
    </row>
    <row r="48" spans="2:2">
      <c r="B48" s="22"/>
    </row>
    <row r="49" spans="2:2">
      <c r="B49" s="22"/>
    </row>
    <row r="50" spans="2:2">
      <c r="B50" s="22"/>
    </row>
    <row r="51" spans="2:2">
      <c r="B51" s="22"/>
    </row>
    <row r="52" spans="2:2">
      <c r="B52" s="22"/>
    </row>
    <row r="53" spans="2:2">
      <c r="B53" s="22"/>
    </row>
    <row r="54" spans="2:2">
      <c r="B54" s="22"/>
    </row>
    <row r="55" spans="2:2">
      <c r="B55" s="22"/>
    </row>
    <row r="56" spans="2:2">
      <c r="B56" s="22"/>
    </row>
    <row r="57" spans="2:2">
      <c r="B57" s="22"/>
    </row>
    <row r="58" spans="2:2">
      <c r="B58" s="22"/>
    </row>
    <row r="59" spans="2:2">
      <c r="B59" s="22"/>
    </row>
    <row r="60" spans="2:2">
      <c r="B60" s="22"/>
    </row>
    <row r="61" spans="2:2">
      <c r="B61" s="22"/>
    </row>
    <row r="62" spans="2:2">
      <c r="B62" s="22"/>
    </row>
    <row r="63" spans="2:2">
      <c r="B63" s="22"/>
    </row>
    <row r="64" spans="2:2">
      <c r="B64" s="22"/>
    </row>
    <row r="65" spans="2:2">
      <c r="B65" s="22"/>
    </row>
    <row r="66" spans="2:2">
      <c r="B66" s="22"/>
    </row>
    <row r="67" spans="2:2">
      <c r="B67" s="22"/>
    </row>
    <row r="68" spans="2:2">
      <c r="B68" s="22"/>
    </row>
    <row r="69" spans="2:2">
      <c r="B69" s="22"/>
    </row>
    <row r="70" spans="2:2">
      <c r="B70" s="22"/>
    </row>
    <row r="71" spans="2:2">
      <c r="B71" s="22"/>
    </row>
    <row r="72" spans="2:2">
      <c r="B72" s="22"/>
    </row>
    <row r="73" spans="2:2">
      <c r="B73" s="22"/>
    </row>
    <row r="74" spans="2:2">
      <c r="B74" s="22"/>
    </row>
    <row r="75" spans="2:2">
      <c r="B75" s="22"/>
    </row>
    <row r="76" spans="2:2">
      <c r="B76" s="22"/>
    </row>
    <row r="77" spans="2:2">
      <c r="B77" s="22"/>
    </row>
    <row r="78" spans="2:2">
      <c r="B78" s="22"/>
    </row>
    <row r="79" spans="2:2">
      <c r="B79" s="22"/>
    </row>
    <row r="80" spans="2:2">
      <c r="B80" s="22"/>
    </row>
    <row r="81" spans="2:2">
      <c r="B81" s="22"/>
    </row>
    <row r="82" spans="2:2">
      <c r="B82" s="22"/>
    </row>
    <row r="83" spans="2:2">
      <c r="B83" s="22"/>
    </row>
    <row r="84" spans="2:2">
      <c r="B84" s="22"/>
    </row>
    <row r="85" spans="2:2">
      <c r="B85" s="22"/>
    </row>
    <row r="86" spans="2:2">
      <c r="B86" s="22"/>
    </row>
    <row r="87" spans="2:2">
      <c r="B87" s="22"/>
    </row>
    <row r="88" spans="2:2">
      <c r="B88" s="22"/>
    </row>
    <row r="89" spans="2:2">
      <c r="B89" s="22"/>
    </row>
    <row r="90" spans="2:2">
      <c r="B90" s="22"/>
    </row>
    <row r="91" spans="2:2">
      <c r="B91" s="22"/>
    </row>
    <row r="92" spans="2:2">
      <c r="B92" s="22"/>
    </row>
    <row r="93" spans="2:2">
      <c r="B93" s="22"/>
    </row>
    <row r="94" spans="2:2">
      <c r="B94" s="22"/>
    </row>
    <row r="95" spans="2:2">
      <c r="B95" s="22"/>
    </row>
    <row r="96" spans="2:2">
      <c r="B96" s="22"/>
    </row>
    <row r="97" spans="2:2">
      <c r="B97" s="22"/>
    </row>
    <row r="98" spans="2:2">
      <c r="B98" s="22"/>
    </row>
    <row r="99" spans="2:2">
      <c r="B99" s="22"/>
    </row>
    <row r="100" spans="2:2">
      <c r="B100" s="22"/>
    </row>
    <row r="101" spans="2:2">
      <c r="B101" s="22"/>
    </row>
    <row r="102" spans="2:2">
      <c r="B102" s="22"/>
    </row>
    <row r="103" spans="2:2">
      <c r="B103" s="22"/>
    </row>
    <row r="104" spans="2:2">
      <c r="B104" s="22"/>
    </row>
    <row r="105" spans="2:2">
      <c r="B105" s="22"/>
    </row>
    <row r="106" spans="2:2">
      <c r="B106" s="22"/>
    </row>
    <row r="107" spans="2:2">
      <c r="B107" s="22"/>
    </row>
    <row r="108" spans="2:2">
      <c r="B108" s="22"/>
    </row>
    <row r="109" spans="2:2">
      <c r="B109" s="22"/>
    </row>
    <row r="110" spans="2:2">
      <c r="B110" s="22"/>
    </row>
    <row r="111" spans="2:2">
      <c r="B111" s="22"/>
    </row>
    <row r="112" spans="2:2">
      <c r="B112" s="22"/>
    </row>
    <row r="113" spans="2:2">
      <c r="B113" s="22"/>
    </row>
    <row r="114" spans="2:2">
      <c r="B114" s="22"/>
    </row>
    <row r="115" spans="2:2">
      <c r="B115" s="22"/>
    </row>
    <row r="116" spans="2:2">
      <c r="B116" s="22"/>
    </row>
  </sheetData>
  <mergeCells count="12">
    <mergeCell ref="A1:I1"/>
    <mergeCell ref="A2:I2"/>
    <mergeCell ref="H6:H7"/>
    <mergeCell ref="C8:I8"/>
    <mergeCell ref="A4:A8"/>
    <mergeCell ref="B4:B8"/>
    <mergeCell ref="D5:G5"/>
    <mergeCell ref="D6:D7"/>
    <mergeCell ref="C4:C7"/>
    <mergeCell ref="D4:I4"/>
    <mergeCell ref="H5:I5"/>
    <mergeCell ref="E6:G6"/>
  </mergeCells>
  <phoneticPr fontId="5" type="noConversion"/>
  <hyperlinks>
    <hyperlink ref="A1:I1" location="Inhaltsverzeichnis!E9" display="Inhaltsverzeichnis!E9"/>
    <hyperlink ref="A2:I2" location="Inhaltsverzeichnis!E17" display="5.4  Kunsthochschulen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P148"/>
  <sheetViews>
    <sheetView zoomScaleNormal="10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3" width="8.88671875" style="22" customWidth="1"/>
    <col min="4" max="9" width="8.88671875" style="86" customWidth="1"/>
    <col min="10" max="16384" width="11.44140625" style="76"/>
  </cols>
  <sheetData>
    <row r="1" spans="1:9" s="74" customFormat="1" ht="24" customHeight="1">
      <c r="A1" s="245" t="s">
        <v>428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376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55" t="s">
        <v>241</v>
      </c>
      <c r="D4" s="252" t="s">
        <v>95</v>
      </c>
      <c r="E4" s="256"/>
      <c r="F4" s="256"/>
      <c r="G4" s="256"/>
      <c r="H4" s="256"/>
      <c r="I4" s="256"/>
    </row>
    <row r="5" spans="1:9" ht="12" customHeight="1">
      <c r="A5" s="249"/>
      <c r="B5" s="246"/>
      <c r="C5" s="255"/>
      <c r="D5" s="255" t="s">
        <v>242</v>
      </c>
      <c r="E5" s="255" t="s">
        <v>243</v>
      </c>
      <c r="F5" s="257" t="s">
        <v>244</v>
      </c>
      <c r="G5" s="258"/>
      <c r="H5" s="258"/>
      <c r="I5" s="259" t="s">
        <v>245</v>
      </c>
    </row>
    <row r="6" spans="1:9" ht="12" customHeight="1">
      <c r="A6" s="249"/>
      <c r="B6" s="246"/>
      <c r="C6" s="255"/>
      <c r="D6" s="255"/>
      <c r="E6" s="255"/>
      <c r="F6" s="260" t="s">
        <v>98</v>
      </c>
      <c r="G6" s="253" t="s">
        <v>246</v>
      </c>
      <c r="H6" s="254"/>
      <c r="I6" s="259"/>
    </row>
    <row r="7" spans="1:9" ht="42" customHeight="1">
      <c r="A7" s="249"/>
      <c r="B7" s="246"/>
      <c r="C7" s="255"/>
      <c r="D7" s="255"/>
      <c r="E7" s="255"/>
      <c r="F7" s="261"/>
      <c r="G7" s="87" t="s">
        <v>247</v>
      </c>
      <c r="H7" s="87" t="s">
        <v>248</v>
      </c>
      <c r="I7" s="259"/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80" t="s">
        <v>103</v>
      </c>
      <c r="B9" s="104" t="s">
        <v>103</v>
      </c>
      <c r="C9" s="106"/>
      <c r="D9" s="84"/>
      <c r="E9" s="84"/>
      <c r="F9" s="84"/>
      <c r="G9" s="84"/>
      <c r="H9" s="84"/>
      <c r="I9" s="84"/>
    </row>
    <row r="10" spans="1:9" s="74" customFormat="1" ht="12" customHeight="1">
      <c r="A10" s="82"/>
      <c r="B10" s="105" t="s">
        <v>104</v>
      </c>
      <c r="C10" s="210">
        <v>54229</v>
      </c>
      <c r="D10" s="210">
        <v>5441</v>
      </c>
      <c r="E10" s="210">
        <v>1240</v>
      </c>
      <c r="F10" s="210">
        <v>46565</v>
      </c>
      <c r="G10" s="210">
        <v>9635</v>
      </c>
      <c r="H10" s="210">
        <v>36930</v>
      </c>
      <c r="I10" s="210">
        <v>983</v>
      </c>
    </row>
    <row r="11" spans="1:9" ht="22.5" customHeight="1">
      <c r="A11" s="80" t="s">
        <v>105</v>
      </c>
      <c r="B11" s="85" t="s">
        <v>106</v>
      </c>
      <c r="C11" s="211">
        <v>1470</v>
      </c>
      <c r="D11" s="211">
        <v>1318</v>
      </c>
      <c r="E11" s="211">
        <v>9</v>
      </c>
      <c r="F11" s="211">
        <v>125</v>
      </c>
      <c r="G11" s="211">
        <v>39</v>
      </c>
      <c r="H11" s="211">
        <v>87</v>
      </c>
      <c r="I11" s="211">
        <v>18</v>
      </c>
    </row>
    <row r="12" spans="1:9" ht="12" customHeight="1">
      <c r="A12" s="80" t="s">
        <v>107</v>
      </c>
      <c r="B12" s="80" t="s">
        <v>270</v>
      </c>
      <c r="C12" s="211">
        <v>1177</v>
      </c>
      <c r="D12" s="212" t="s">
        <v>2</v>
      </c>
      <c r="E12" s="211">
        <v>2</v>
      </c>
      <c r="F12" s="211">
        <v>1174</v>
      </c>
      <c r="G12" s="211">
        <v>32</v>
      </c>
      <c r="H12" s="211">
        <v>1142</v>
      </c>
      <c r="I12" s="212" t="s">
        <v>2</v>
      </c>
    </row>
    <row r="13" spans="1:9" ht="12" customHeight="1">
      <c r="A13" s="148">
        <v>30</v>
      </c>
      <c r="B13" s="85" t="s">
        <v>271</v>
      </c>
      <c r="C13" s="211">
        <v>127</v>
      </c>
      <c r="D13" s="212" t="s">
        <v>2</v>
      </c>
      <c r="E13" s="212" t="s">
        <v>2</v>
      </c>
      <c r="F13" s="211">
        <v>127</v>
      </c>
      <c r="G13" s="211">
        <v>113</v>
      </c>
      <c r="H13" s="211">
        <v>14</v>
      </c>
      <c r="I13" s="212" t="s">
        <v>2</v>
      </c>
    </row>
    <row r="14" spans="1:9" ht="12" customHeight="1">
      <c r="A14" s="80" t="s">
        <v>109</v>
      </c>
      <c r="B14" s="85" t="s">
        <v>110</v>
      </c>
      <c r="C14" s="211">
        <v>2262</v>
      </c>
      <c r="D14" s="212" t="s">
        <v>2</v>
      </c>
      <c r="E14" s="211">
        <v>0</v>
      </c>
      <c r="F14" s="211">
        <v>2262</v>
      </c>
      <c r="G14" s="211">
        <v>230</v>
      </c>
      <c r="H14" s="211">
        <v>2032</v>
      </c>
      <c r="I14" s="212" t="s">
        <v>2</v>
      </c>
    </row>
    <row r="15" spans="1:9" ht="12" customHeight="1">
      <c r="A15" s="80" t="s">
        <v>111</v>
      </c>
      <c r="B15" s="85" t="s">
        <v>112</v>
      </c>
      <c r="C15" s="211">
        <v>11702</v>
      </c>
      <c r="D15" s="212" t="s">
        <v>2</v>
      </c>
      <c r="E15" s="211">
        <v>4</v>
      </c>
      <c r="F15" s="211">
        <v>11653</v>
      </c>
      <c r="G15" s="211">
        <v>1232</v>
      </c>
      <c r="H15" s="211">
        <v>10421</v>
      </c>
      <c r="I15" s="211">
        <v>46</v>
      </c>
    </row>
    <row r="16" spans="1:9" ht="22.5" customHeight="1">
      <c r="A16" s="80" t="s">
        <v>113</v>
      </c>
      <c r="B16" s="85" t="s">
        <v>364</v>
      </c>
      <c r="C16" s="211">
        <v>790</v>
      </c>
      <c r="D16" s="212" t="s">
        <v>2</v>
      </c>
      <c r="E16" s="212" t="s">
        <v>2</v>
      </c>
      <c r="F16" s="211">
        <v>790</v>
      </c>
      <c r="G16" s="211">
        <v>14</v>
      </c>
      <c r="H16" s="211">
        <v>775</v>
      </c>
      <c r="I16" s="212" t="s">
        <v>2</v>
      </c>
    </row>
    <row r="17" spans="1:9" ht="22.5" customHeight="1">
      <c r="A17" s="80" t="s">
        <v>114</v>
      </c>
      <c r="B17" s="85" t="s">
        <v>115</v>
      </c>
      <c r="C17" s="211">
        <v>1438</v>
      </c>
      <c r="D17" s="211">
        <v>63</v>
      </c>
      <c r="E17" s="211">
        <v>7</v>
      </c>
      <c r="F17" s="211">
        <v>1197</v>
      </c>
      <c r="G17" s="211">
        <v>175</v>
      </c>
      <c r="H17" s="211">
        <v>1021</v>
      </c>
      <c r="I17" s="211">
        <v>171</v>
      </c>
    </row>
    <row r="18" spans="1:9" ht="12" customHeight="1">
      <c r="A18" s="80" t="s">
        <v>116</v>
      </c>
      <c r="B18" s="85" t="s">
        <v>117</v>
      </c>
      <c r="C18" s="211">
        <v>2909</v>
      </c>
      <c r="D18" s="212" t="s">
        <v>2</v>
      </c>
      <c r="E18" s="211">
        <v>0</v>
      </c>
      <c r="F18" s="211">
        <v>2908</v>
      </c>
      <c r="G18" s="211">
        <v>92</v>
      </c>
      <c r="H18" s="211">
        <v>2816</v>
      </c>
      <c r="I18" s="212" t="s">
        <v>2</v>
      </c>
    </row>
    <row r="19" spans="1:9" ht="22.5" customHeight="1">
      <c r="A19" s="80" t="s">
        <v>118</v>
      </c>
      <c r="B19" s="85" t="s">
        <v>119</v>
      </c>
      <c r="C19" s="211">
        <v>2924</v>
      </c>
      <c r="D19" s="212" t="s">
        <v>2</v>
      </c>
      <c r="E19" s="211">
        <v>2</v>
      </c>
      <c r="F19" s="211">
        <v>2922</v>
      </c>
      <c r="G19" s="211">
        <v>230</v>
      </c>
      <c r="H19" s="211">
        <v>2692</v>
      </c>
      <c r="I19" s="212" t="s">
        <v>2</v>
      </c>
    </row>
    <row r="20" spans="1:9" ht="12" customHeight="1">
      <c r="A20" s="80" t="s">
        <v>120</v>
      </c>
      <c r="B20" s="85" t="s">
        <v>121</v>
      </c>
      <c r="C20" s="211">
        <v>642</v>
      </c>
      <c r="D20" s="212" t="s">
        <v>2</v>
      </c>
      <c r="E20" s="212" t="s">
        <v>2</v>
      </c>
      <c r="F20" s="211">
        <v>642</v>
      </c>
      <c r="G20" s="211">
        <v>60</v>
      </c>
      <c r="H20" s="211">
        <v>582</v>
      </c>
      <c r="I20" s="212" t="s">
        <v>2</v>
      </c>
    </row>
    <row r="21" spans="1:9" ht="12" customHeight="1">
      <c r="A21" s="80" t="s">
        <v>122</v>
      </c>
      <c r="B21" s="85" t="s">
        <v>123</v>
      </c>
      <c r="C21" s="211">
        <v>850</v>
      </c>
      <c r="D21" s="212" t="s">
        <v>2</v>
      </c>
      <c r="E21" s="212" t="s">
        <v>2</v>
      </c>
      <c r="F21" s="211">
        <v>850</v>
      </c>
      <c r="G21" s="211">
        <v>116</v>
      </c>
      <c r="H21" s="211">
        <v>735</v>
      </c>
      <c r="I21" s="212" t="s">
        <v>2</v>
      </c>
    </row>
    <row r="22" spans="1:9" ht="12" customHeight="1">
      <c r="A22" s="80" t="s">
        <v>124</v>
      </c>
      <c r="B22" s="85" t="s">
        <v>125</v>
      </c>
      <c r="C22" s="211">
        <v>479</v>
      </c>
      <c r="D22" s="212" t="s">
        <v>2</v>
      </c>
      <c r="E22" s="212" t="s">
        <v>2</v>
      </c>
      <c r="F22" s="211">
        <v>479</v>
      </c>
      <c r="G22" s="211">
        <v>162</v>
      </c>
      <c r="H22" s="211">
        <v>317</v>
      </c>
      <c r="I22" s="212" t="s">
        <v>2</v>
      </c>
    </row>
    <row r="23" spans="1:9" ht="22.5" customHeight="1">
      <c r="A23" s="80" t="s">
        <v>126</v>
      </c>
      <c r="B23" s="85" t="s">
        <v>127</v>
      </c>
      <c r="C23" s="211">
        <v>7078</v>
      </c>
      <c r="D23" s="212" t="s">
        <v>2</v>
      </c>
      <c r="E23" s="211">
        <v>23</v>
      </c>
      <c r="F23" s="211">
        <v>7055</v>
      </c>
      <c r="G23" s="211">
        <v>2638</v>
      </c>
      <c r="H23" s="211">
        <v>4417</v>
      </c>
      <c r="I23" s="212" t="s">
        <v>2</v>
      </c>
    </row>
    <row r="24" spans="1:9" ht="12" customHeight="1">
      <c r="A24" s="80" t="s">
        <v>128</v>
      </c>
      <c r="B24" s="85" t="s">
        <v>269</v>
      </c>
      <c r="C24" s="211">
        <v>4359</v>
      </c>
      <c r="D24" s="211">
        <v>288</v>
      </c>
      <c r="E24" s="211">
        <v>2</v>
      </c>
      <c r="F24" s="211">
        <v>4069</v>
      </c>
      <c r="G24" s="211">
        <v>970</v>
      </c>
      <c r="H24" s="211">
        <v>3099</v>
      </c>
      <c r="I24" s="212" t="s">
        <v>2</v>
      </c>
    </row>
    <row r="25" spans="1:9" ht="12" customHeight="1">
      <c r="A25" s="80" t="s">
        <v>129</v>
      </c>
      <c r="B25" s="85" t="s">
        <v>130</v>
      </c>
      <c r="C25" s="211">
        <v>9662</v>
      </c>
      <c r="D25" s="211">
        <v>3357</v>
      </c>
      <c r="E25" s="211">
        <v>1183</v>
      </c>
      <c r="F25" s="211">
        <v>4384</v>
      </c>
      <c r="G25" s="211">
        <v>1017</v>
      </c>
      <c r="H25" s="211">
        <v>3367</v>
      </c>
      <c r="I25" s="211">
        <v>739</v>
      </c>
    </row>
    <row r="26" spans="1:9" ht="12" customHeight="1">
      <c r="A26" s="80" t="s">
        <v>131</v>
      </c>
      <c r="B26" s="85" t="s">
        <v>132</v>
      </c>
      <c r="C26" s="211">
        <v>6197</v>
      </c>
      <c r="D26" s="211">
        <v>415</v>
      </c>
      <c r="E26" s="211">
        <v>7</v>
      </c>
      <c r="F26" s="211">
        <v>5776</v>
      </c>
      <c r="G26" s="211">
        <v>2419</v>
      </c>
      <c r="H26" s="211">
        <v>3356</v>
      </c>
      <c r="I26" s="212" t="s">
        <v>2</v>
      </c>
    </row>
    <row r="27" spans="1:9" ht="12" customHeight="1">
      <c r="A27" s="80" t="s">
        <v>133</v>
      </c>
      <c r="B27" s="85" t="s">
        <v>134</v>
      </c>
      <c r="C27" s="211">
        <v>163</v>
      </c>
      <c r="D27" s="212" t="s">
        <v>2</v>
      </c>
      <c r="E27" s="211">
        <v>0</v>
      </c>
      <c r="F27" s="211">
        <v>154</v>
      </c>
      <c r="G27" s="211">
        <v>96</v>
      </c>
      <c r="H27" s="211">
        <v>58</v>
      </c>
      <c r="I27" s="211">
        <v>9</v>
      </c>
    </row>
    <row r="28" spans="1:9" ht="10.5" customHeight="1">
      <c r="A28" s="80"/>
      <c r="B28" s="80"/>
      <c r="C28" s="218"/>
      <c r="D28" s="218"/>
      <c r="E28" s="218"/>
      <c r="F28" s="218"/>
      <c r="G28" s="218"/>
      <c r="H28" s="218"/>
      <c r="I28" s="218"/>
    </row>
    <row r="29" spans="1:9" s="74" customFormat="1" ht="12" customHeight="1">
      <c r="A29" s="82" t="s">
        <v>135</v>
      </c>
      <c r="B29" s="105" t="s">
        <v>81</v>
      </c>
      <c r="C29" s="210">
        <v>406</v>
      </c>
      <c r="D29" s="214" t="s">
        <v>2</v>
      </c>
      <c r="E29" s="210">
        <v>0</v>
      </c>
      <c r="F29" s="210">
        <v>405</v>
      </c>
      <c r="G29" s="210">
        <v>306</v>
      </c>
      <c r="H29" s="210">
        <v>100</v>
      </c>
      <c r="I29" s="214" t="s">
        <v>2</v>
      </c>
    </row>
    <row r="30" spans="1:9" ht="10.5" customHeight="1">
      <c r="A30" s="80"/>
      <c r="B30" s="80"/>
      <c r="C30" s="213"/>
      <c r="D30" s="213"/>
      <c r="E30" s="213"/>
      <c r="F30" s="213"/>
      <c r="G30" s="213"/>
      <c r="H30" s="213"/>
      <c r="I30" s="213"/>
    </row>
    <row r="31" spans="1:9" s="74" customFormat="1" ht="22.5" customHeight="1">
      <c r="A31" s="82"/>
      <c r="B31" s="105" t="s">
        <v>136</v>
      </c>
      <c r="C31" s="210">
        <v>88080</v>
      </c>
      <c r="D31" s="210">
        <v>44968</v>
      </c>
      <c r="E31" s="210">
        <v>12310</v>
      </c>
      <c r="F31" s="210">
        <v>28213</v>
      </c>
      <c r="G31" s="210">
        <v>8358</v>
      </c>
      <c r="H31" s="210">
        <v>19856</v>
      </c>
      <c r="I31" s="210">
        <v>2589</v>
      </c>
    </row>
    <row r="32" spans="1:9" ht="22.5" customHeight="1">
      <c r="A32" s="80" t="s">
        <v>137</v>
      </c>
      <c r="B32" s="85" t="s">
        <v>138</v>
      </c>
      <c r="C32" s="211">
        <v>5646</v>
      </c>
      <c r="D32" s="211">
        <v>543</v>
      </c>
      <c r="E32" s="211">
        <v>4011</v>
      </c>
      <c r="F32" s="211">
        <v>1091</v>
      </c>
      <c r="G32" s="211">
        <v>603</v>
      </c>
      <c r="H32" s="211">
        <v>489</v>
      </c>
      <c r="I32" s="211">
        <v>1</v>
      </c>
    </row>
    <row r="33" spans="1:9" ht="45" customHeight="1">
      <c r="A33" s="80" t="s">
        <v>139</v>
      </c>
      <c r="B33" s="85" t="s">
        <v>140</v>
      </c>
      <c r="C33" s="211">
        <v>4550</v>
      </c>
      <c r="D33" s="211">
        <v>72</v>
      </c>
      <c r="E33" s="211">
        <v>0</v>
      </c>
      <c r="F33" s="211">
        <v>4478</v>
      </c>
      <c r="G33" s="211">
        <v>1488</v>
      </c>
      <c r="H33" s="211">
        <v>2990</v>
      </c>
      <c r="I33" s="212" t="s">
        <v>2</v>
      </c>
    </row>
    <row r="34" spans="1:9" ht="12" customHeight="1">
      <c r="A34" s="80" t="s">
        <v>141</v>
      </c>
      <c r="B34" s="85" t="s">
        <v>142</v>
      </c>
      <c r="C34" s="211">
        <v>11948</v>
      </c>
      <c r="D34" s="211">
        <v>3208</v>
      </c>
      <c r="E34" s="211">
        <v>960</v>
      </c>
      <c r="F34" s="211">
        <v>6780</v>
      </c>
      <c r="G34" s="211">
        <v>1940</v>
      </c>
      <c r="H34" s="211">
        <v>4840</v>
      </c>
      <c r="I34" s="211">
        <v>1000</v>
      </c>
    </row>
    <row r="35" spans="1:9" ht="12" customHeight="1">
      <c r="A35" s="80" t="s">
        <v>143</v>
      </c>
      <c r="B35" s="85" t="s">
        <v>144</v>
      </c>
      <c r="C35" s="211">
        <v>6422</v>
      </c>
      <c r="D35" s="211">
        <v>2064</v>
      </c>
      <c r="E35" s="211">
        <v>5</v>
      </c>
      <c r="F35" s="211">
        <v>4162</v>
      </c>
      <c r="G35" s="211">
        <v>1139</v>
      </c>
      <c r="H35" s="211">
        <v>3023</v>
      </c>
      <c r="I35" s="211">
        <v>191</v>
      </c>
    </row>
    <row r="36" spans="1:9" s="74" customFormat="1" ht="12" customHeight="1">
      <c r="A36" s="80" t="s">
        <v>147</v>
      </c>
      <c r="B36" s="85" t="s">
        <v>148</v>
      </c>
      <c r="C36" s="211">
        <v>2989</v>
      </c>
      <c r="D36" s="211">
        <v>259</v>
      </c>
      <c r="E36" s="211">
        <v>6</v>
      </c>
      <c r="F36" s="211">
        <v>2724</v>
      </c>
      <c r="G36" s="211">
        <v>1037</v>
      </c>
      <c r="H36" s="211">
        <v>1687</v>
      </c>
      <c r="I36" s="212" t="s">
        <v>2</v>
      </c>
    </row>
    <row r="37" spans="1:9" s="74" customFormat="1" ht="12" customHeight="1">
      <c r="A37" s="80" t="s">
        <v>149</v>
      </c>
      <c r="B37" s="85" t="s">
        <v>365</v>
      </c>
      <c r="C37" s="211">
        <v>1288</v>
      </c>
      <c r="D37" s="211">
        <v>1275</v>
      </c>
      <c r="E37" s="211">
        <v>0</v>
      </c>
      <c r="F37" s="211">
        <v>13</v>
      </c>
      <c r="G37" s="211">
        <v>13</v>
      </c>
      <c r="H37" s="212" t="s">
        <v>2</v>
      </c>
      <c r="I37" s="212" t="s">
        <v>2</v>
      </c>
    </row>
    <row r="38" spans="1:9" ht="12" customHeight="1">
      <c r="A38" s="80" t="s">
        <v>150</v>
      </c>
      <c r="B38" s="85" t="s">
        <v>151</v>
      </c>
      <c r="C38" s="211">
        <v>47266</v>
      </c>
      <c r="D38" s="211">
        <v>29779</v>
      </c>
      <c r="E38" s="211">
        <v>7124</v>
      </c>
      <c r="F38" s="211">
        <v>8965</v>
      </c>
      <c r="G38" s="211">
        <v>2138</v>
      </c>
      <c r="H38" s="211">
        <v>6826</v>
      </c>
      <c r="I38" s="211">
        <v>1399</v>
      </c>
    </row>
    <row r="39" spans="1:9" ht="33.75" customHeight="1">
      <c r="A39" s="80" t="s">
        <v>292</v>
      </c>
      <c r="B39" s="80" t="s">
        <v>293</v>
      </c>
      <c r="C39" s="211">
        <v>7971</v>
      </c>
      <c r="D39" s="211">
        <v>7767</v>
      </c>
      <c r="E39" s="211">
        <v>204</v>
      </c>
      <c r="F39" s="212" t="s">
        <v>2</v>
      </c>
      <c r="G39" s="212" t="s">
        <v>2</v>
      </c>
      <c r="H39" s="212" t="s">
        <v>2</v>
      </c>
      <c r="I39" s="212" t="s">
        <v>2</v>
      </c>
    </row>
    <row r="40" spans="1:9" ht="10.5" customHeight="1">
      <c r="A40" s="80"/>
      <c r="B40" s="80"/>
      <c r="C40" s="218"/>
      <c r="D40" s="218"/>
      <c r="E40" s="218"/>
      <c r="F40" s="218"/>
      <c r="G40" s="218"/>
      <c r="H40" s="218"/>
      <c r="I40" s="218"/>
    </row>
    <row r="41" spans="1:9" s="74" customFormat="1" ht="12" customHeight="1">
      <c r="A41" s="82"/>
      <c r="B41" s="105" t="s">
        <v>84</v>
      </c>
      <c r="C41" s="210">
        <v>144207</v>
      </c>
      <c r="D41" s="210">
        <v>1584</v>
      </c>
      <c r="E41" s="210">
        <v>575</v>
      </c>
      <c r="F41" s="210">
        <v>139133</v>
      </c>
      <c r="G41" s="210">
        <v>40199</v>
      </c>
      <c r="H41" s="210">
        <v>98934</v>
      </c>
      <c r="I41" s="210">
        <v>2917</v>
      </c>
    </row>
    <row r="42" spans="1:9" ht="12" customHeight="1">
      <c r="A42" s="80" t="s">
        <v>152</v>
      </c>
      <c r="B42" s="85" t="s">
        <v>153</v>
      </c>
      <c r="C42" s="211">
        <v>24567</v>
      </c>
      <c r="D42" s="211">
        <v>3</v>
      </c>
      <c r="E42" s="211">
        <v>42</v>
      </c>
      <c r="F42" s="211">
        <v>23569</v>
      </c>
      <c r="G42" s="211">
        <v>2969</v>
      </c>
      <c r="H42" s="211">
        <v>20600</v>
      </c>
      <c r="I42" s="211">
        <v>952</v>
      </c>
    </row>
    <row r="43" spans="1:9" ht="12" customHeight="1">
      <c r="A43" s="80" t="s">
        <v>154</v>
      </c>
      <c r="B43" s="85" t="s">
        <v>155</v>
      </c>
      <c r="C43" s="211">
        <v>32534</v>
      </c>
      <c r="D43" s="211">
        <v>1561</v>
      </c>
      <c r="E43" s="211">
        <v>52</v>
      </c>
      <c r="F43" s="211">
        <v>30217</v>
      </c>
      <c r="G43" s="211">
        <v>12506</v>
      </c>
      <c r="H43" s="211">
        <v>17711</v>
      </c>
      <c r="I43" s="211">
        <v>704</v>
      </c>
    </row>
    <row r="44" spans="1:9" ht="12" customHeight="1">
      <c r="A44" s="80" t="s">
        <v>156</v>
      </c>
      <c r="B44" s="85" t="s">
        <v>157</v>
      </c>
      <c r="C44" s="211">
        <v>31770</v>
      </c>
      <c r="D44" s="211">
        <v>20</v>
      </c>
      <c r="E44" s="211">
        <v>240</v>
      </c>
      <c r="F44" s="211">
        <v>30685</v>
      </c>
      <c r="G44" s="211">
        <v>9451</v>
      </c>
      <c r="H44" s="211">
        <v>21234</v>
      </c>
      <c r="I44" s="211">
        <v>826</v>
      </c>
    </row>
    <row r="45" spans="1:9" ht="12" customHeight="1">
      <c r="A45" s="80" t="s">
        <v>158</v>
      </c>
      <c r="B45" s="85" t="s">
        <v>159</v>
      </c>
      <c r="C45" s="211">
        <v>26558</v>
      </c>
      <c r="D45" s="212" t="s">
        <v>2</v>
      </c>
      <c r="E45" s="211">
        <v>91</v>
      </c>
      <c r="F45" s="211">
        <v>26032</v>
      </c>
      <c r="G45" s="211">
        <v>4565</v>
      </c>
      <c r="H45" s="211">
        <v>21467</v>
      </c>
      <c r="I45" s="211">
        <v>434</v>
      </c>
    </row>
    <row r="46" spans="1:9" ht="12" customHeight="1">
      <c r="A46" s="80" t="s">
        <v>160</v>
      </c>
      <c r="B46" s="85" t="s">
        <v>161</v>
      </c>
      <c r="C46" s="211">
        <v>734</v>
      </c>
      <c r="D46" s="212" t="s">
        <v>2</v>
      </c>
      <c r="E46" s="211">
        <v>59</v>
      </c>
      <c r="F46" s="211">
        <v>674</v>
      </c>
      <c r="G46" s="211">
        <v>208</v>
      </c>
      <c r="H46" s="211">
        <v>466</v>
      </c>
      <c r="I46" s="212" t="s">
        <v>2</v>
      </c>
    </row>
    <row r="47" spans="1:9" ht="12" customHeight="1">
      <c r="A47" s="80" t="s">
        <v>162</v>
      </c>
      <c r="B47" s="85" t="s">
        <v>163</v>
      </c>
      <c r="C47" s="211">
        <v>17009</v>
      </c>
      <c r="D47" s="212" t="s">
        <v>2</v>
      </c>
      <c r="E47" s="211">
        <v>13</v>
      </c>
      <c r="F47" s="211">
        <v>16996</v>
      </c>
      <c r="G47" s="211">
        <v>4702</v>
      </c>
      <c r="H47" s="211">
        <v>12294</v>
      </c>
      <c r="I47" s="212" t="s">
        <v>2</v>
      </c>
    </row>
    <row r="48" spans="1:9" ht="12" customHeight="1">
      <c r="A48" s="80" t="s">
        <v>164</v>
      </c>
      <c r="B48" s="85" t="s">
        <v>165</v>
      </c>
      <c r="C48" s="211">
        <v>6981</v>
      </c>
      <c r="D48" s="212" t="s">
        <v>2</v>
      </c>
      <c r="E48" s="211">
        <v>69</v>
      </c>
      <c r="F48" s="211">
        <v>6912</v>
      </c>
      <c r="G48" s="211">
        <v>3461</v>
      </c>
      <c r="H48" s="211">
        <v>3451</v>
      </c>
      <c r="I48" s="212" t="s">
        <v>2</v>
      </c>
    </row>
    <row r="49" spans="1:16" ht="12" customHeight="1">
      <c r="A49" s="80" t="s">
        <v>166</v>
      </c>
      <c r="B49" s="85" t="s">
        <v>167</v>
      </c>
      <c r="C49" s="211">
        <v>4054</v>
      </c>
      <c r="D49" s="212" t="s">
        <v>2</v>
      </c>
      <c r="E49" s="211">
        <v>8</v>
      </c>
      <c r="F49" s="211">
        <v>4047</v>
      </c>
      <c r="G49" s="211">
        <v>2336</v>
      </c>
      <c r="H49" s="211">
        <v>1711</v>
      </c>
      <c r="I49" s="212" t="s">
        <v>2</v>
      </c>
    </row>
    <row r="50" spans="1:16" ht="12" customHeight="1">
      <c r="A50" s="80"/>
      <c r="B50" s="80"/>
      <c r="C50" s="218"/>
      <c r="D50" s="218"/>
      <c r="E50" s="218"/>
      <c r="F50" s="218"/>
      <c r="G50" s="218"/>
      <c r="H50" s="218"/>
      <c r="I50" s="218"/>
    </row>
    <row r="51" spans="1:16" s="74" customFormat="1" ht="22.5" customHeight="1">
      <c r="A51" s="82"/>
      <c r="B51" s="105" t="s">
        <v>168</v>
      </c>
      <c r="C51" s="219">
        <v>2500</v>
      </c>
      <c r="D51" s="219">
        <v>2284</v>
      </c>
      <c r="E51" s="219">
        <v>215</v>
      </c>
      <c r="F51" s="220" t="s">
        <v>2</v>
      </c>
      <c r="G51" s="220" t="s">
        <v>2</v>
      </c>
      <c r="H51" s="220" t="s">
        <v>2</v>
      </c>
      <c r="I51" s="220" t="s">
        <v>2</v>
      </c>
      <c r="J51" s="202"/>
      <c r="K51" s="202"/>
      <c r="L51" s="202"/>
      <c r="M51" s="202"/>
      <c r="N51" s="202"/>
      <c r="O51" s="202"/>
      <c r="P51" s="202"/>
    </row>
    <row r="52" spans="1:16" ht="12" customHeight="1">
      <c r="A52" s="80" t="s">
        <v>171</v>
      </c>
      <c r="B52" s="85" t="s">
        <v>172</v>
      </c>
      <c r="C52" s="211">
        <v>1267</v>
      </c>
      <c r="D52" s="211">
        <v>1064</v>
      </c>
      <c r="E52" s="211">
        <v>203</v>
      </c>
      <c r="F52" s="221" t="s">
        <v>2</v>
      </c>
      <c r="G52" s="221" t="s">
        <v>2</v>
      </c>
      <c r="H52" s="221" t="s">
        <v>2</v>
      </c>
      <c r="I52" s="221" t="s">
        <v>2</v>
      </c>
    </row>
    <row r="53" spans="1:16" ht="22.5" customHeight="1">
      <c r="A53" s="80" t="s">
        <v>173</v>
      </c>
      <c r="B53" s="85" t="s">
        <v>174</v>
      </c>
      <c r="C53" s="211">
        <v>224</v>
      </c>
      <c r="D53" s="211">
        <v>217</v>
      </c>
      <c r="E53" s="211">
        <v>7</v>
      </c>
      <c r="F53" s="221" t="s">
        <v>2</v>
      </c>
      <c r="G53" s="221" t="s">
        <v>2</v>
      </c>
      <c r="H53" s="221" t="s">
        <v>2</v>
      </c>
      <c r="I53" s="221" t="s">
        <v>2</v>
      </c>
    </row>
    <row r="54" spans="1:16" ht="12" customHeight="1">
      <c r="A54" s="80" t="s">
        <v>175</v>
      </c>
      <c r="B54" s="85" t="s">
        <v>176</v>
      </c>
      <c r="C54" s="211">
        <v>1009</v>
      </c>
      <c r="D54" s="211">
        <v>1004</v>
      </c>
      <c r="E54" s="211">
        <v>5</v>
      </c>
      <c r="F54" s="221" t="s">
        <v>2</v>
      </c>
      <c r="G54" s="221" t="s">
        <v>2</v>
      </c>
      <c r="H54" s="221" t="s">
        <v>2</v>
      </c>
      <c r="I54" s="221" t="s">
        <v>2</v>
      </c>
      <c r="J54" s="186"/>
      <c r="K54" s="186"/>
      <c r="L54" s="186"/>
      <c r="M54" s="186"/>
      <c r="N54" s="186"/>
      <c r="O54" s="186"/>
      <c r="P54" s="186"/>
    </row>
    <row r="55" spans="1:16" s="74" customFormat="1" ht="12" customHeight="1">
      <c r="A55" s="80"/>
      <c r="B55" s="80"/>
      <c r="C55" s="215"/>
      <c r="D55" s="215"/>
      <c r="E55" s="215"/>
      <c r="F55" s="215"/>
      <c r="G55" s="215"/>
      <c r="H55" s="215"/>
      <c r="I55" s="221"/>
    </row>
    <row r="56" spans="1:16" ht="12" customHeight="1">
      <c r="A56" s="82"/>
      <c r="B56" s="105" t="s">
        <v>177</v>
      </c>
      <c r="C56" s="210">
        <v>8626</v>
      </c>
      <c r="D56" s="210">
        <v>27</v>
      </c>
      <c r="E56" s="210">
        <v>3380</v>
      </c>
      <c r="F56" s="210">
        <v>5218</v>
      </c>
      <c r="G56" s="210">
        <v>1451</v>
      </c>
      <c r="H56" s="210">
        <v>3768</v>
      </c>
      <c r="I56" s="220" t="s">
        <v>2</v>
      </c>
      <c r="J56" s="186"/>
      <c r="K56" s="186"/>
      <c r="L56" s="186"/>
      <c r="M56" s="186"/>
      <c r="N56" s="186"/>
      <c r="O56" s="186"/>
      <c r="P56" s="186"/>
    </row>
    <row r="57" spans="1:16" ht="12" customHeight="1">
      <c r="A57" s="80" t="s">
        <v>178</v>
      </c>
      <c r="B57" s="85" t="s">
        <v>179</v>
      </c>
      <c r="C57" s="211">
        <v>30</v>
      </c>
      <c r="D57" s="212" t="s">
        <v>2</v>
      </c>
      <c r="E57" s="212" t="s">
        <v>2</v>
      </c>
      <c r="F57" s="211">
        <v>30</v>
      </c>
      <c r="G57" s="212" t="s">
        <v>2</v>
      </c>
      <c r="H57" s="211">
        <v>30</v>
      </c>
      <c r="I57" s="221" t="s">
        <v>2</v>
      </c>
    </row>
    <row r="58" spans="1:16" ht="12" customHeight="1">
      <c r="A58" s="80" t="s">
        <v>180</v>
      </c>
      <c r="B58" s="85" t="s">
        <v>181</v>
      </c>
      <c r="C58" s="211">
        <v>689</v>
      </c>
      <c r="D58" s="212" t="s">
        <v>2</v>
      </c>
      <c r="E58" s="211">
        <v>213</v>
      </c>
      <c r="F58" s="211">
        <v>476</v>
      </c>
      <c r="G58" s="211">
        <v>189</v>
      </c>
      <c r="H58" s="211">
        <v>287</v>
      </c>
      <c r="I58" s="221" t="s">
        <v>2</v>
      </c>
    </row>
    <row r="59" spans="1:16" ht="12" customHeight="1">
      <c r="A59" s="80" t="s">
        <v>182</v>
      </c>
      <c r="B59" s="85" t="s">
        <v>183</v>
      </c>
      <c r="C59" s="211">
        <v>4638</v>
      </c>
      <c r="D59" s="211">
        <v>27</v>
      </c>
      <c r="E59" s="211">
        <v>260</v>
      </c>
      <c r="F59" s="211">
        <v>4350</v>
      </c>
      <c r="G59" s="211">
        <v>1206</v>
      </c>
      <c r="H59" s="211">
        <v>3144</v>
      </c>
      <c r="I59" s="221" t="s">
        <v>2</v>
      </c>
    </row>
    <row r="60" spans="1:16" ht="12" customHeight="1">
      <c r="A60" s="80" t="s">
        <v>184</v>
      </c>
      <c r="B60" s="85" t="s">
        <v>185</v>
      </c>
      <c r="C60" s="211">
        <v>3268</v>
      </c>
      <c r="D60" s="212" t="s">
        <v>2</v>
      </c>
      <c r="E60" s="211">
        <v>2907</v>
      </c>
      <c r="F60" s="211">
        <v>361</v>
      </c>
      <c r="G60" s="211">
        <v>55</v>
      </c>
      <c r="H60" s="211">
        <v>306</v>
      </c>
      <c r="I60" s="221" t="s">
        <v>2</v>
      </c>
    </row>
    <row r="61" spans="1:16" s="74" customFormat="1" ht="12" customHeight="1">
      <c r="A61" s="80"/>
      <c r="B61" s="80"/>
      <c r="C61" s="215"/>
      <c r="D61" s="212"/>
      <c r="E61" s="215"/>
      <c r="F61" s="215"/>
      <c r="G61" s="215"/>
      <c r="H61" s="215"/>
      <c r="I61" s="221"/>
    </row>
    <row r="62" spans="1:16" ht="22.5" customHeight="1">
      <c r="A62" s="82"/>
      <c r="B62" s="105" t="s">
        <v>186</v>
      </c>
      <c r="C62" s="210">
        <v>5072</v>
      </c>
      <c r="D62" s="214" t="s">
        <v>2</v>
      </c>
      <c r="E62" s="210">
        <v>2</v>
      </c>
      <c r="F62" s="210">
        <v>5070</v>
      </c>
      <c r="G62" s="210">
        <v>3138</v>
      </c>
      <c r="H62" s="210">
        <v>1932</v>
      </c>
      <c r="I62" s="220" t="s">
        <v>2</v>
      </c>
    </row>
    <row r="63" spans="1:16" ht="22.5" customHeight="1">
      <c r="A63" s="80" t="s">
        <v>189</v>
      </c>
      <c r="B63" s="85" t="s">
        <v>190</v>
      </c>
      <c r="C63" s="211">
        <v>5072</v>
      </c>
      <c r="D63" s="212" t="s">
        <v>2</v>
      </c>
      <c r="E63" s="211">
        <v>2</v>
      </c>
      <c r="F63" s="211">
        <v>5070</v>
      </c>
      <c r="G63" s="211">
        <v>3138</v>
      </c>
      <c r="H63" s="211">
        <v>1932</v>
      </c>
      <c r="I63" s="221" t="s">
        <v>2</v>
      </c>
    </row>
    <row r="64" spans="1:16" s="74" customFormat="1" ht="12" customHeight="1">
      <c r="A64" s="80"/>
      <c r="B64" s="80"/>
      <c r="C64" s="218"/>
      <c r="D64" s="218"/>
      <c r="E64" s="218"/>
      <c r="F64" s="218"/>
      <c r="G64" s="218"/>
      <c r="H64" s="218"/>
      <c r="I64" s="218"/>
    </row>
    <row r="65" spans="1:9" ht="12" customHeight="1">
      <c r="A65" s="82"/>
      <c r="B65" s="105" t="s">
        <v>86</v>
      </c>
      <c r="C65" s="210">
        <v>86737</v>
      </c>
      <c r="D65" s="210">
        <v>2698</v>
      </c>
      <c r="E65" s="210">
        <v>367</v>
      </c>
      <c r="F65" s="210">
        <v>80698</v>
      </c>
      <c r="G65" s="210">
        <v>34283</v>
      </c>
      <c r="H65" s="210">
        <v>46415</v>
      </c>
      <c r="I65" s="210">
        <v>2975</v>
      </c>
    </row>
    <row r="66" spans="1:9" ht="12" customHeight="1">
      <c r="A66" s="80" t="s">
        <v>192</v>
      </c>
      <c r="B66" s="85" t="s">
        <v>193</v>
      </c>
      <c r="C66" s="211">
        <v>2481</v>
      </c>
      <c r="D66" s="212" t="s">
        <v>2</v>
      </c>
      <c r="E66" s="211">
        <v>131</v>
      </c>
      <c r="F66" s="211">
        <v>2045</v>
      </c>
      <c r="G66" s="211">
        <v>904</v>
      </c>
      <c r="H66" s="211">
        <v>1141</v>
      </c>
      <c r="I66" s="211">
        <v>305</v>
      </c>
    </row>
    <row r="67" spans="1:9" ht="33.75" customHeight="1">
      <c r="A67" s="80" t="s">
        <v>407</v>
      </c>
      <c r="B67" s="80" t="s">
        <v>406</v>
      </c>
      <c r="C67" s="211">
        <v>4628</v>
      </c>
      <c r="D67" s="211">
        <v>19</v>
      </c>
      <c r="E67" s="211">
        <v>2</v>
      </c>
      <c r="F67" s="211">
        <v>4340</v>
      </c>
      <c r="G67" s="211">
        <v>2014</v>
      </c>
      <c r="H67" s="211">
        <v>2326</v>
      </c>
      <c r="I67" s="211">
        <v>267</v>
      </c>
    </row>
    <row r="68" spans="1:9" ht="12" customHeight="1">
      <c r="A68" s="80" t="s">
        <v>194</v>
      </c>
      <c r="B68" s="85" t="s">
        <v>195</v>
      </c>
      <c r="C68" s="211">
        <v>40168</v>
      </c>
      <c r="D68" s="211">
        <v>1552</v>
      </c>
      <c r="E68" s="211">
        <v>76</v>
      </c>
      <c r="F68" s="211">
        <v>37943</v>
      </c>
      <c r="G68" s="211">
        <v>12073</v>
      </c>
      <c r="H68" s="211">
        <v>25870</v>
      </c>
      <c r="I68" s="211">
        <v>597</v>
      </c>
    </row>
    <row r="69" spans="1:9" ht="12" customHeight="1">
      <c r="A69" s="80" t="s">
        <v>196</v>
      </c>
      <c r="B69" s="85" t="s">
        <v>197</v>
      </c>
      <c r="C69" s="211">
        <v>15709</v>
      </c>
      <c r="D69" s="211">
        <v>413</v>
      </c>
      <c r="E69" s="211">
        <v>61</v>
      </c>
      <c r="F69" s="211">
        <v>14317</v>
      </c>
      <c r="G69" s="211">
        <v>6554</v>
      </c>
      <c r="H69" s="211">
        <v>7763</v>
      </c>
      <c r="I69" s="211">
        <v>919</v>
      </c>
    </row>
    <row r="70" spans="1:9" ht="12" customHeight="1">
      <c r="A70" s="80" t="s">
        <v>198</v>
      </c>
      <c r="B70" s="85" t="s">
        <v>199</v>
      </c>
      <c r="C70" s="211">
        <v>11376</v>
      </c>
      <c r="D70" s="212" t="s">
        <v>2</v>
      </c>
      <c r="E70" s="211">
        <v>10</v>
      </c>
      <c r="F70" s="211">
        <v>11355</v>
      </c>
      <c r="G70" s="211">
        <v>5934</v>
      </c>
      <c r="H70" s="211">
        <v>5421</v>
      </c>
      <c r="I70" s="211">
        <v>11</v>
      </c>
    </row>
    <row r="71" spans="1:9" ht="12" customHeight="1">
      <c r="A71" s="80" t="s">
        <v>200</v>
      </c>
      <c r="B71" s="85" t="s">
        <v>201</v>
      </c>
      <c r="C71" s="211">
        <v>2710</v>
      </c>
      <c r="D71" s="211">
        <v>632</v>
      </c>
      <c r="E71" s="211">
        <v>35</v>
      </c>
      <c r="F71" s="211">
        <v>1842</v>
      </c>
      <c r="G71" s="211">
        <v>878</v>
      </c>
      <c r="H71" s="211">
        <v>965</v>
      </c>
      <c r="I71" s="211">
        <v>201</v>
      </c>
    </row>
    <row r="72" spans="1:9" ht="12" customHeight="1">
      <c r="A72" s="80" t="s">
        <v>202</v>
      </c>
      <c r="B72" s="85" t="s">
        <v>203</v>
      </c>
      <c r="C72" s="211">
        <v>4250</v>
      </c>
      <c r="D72" s="211">
        <v>76</v>
      </c>
      <c r="E72" s="211">
        <v>13</v>
      </c>
      <c r="F72" s="211">
        <v>3966</v>
      </c>
      <c r="G72" s="211">
        <v>2561</v>
      </c>
      <c r="H72" s="211">
        <v>1404</v>
      </c>
      <c r="I72" s="211">
        <v>195</v>
      </c>
    </row>
    <row r="73" spans="1:9" ht="12" customHeight="1">
      <c r="A73" s="80" t="s">
        <v>204</v>
      </c>
      <c r="B73" s="85" t="s">
        <v>205</v>
      </c>
      <c r="C73" s="211">
        <v>4127</v>
      </c>
      <c r="D73" s="211">
        <v>5</v>
      </c>
      <c r="E73" s="211">
        <v>36</v>
      </c>
      <c r="F73" s="211">
        <v>4036</v>
      </c>
      <c r="G73" s="211">
        <v>2938</v>
      </c>
      <c r="H73" s="211">
        <v>1097</v>
      </c>
      <c r="I73" s="211">
        <v>50</v>
      </c>
    </row>
    <row r="74" spans="1:9" ht="12" customHeight="1">
      <c r="A74" s="80" t="s">
        <v>206</v>
      </c>
      <c r="B74" s="85" t="s">
        <v>207</v>
      </c>
      <c r="C74" s="211">
        <v>1288</v>
      </c>
      <c r="D74" s="212" t="s">
        <v>2</v>
      </c>
      <c r="E74" s="211">
        <v>3</v>
      </c>
      <c r="F74" s="211">
        <v>854</v>
      </c>
      <c r="G74" s="211">
        <v>427</v>
      </c>
      <c r="H74" s="211">
        <v>427</v>
      </c>
      <c r="I74" s="211">
        <v>431</v>
      </c>
    </row>
    <row r="75" spans="1:9" s="74" customFormat="1" ht="12" customHeight="1">
      <c r="A75" s="80"/>
      <c r="B75" s="80"/>
      <c r="C75" s="218"/>
      <c r="D75" s="212"/>
      <c r="E75" s="218"/>
      <c r="F75" s="218"/>
      <c r="G75" s="218"/>
      <c r="H75" s="218"/>
      <c r="I75" s="218"/>
    </row>
    <row r="76" spans="1:9" s="74" customFormat="1" ht="12" customHeight="1">
      <c r="A76" s="82"/>
      <c r="B76" s="105" t="s">
        <v>87</v>
      </c>
      <c r="C76" s="210">
        <v>12112</v>
      </c>
      <c r="D76" s="214" t="s">
        <v>2</v>
      </c>
      <c r="E76" s="210">
        <v>0</v>
      </c>
      <c r="F76" s="210">
        <v>12107</v>
      </c>
      <c r="G76" s="210">
        <v>1585</v>
      </c>
      <c r="H76" s="210">
        <v>10522</v>
      </c>
      <c r="I76" s="210">
        <v>6</v>
      </c>
    </row>
    <row r="77" spans="1:9" ht="12" customHeight="1">
      <c r="A77" s="80" t="s">
        <v>208</v>
      </c>
      <c r="B77" s="80" t="s">
        <v>209</v>
      </c>
      <c r="C77" s="211">
        <v>4562</v>
      </c>
      <c r="D77" s="212" t="s">
        <v>2</v>
      </c>
      <c r="E77" s="212" t="s">
        <v>2</v>
      </c>
      <c r="F77" s="211">
        <v>4562</v>
      </c>
      <c r="G77" s="211">
        <v>57</v>
      </c>
      <c r="H77" s="211">
        <v>4505</v>
      </c>
      <c r="I77" s="212" t="s">
        <v>2</v>
      </c>
    </row>
    <row r="78" spans="1:9" ht="22.5" customHeight="1">
      <c r="A78" s="80" t="s">
        <v>214</v>
      </c>
      <c r="B78" s="85" t="s">
        <v>215</v>
      </c>
      <c r="C78" s="211">
        <v>7022</v>
      </c>
      <c r="D78" s="212" t="s">
        <v>2</v>
      </c>
      <c r="E78" s="211">
        <v>0</v>
      </c>
      <c r="F78" s="211">
        <v>7022</v>
      </c>
      <c r="G78" s="211">
        <v>1514</v>
      </c>
      <c r="H78" s="211">
        <v>5507</v>
      </c>
      <c r="I78" s="212" t="s">
        <v>2</v>
      </c>
    </row>
    <row r="79" spans="1:9" ht="12" customHeight="1">
      <c r="A79" s="80" t="s">
        <v>216</v>
      </c>
      <c r="B79" s="85" t="s">
        <v>217</v>
      </c>
      <c r="C79" s="211">
        <v>529</v>
      </c>
      <c r="D79" s="212" t="s">
        <v>2</v>
      </c>
      <c r="E79" s="212" t="s">
        <v>2</v>
      </c>
      <c r="F79" s="211">
        <v>523</v>
      </c>
      <c r="G79" s="211">
        <v>14</v>
      </c>
      <c r="H79" s="211">
        <v>509</v>
      </c>
      <c r="I79" s="211">
        <v>6</v>
      </c>
    </row>
    <row r="80" spans="1:9" s="74" customFormat="1" ht="12" customHeight="1">
      <c r="A80" s="80"/>
      <c r="B80" s="80"/>
      <c r="C80" s="218"/>
      <c r="D80" s="218"/>
      <c r="E80" s="218"/>
      <c r="F80" s="218"/>
      <c r="G80" s="218"/>
      <c r="H80" s="218"/>
      <c r="I80" s="218"/>
    </row>
    <row r="81" spans="1:16" ht="22.5" customHeight="1">
      <c r="A81" s="82" t="s">
        <v>218</v>
      </c>
      <c r="B81" s="105" t="s">
        <v>219</v>
      </c>
      <c r="C81" s="210">
        <v>29576</v>
      </c>
      <c r="D81" s="210">
        <v>48</v>
      </c>
      <c r="E81" s="210">
        <v>3748</v>
      </c>
      <c r="F81" s="210">
        <v>16332</v>
      </c>
      <c r="G81" s="214" t="s">
        <v>2</v>
      </c>
      <c r="H81" s="210">
        <v>16332</v>
      </c>
      <c r="I81" s="210">
        <v>9448</v>
      </c>
    </row>
    <row r="82" spans="1:16" s="74" customFormat="1" ht="12" customHeight="1">
      <c r="A82" s="80"/>
      <c r="B82" s="80"/>
      <c r="C82" s="218"/>
      <c r="D82" s="218"/>
      <c r="E82" s="218"/>
      <c r="F82" s="218"/>
      <c r="G82" s="218"/>
      <c r="H82" s="218"/>
      <c r="I82" s="218"/>
    </row>
    <row r="83" spans="1:16" ht="22.5" customHeight="1">
      <c r="A83" s="82"/>
      <c r="B83" s="105" t="s">
        <v>220</v>
      </c>
      <c r="C83" s="210">
        <v>91132</v>
      </c>
      <c r="D83" s="210">
        <v>12849</v>
      </c>
      <c r="E83" s="210">
        <v>12204</v>
      </c>
      <c r="F83" s="210">
        <v>55738</v>
      </c>
      <c r="G83" s="210">
        <v>15649</v>
      </c>
      <c r="H83" s="210">
        <v>40089</v>
      </c>
      <c r="I83" s="210">
        <v>10341</v>
      </c>
    </row>
    <row r="84" spans="1:16" ht="12" customHeight="1">
      <c r="A84" s="80" t="s">
        <v>221</v>
      </c>
      <c r="B84" s="85" t="s">
        <v>222</v>
      </c>
      <c r="C84" s="211">
        <v>68137</v>
      </c>
      <c r="D84" s="211">
        <v>10271</v>
      </c>
      <c r="E84" s="211">
        <v>6077</v>
      </c>
      <c r="F84" s="211">
        <v>41668</v>
      </c>
      <c r="G84" s="211">
        <v>13649</v>
      </c>
      <c r="H84" s="211">
        <v>28019</v>
      </c>
      <c r="I84" s="211">
        <v>10121</v>
      </c>
    </row>
    <row r="85" spans="1:16" ht="12" customHeight="1">
      <c r="A85" s="80" t="s">
        <v>223</v>
      </c>
      <c r="B85" s="80" t="s">
        <v>224</v>
      </c>
      <c r="C85" s="211">
        <v>2266</v>
      </c>
      <c r="D85" s="211">
        <v>593</v>
      </c>
      <c r="E85" s="211">
        <v>269</v>
      </c>
      <c r="F85" s="211">
        <v>1286</v>
      </c>
      <c r="G85" s="211">
        <v>38</v>
      </c>
      <c r="H85" s="211">
        <v>1249</v>
      </c>
      <c r="I85" s="211">
        <v>118</v>
      </c>
    </row>
    <row r="86" spans="1:16" ht="12" customHeight="1">
      <c r="A86" s="80" t="s">
        <v>225</v>
      </c>
      <c r="B86" s="80" t="s">
        <v>226</v>
      </c>
      <c r="C86" s="211">
        <v>2136</v>
      </c>
      <c r="D86" s="212" t="s">
        <v>2</v>
      </c>
      <c r="E86" s="211">
        <v>907</v>
      </c>
      <c r="F86" s="211">
        <v>1229</v>
      </c>
      <c r="G86" s="211">
        <v>103</v>
      </c>
      <c r="H86" s="211">
        <v>1127</v>
      </c>
      <c r="I86" s="212" t="s">
        <v>2</v>
      </c>
    </row>
    <row r="87" spans="1:16" ht="22.5" customHeight="1">
      <c r="A87" s="80" t="s">
        <v>227</v>
      </c>
      <c r="B87" s="85" t="s">
        <v>228</v>
      </c>
      <c r="C87" s="211">
        <v>13986</v>
      </c>
      <c r="D87" s="211">
        <v>55</v>
      </c>
      <c r="E87" s="211">
        <v>2436</v>
      </c>
      <c r="F87" s="211">
        <v>11495</v>
      </c>
      <c r="G87" s="211">
        <v>1801</v>
      </c>
      <c r="H87" s="211">
        <v>9695</v>
      </c>
      <c r="I87" s="212" t="s">
        <v>2</v>
      </c>
    </row>
    <row r="88" spans="1:16" ht="22.5" customHeight="1">
      <c r="A88" s="80" t="s">
        <v>229</v>
      </c>
      <c r="B88" s="85" t="s">
        <v>230</v>
      </c>
      <c r="C88" s="211">
        <v>1759</v>
      </c>
      <c r="D88" s="212" t="s">
        <v>2</v>
      </c>
      <c r="E88" s="211">
        <v>1678</v>
      </c>
      <c r="F88" s="212" t="s">
        <v>2</v>
      </c>
      <c r="G88" s="212" t="s">
        <v>2</v>
      </c>
      <c r="H88" s="212" t="s">
        <v>2</v>
      </c>
      <c r="I88" s="211">
        <v>81</v>
      </c>
    </row>
    <row r="89" spans="1:16" ht="12" customHeight="1">
      <c r="A89" s="80" t="s">
        <v>231</v>
      </c>
      <c r="B89" s="85" t="s">
        <v>232</v>
      </c>
      <c r="C89" s="211">
        <v>800</v>
      </c>
      <c r="D89" s="212" t="s">
        <v>2</v>
      </c>
      <c r="E89" s="211">
        <v>800</v>
      </c>
      <c r="F89" s="212" t="s">
        <v>2</v>
      </c>
      <c r="G89" s="212" t="s">
        <v>2</v>
      </c>
      <c r="H89" s="212" t="s">
        <v>2</v>
      </c>
      <c r="I89" s="212" t="s">
        <v>2</v>
      </c>
    </row>
    <row r="90" spans="1:16" ht="12" customHeight="1">
      <c r="A90" s="80" t="s">
        <v>233</v>
      </c>
      <c r="B90" s="85" t="s">
        <v>234</v>
      </c>
      <c r="C90" s="211">
        <v>2047</v>
      </c>
      <c r="D90" s="211">
        <v>1930</v>
      </c>
      <c r="E90" s="211">
        <v>38</v>
      </c>
      <c r="F90" s="211">
        <v>59</v>
      </c>
      <c r="G90" s="211">
        <v>59</v>
      </c>
      <c r="H90" s="212" t="s">
        <v>2</v>
      </c>
      <c r="I90" s="211">
        <v>20</v>
      </c>
    </row>
    <row r="91" spans="1:16" ht="22.5" customHeight="1">
      <c r="A91" s="80" t="s">
        <v>405</v>
      </c>
      <c r="B91" s="85" t="s">
        <v>404</v>
      </c>
      <c r="C91" s="211">
        <v>1</v>
      </c>
      <c r="D91" s="212" t="s">
        <v>2</v>
      </c>
      <c r="E91" s="211">
        <v>1</v>
      </c>
      <c r="F91" s="212" t="s">
        <v>2</v>
      </c>
      <c r="G91" s="212" t="s">
        <v>2</v>
      </c>
      <c r="H91" s="212" t="s">
        <v>2</v>
      </c>
      <c r="I91" s="212" t="s">
        <v>2</v>
      </c>
    </row>
    <row r="92" spans="1:16" s="74" customFormat="1" ht="12" customHeight="1">
      <c r="A92" s="80"/>
      <c r="B92" s="80"/>
      <c r="C92" s="218"/>
      <c r="D92" s="218"/>
      <c r="E92" s="218"/>
      <c r="F92" s="218"/>
      <c r="G92" s="218"/>
      <c r="H92" s="218"/>
      <c r="I92" s="218"/>
    </row>
    <row r="93" spans="1:16" s="74" customFormat="1" ht="12" customHeight="1">
      <c r="A93" s="82"/>
      <c r="B93" s="105" t="s">
        <v>1</v>
      </c>
      <c r="C93" s="219">
        <v>522678</v>
      </c>
      <c r="D93" s="219">
        <v>69898</v>
      </c>
      <c r="E93" s="219">
        <v>34042</v>
      </c>
      <c r="F93" s="219">
        <v>389479</v>
      </c>
      <c r="G93" s="219">
        <v>114603</v>
      </c>
      <c r="H93" s="219">
        <v>274876</v>
      </c>
      <c r="I93" s="219">
        <v>29258</v>
      </c>
      <c r="J93" s="185"/>
      <c r="K93" s="185"/>
      <c r="L93" s="185"/>
      <c r="M93" s="185"/>
      <c r="N93" s="185"/>
      <c r="O93" s="185"/>
      <c r="P93" s="185"/>
    </row>
    <row r="94" spans="1:16" ht="13.2">
      <c r="A94" s="82"/>
      <c r="B94" s="105"/>
      <c r="C94" s="83"/>
      <c r="D94" s="83"/>
      <c r="E94" s="83"/>
      <c r="F94" s="83"/>
      <c r="G94" s="83"/>
      <c r="H94" s="83"/>
      <c r="I94" s="83"/>
      <c r="J94" s="185"/>
      <c r="K94" s="185"/>
      <c r="L94" s="185"/>
      <c r="M94" s="185"/>
      <c r="N94" s="185"/>
      <c r="O94" s="185"/>
      <c r="P94" s="185"/>
    </row>
    <row r="95" spans="1:16">
      <c r="B95" s="22"/>
    </row>
    <row r="96" spans="1:16" s="74" customFormat="1" ht="12" customHeight="1">
      <c r="A96" s="86"/>
      <c r="B96" s="22"/>
      <c r="C96" s="22"/>
      <c r="D96" s="86"/>
      <c r="E96" s="86"/>
      <c r="F96" s="86"/>
      <c r="G96" s="86"/>
      <c r="H96" s="86"/>
      <c r="I96" s="86"/>
    </row>
    <row r="97" spans="1:9" ht="12" customHeight="1">
      <c r="A97" s="245" t="s">
        <v>281</v>
      </c>
      <c r="B97" s="245"/>
      <c r="C97" s="245"/>
      <c r="D97" s="245"/>
      <c r="E97" s="245"/>
      <c r="F97" s="245"/>
      <c r="G97" s="245"/>
      <c r="H97" s="245"/>
      <c r="I97" s="245"/>
    </row>
    <row r="98" spans="1:9" ht="12" customHeight="1">
      <c r="A98" s="75"/>
      <c r="B98" s="75"/>
      <c r="C98" s="75"/>
      <c r="D98" s="75"/>
      <c r="E98" s="75"/>
      <c r="F98" s="75"/>
      <c r="G98" s="75"/>
      <c r="H98" s="75"/>
      <c r="I98" s="75"/>
    </row>
    <row r="99" spans="1:9" ht="12" customHeight="1">
      <c r="A99" s="249" t="s">
        <v>92</v>
      </c>
      <c r="B99" s="246" t="s">
        <v>93</v>
      </c>
      <c r="C99" s="255" t="s">
        <v>241</v>
      </c>
      <c r="D99" s="252" t="s">
        <v>95</v>
      </c>
      <c r="E99" s="256"/>
      <c r="F99" s="256"/>
      <c r="G99" s="256"/>
      <c r="H99" s="256"/>
      <c r="I99" s="256"/>
    </row>
    <row r="100" spans="1:9" ht="12" customHeight="1">
      <c r="A100" s="249"/>
      <c r="B100" s="246"/>
      <c r="C100" s="255"/>
      <c r="D100" s="255" t="s">
        <v>242</v>
      </c>
      <c r="E100" s="255" t="s">
        <v>243</v>
      </c>
      <c r="F100" s="257" t="s">
        <v>244</v>
      </c>
      <c r="G100" s="258"/>
      <c r="H100" s="258"/>
      <c r="I100" s="259" t="s">
        <v>245</v>
      </c>
    </row>
    <row r="101" spans="1:9" ht="12" customHeight="1">
      <c r="A101" s="249"/>
      <c r="B101" s="246"/>
      <c r="C101" s="255"/>
      <c r="D101" s="255"/>
      <c r="E101" s="255"/>
      <c r="F101" s="260" t="s">
        <v>98</v>
      </c>
      <c r="G101" s="253" t="s">
        <v>246</v>
      </c>
      <c r="H101" s="254"/>
      <c r="I101" s="259"/>
    </row>
    <row r="102" spans="1:9" ht="42" customHeight="1">
      <c r="A102" s="249"/>
      <c r="B102" s="246"/>
      <c r="C102" s="255"/>
      <c r="D102" s="255"/>
      <c r="E102" s="255"/>
      <c r="F102" s="261"/>
      <c r="G102" s="182" t="s">
        <v>247</v>
      </c>
      <c r="H102" s="182" t="s">
        <v>248</v>
      </c>
      <c r="I102" s="259"/>
    </row>
    <row r="103" spans="1:9" ht="12" customHeight="1">
      <c r="A103" s="249"/>
      <c r="B103" s="246"/>
      <c r="C103" s="247" t="s">
        <v>9</v>
      </c>
      <c r="D103" s="247"/>
      <c r="E103" s="247"/>
      <c r="F103" s="247"/>
      <c r="G103" s="247"/>
      <c r="H103" s="247"/>
      <c r="I103" s="248"/>
    </row>
    <row r="104" spans="1:9">
      <c r="A104" s="80" t="s">
        <v>103</v>
      </c>
      <c r="B104" s="104" t="s">
        <v>103</v>
      </c>
      <c r="C104" s="106"/>
      <c r="D104" s="84"/>
      <c r="E104" s="84"/>
      <c r="F104" s="84"/>
      <c r="G104" s="84"/>
      <c r="H104" s="84"/>
      <c r="I104" s="84"/>
    </row>
    <row r="105" spans="1:9" ht="22.5" customHeight="1">
      <c r="A105" s="82"/>
      <c r="B105" s="82" t="s">
        <v>168</v>
      </c>
      <c r="C105" s="210">
        <v>1248190</v>
      </c>
      <c r="D105" s="210">
        <v>896</v>
      </c>
      <c r="E105" s="210">
        <v>1088137</v>
      </c>
      <c r="F105" s="210">
        <v>148696</v>
      </c>
      <c r="G105" s="210">
        <v>47179</v>
      </c>
      <c r="H105" s="210">
        <v>101517</v>
      </c>
      <c r="I105" s="210">
        <v>10462</v>
      </c>
    </row>
    <row r="106" spans="1:9" ht="12" customHeight="1">
      <c r="A106" s="80" t="s">
        <v>169</v>
      </c>
      <c r="B106" s="85" t="s">
        <v>170</v>
      </c>
      <c r="C106" s="211">
        <v>1248190</v>
      </c>
      <c r="D106" s="211">
        <v>896</v>
      </c>
      <c r="E106" s="211">
        <v>1088137</v>
      </c>
      <c r="F106" s="211">
        <v>148696</v>
      </c>
      <c r="G106" s="211">
        <v>47179</v>
      </c>
      <c r="H106" s="211">
        <v>101517</v>
      </c>
      <c r="I106" s="211">
        <v>10462</v>
      </c>
    </row>
    <row r="107" spans="1:9">
      <c r="B107" s="22"/>
      <c r="C107" s="211"/>
      <c r="D107" s="211"/>
      <c r="E107" s="211"/>
      <c r="F107" s="211"/>
      <c r="G107" s="211"/>
      <c r="H107" s="211"/>
      <c r="I107" s="211"/>
    </row>
    <row r="108" spans="1:9">
      <c r="A108" s="82"/>
      <c r="B108" s="82" t="s">
        <v>1</v>
      </c>
      <c r="C108" s="210">
        <v>1248190</v>
      </c>
      <c r="D108" s="210">
        <v>896</v>
      </c>
      <c r="E108" s="210">
        <v>1088137</v>
      </c>
      <c r="F108" s="210">
        <v>148696</v>
      </c>
      <c r="G108" s="210">
        <v>47179</v>
      </c>
      <c r="H108" s="210">
        <v>101517</v>
      </c>
      <c r="I108" s="210">
        <v>10462</v>
      </c>
    </row>
    <row r="109" spans="1:9">
      <c r="B109" s="22"/>
    </row>
    <row r="110" spans="1:9">
      <c r="B110" s="22"/>
    </row>
    <row r="111" spans="1:9">
      <c r="B111" s="22"/>
    </row>
    <row r="112" spans="1:9">
      <c r="B112" s="22"/>
    </row>
    <row r="113" spans="2:2">
      <c r="B113" s="22"/>
    </row>
    <row r="114" spans="2:2">
      <c r="B114" s="22"/>
    </row>
    <row r="115" spans="2:2">
      <c r="B115" s="22"/>
    </row>
    <row r="116" spans="2:2">
      <c r="B116" s="22"/>
    </row>
    <row r="117" spans="2:2">
      <c r="B117" s="22"/>
    </row>
    <row r="118" spans="2:2">
      <c r="B118" s="22"/>
    </row>
    <row r="119" spans="2:2">
      <c r="B119" s="22"/>
    </row>
    <row r="120" spans="2:2">
      <c r="B120" s="22"/>
    </row>
    <row r="121" spans="2:2">
      <c r="B121" s="22"/>
    </row>
    <row r="122" spans="2:2">
      <c r="B122" s="22"/>
    </row>
    <row r="123" spans="2:2">
      <c r="B123" s="22"/>
    </row>
    <row r="124" spans="2:2">
      <c r="B124" s="22"/>
    </row>
    <row r="125" spans="2:2">
      <c r="B125" s="22"/>
    </row>
    <row r="126" spans="2:2">
      <c r="B126" s="22"/>
    </row>
    <row r="127" spans="2:2">
      <c r="B127" s="22"/>
    </row>
    <row r="128" spans="2:2">
      <c r="B128" s="22"/>
    </row>
    <row r="129" spans="2:2">
      <c r="B129" s="22"/>
    </row>
    <row r="130" spans="2:2">
      <c r="B130" s="22"/>
    </row>
    <row r="131" spans="2:2">
      <c r="B131" s="22"/>
    </row>
    <row r="132" spans="2:2">
      <c r="B132" s="22"/>
    </row>
    <row r="133" spans="2:2">
      <c r="B133" s="22"/>
    </row>
    <row r="134" spans="2:2">
      <c r="B134" s="22"/>
    </row>
    <row r="135" spans="2:2">
      <c r="B135" s="22"/>
    </row>
    <row r="136" spans="2:2">
      <c r="B136" s="22"/>
    </row>
    <row r="137" spans="2:2">
      <c r="B137" s="22"/>
    </row>
    <row r="138" spans="2:2">
      <c r="B138" s="22"/>
    </row>
    <row r="139" spans="2:2">
      <c r="B139" s="22"/>
    </row>
    <row r="140" spans="2:2">
      <c r="B140" s="22"/>
    </row>
    <row r="141" spans="2:2">
      <c r="B141" s="22"/>
    </row>
    <row r="142" spans="2:2">
      <c r="B142" s="22"/>
    </row>
    <row r="143" spans="2:2">
      <c r="B143" s="22"/>
    </row>
    <row r="144" spans="2:2">
      <c r="B144" s="22"/>
    </row>
    <row r="145" spans="2:2">
      <c r="B145" s="22"/>
    </row>
    <row r="146" spans="2:2">
      <c r="B146" s="22"/>
    </row>
    <row r="147" spans="2:2">
      <c r="B147" s="22"/>
    </row>
    <row r="148" spans="2:2">
      <c r="B148" s="22"/>
    </row>
  </sheetData>
  <mergeCells count="25">
    <mergeCell ref="A1:I1"/>
    <mergeCell ref="A2:I2"/>
    <mergeCell ref="I100:I102"/>
    <mergeCell ref="F101:F102"/>
    <mergeCell ref="C8:I8"/>
    <mergeCell ref="A4:A8"/>
    <mergeCell ref="B4:B8"/>
    <mergeCell ref="C4:C7"/>
    <mergeCell ref="D4:I4"/>
    <mergeCell ref="D5:D7"/>
    <mergeCell ref="E5:E7"/>
    <mergeCell ref="F5:H5"/>
    <mergeCell ref="G101:H101"/>
    <mergeCell ref="I5:I7"/>
    <mergeCell ref="F6:F7"/>
    <mergeCell ref="G6:H6"/>
    <mergeCell ref="C103:I103"/>
    <mergeCell ref="A97:I97"/>
    <mergeCell ref="A99:A103"/>
    <mergeCell ref="B99:B103"/>
    <mergeCell ref="C99:C102"/>
    <mergeCell ref="D99:I99"/>
    <mergeCell ref="D100:D102"/>
    <mergeCell ref="E100:E102"/>
    <mergeCell ref="F100:H100"/>
  </mergeCells>
  <phoneticPr fontId="5" type="noConversion"/>
  <hyperlinks>
    <hyperlink ref="A1:I1" location="Inhaltsverzeichnis!E20" display="Inhaltsverzeichnis!E20"/>
    <hyperlink ref="A2:I2" location="Inhaltsverzeichnis!E25" display="6.1  Universitäten einschl. technischer Universitäten (ohne Kliniken)"/>
    <hyperlink ref="A97:I97" location="Inhaltsverzeichnis!E27" display="6.2  Hochschulkliniken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2" manualBreakCount="2">
    <brk id="49" max="16383" man="1"/>
    <brk id="79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K79"/>
  <sheetViews>
    <sheetView zoomScaleNormal="10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3" width="8.88671875" style="22" customWidth="1"/>
    <col min="4" max="9" width="8.88671875" style="86" customWidth="1"/>
    <col min="10" max="16384" width="11.44140625" style="76"/>
  </cols>
  <sheetData>
    <row r="1" spans="1:9" s="74" customFormat="1" ht="24" customHeight="1">
      <c r="A1" s="245" t="s">
        <v>428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276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65" t="s">
        <v>92</v>
      </c>
      <c r="B4" s="262" t="s">
        <v>93</v>
      </c>
      <c r="C4" s="260" t="s">
        <v>241</v>
      </c>
      <c r="D4" s="252" t="s">
        <v>95</v>
      </c>
      <c r="E4" s="256"/>
      <c r="F4" s="256"/>
      <c r="G4" s="256"/>
      <c r="H4" s="256"/>
      <c r="I4" s="256"/>
    </row>
    <row r="5" spans="1:9" ht="12" customHeight="1">
      <c r="A5" s="266"/>
      <c r="B5" s="268"/>
      <c r="C5" s="270"/>
      <c r="D5" s="260" t="s">
        <v>242</v>
      </c>
      <c r="E5" s="260" t="s">
        <v>243</v>
      </c>
      <c r="F5" s="271" t="s">
        <v>244</v>
      </c>
      <c r="G5" s="272"/>
      <c r="H5" s="273"/>
      <c r="I5" s="274" t="s">
        <v>245</v>
      </c>
    </row>
    <row r="6" spans="1:9" ht="12" customHeight="1">
      <c r="A6" s="266"/>
      <c r="B6" s="268"/>
      <c r="C6" s="270"/>
      <c r="D6" s="270"/>
      <c r="E6" s="270"/>
      <c r="F6" s="260" t="s">
        <v>98</v>
      </c>
      <c r="G6" s="253" t="s">
        <v>246</v>
      </c>
      <c r="H6" s="254"/>
      <c r="I6" s="275"/>
    </row>
    <row r="7" spans="1:9" ht="42" customHeight="1">
      <c r="A7" s="266"/>
      <c r="B7" s="268"/>
      <c r="C7" s="261"/>
      <c r="D7" s="261"/>
      <c r="E7" s="261"/>
      <c r="F7" s="261"/>
      <c r="G7" s="87" t="s">
        <v>247</v>
      </c>
      <c r="H7" s="87" t="s">
        <v>248</v>
      </c>
      <c r="I7" s="276"/>
    </row>
    <row r="8" spans="1:9" ht="12" customHeight="1">
      <c r="A8" s="267"/>
      <c r="B8" s="263"/>
      <c r="C8" s="248" t="s">
        <v>9</v>
      </c>
      <c r="D8" s="264"/>
      <c r="E8" s="264"/>
      <c r="F8" s="264"/>
      <c r="G8" s="264"/>
      <c r="H8" s="264"/>
      <c r="I8" s="264"/>
    </row>
    <row r="9" spans="1:9" ht="12" customHeight="1">
      <c r="A9" s="80" t="s">
        <v>103</v>
      </c>
      <c r="B9" s="104" t="s">
        <v>103</v>
      </c>
      <c r="C9" s="106"/>
      <c r="D9" s="84"/>
      <c r="E9" s="84"/>
      <c r="F9" s="84"/>
      <c r="G9" s="84"/>
      <c r="H9" s="84"/>
      <c r="I9" s="84"/>
    </row>
    <row r="10" spans="1:9" s="74" customFormat="1" ht="12" customHeight="1">
      <c r="A10" s="82"/>
      <c r="B10" s="82" t="s">
        <v>104</v>
      </c>
      <c r="C10" s="210">
        <v>5026</v>
      </c>
      <c r="D10" s="210">
        <v>4624</v>
      </c>
      <c r="E10" s="210">
        <v>67</v>
      </c>
      <c r="F10" s="210">
        <v>313</v>
      </c>
      <c r="G10" s="210">
        <v>95</v>
      </c>
      <c r="H10" s="210">
        <v>218</v>
      </c>
      <c r="I10" s="210">
        <v>22</v>
      </c>
    </row>
    <row r="11" spans="1:9" ht="22.5" customHeight="1">
      <c r="A11" s="80" t="s">
        <v>105</v>
      </c>
      <c r="B11" s="80" t="s">
        <v>106</v>
      </c>
      <c r="C11" s="211">
        <v>95</v>
      </c>
      <c r="D11" s="211">
        <v>94</v>
      </c>
      <c r="E11" s="211">
        <v>1</v>
      </c>
      <c r="F11" s="212" t="s">
        <v>2</v>
      </c>
      <c r="G11" s="212" t="s">
        <v>2</v>
      </c>
      <c r="H11" s="212" t="s">
        <v>2</v>
      </c>
      <c r="I11" s="211">
        <v>0</v>
      </c>
    </row>
    <row r="12" spans="1:9" ht="12" customHeight="1">
      <c r="A12" s="80" t="s">
        <v>111</v>
      </c>
      <c r="B12" s="80" t="s">
        <v>112</v>
      </c>
      <c r="C12" s="211">
        <v>20</v>
      </c>
      <c r="D12" s="211">
        <v>20</v>
      </c>
      <c r="E12" s="212" t="s">
        <v>2</v>
      </c>
      <c r="F12" s="212" t="s">
        <v>2</v>
      </c>
      <c r="G12" s="212" t="s">
        <v>2</v>
      </c>
      <c r="H12" s="212" t="s">
        <v>2</v>
      </c>
      <c r="I12" s="212" t="s">
        <v>2</v>
      </c>
    </row>
    <row r="13" spans="1:9" ht="12" customHeight="1">
      <c r="A13" s="80" t="s">
        <v>129</v>
      </c>
      <c r="B13" s="85" t="s">
        <v>130</v>
      </c>
      <c r="C13" s="211">
        <v>4350</v>
      </c>
      <c r="D13" s="211">
        <v>4285</v>
      </c>
      <c r="E13" s="211">
        <v>64</v>
      </c>
      <c r="F13" s="212" t="s">
        <v>2</v>
      </c>
      <c r="G13" s="212" t="s">
        <v>2</v>
      </c>
      <c r="H13" s="212" t="s">
        <v>2</v>
      </c>
      <c r="I13" s="212" t="s">
        <v>2</v>
      </c>
    </row>
    <row r="14" spans="1:9" ht="12" customHeight="1">
      <c r="A14" s="80" t="s">
        <v>131</v>
      </c>
      <c r="B14" s="85" t="s">
        <v>132</v>
      </c>
      <c r="C14" s="211">
        <v>562</v>
      </c>
      <c r="D14" s="211">
        <v>226</v>
      </c>
      <c r="E14" s="211">
        <v>2</v>
      </c>
      <c r="F14" s="211">
        <v>313</v>
      </c>
      <c r="G14" s="211">
        <v>95</v>
      </c>
      <c r="H14" s="211">
        <v>218</v>
      </c>
      <c r="I14" s="211">
        <v>21</v>
      </c>
    </row>
    <row r="15" spans="1:9" ht="12" customHeight="1">
      <c r="A15" s="80"/>
      <c r="B15" s="80"/>
      <c r="C15" s="218"/>
      <c r="D15" s="218"/>
      <c r="E15" s="218"/>
      <c r="F15" s="218"/>
      <c r="G15" s="218"/>
      <c r="H15" s="218"/>
      <c r="I15" s="218"/>
    </row>
    <row r="16" spans="1:9" s="74" customFormat="1" ht="12" customHeight="1">
      <c r="A16" s="82" t="s">
        <v>135</v>
      </c>
      <c r="B16" s="82" t="s">
        <v>81</v>
      </c>
      <c r="C16" s="210">
        <v>1332</v>
      </c>
      <c r="D16" s="210">
        <v>1332</v>
      </c>
      <c r="E16" s="210">
        <v>0</v>
      </c>
      <c r="F16" s="214" t="s">
        <v>2</v>
      </c>
      <c r="G16" s="214" t="s">
        <v>2</v>
      </c>
      <c r="H16" s="214" t="s">
        <v>2</v>
      </c>
      <c r="I16" s="214" t="s">
        <v>2</v>
      </c>
    </row>
    <row r="17" spans="1:11" ht="12" customHeight="1">
      <c r="A17" s="80"/>
      <c r="B17" s="80"/>
      <c r="C17" s="218"/>
      <c r="D17" s="218"/>
      <c r="E17" s="218"/>
      <c r="F17" s="218"/>
      <c r="G17" s="218"/>
      <c r="H17" s="218"/>
      <c r="I17" s="218"/>
      <c r="J17" s="84"/>
      <c r="K17" s="84"/>
    </row>
    <row r="18" spans="1:11" ht="22.5" customHeight="1">
      <c r="A18" s="82"/>
      <c r="B18" s="82" t="s">
        <v>136</v>
      </c>
      <c r="C18" s="210">
        <v>52588</v>
      </c>
      <c r="D18" s="210">
        <v>29500</v>
      </c>
      <c r="E18" s="210">
        <v>1719</v>
      </c>
      <c r="F18" s="210">
        <v>11062</v>
      </c>
      <c r="G18" s="210">
        <v>4206</v>
      </c>
      <c r="H18" s="210">
        <v>6856</v>
      </c>
      <c r="I18" s="210">
        <v>10307</v>
      </c>
    </row>
    <row r="19" spans="1:11" ht="22.5" customHeight="1">
      <c r="A19" s="80" t="s">
        <v>137</v>
      </c>
      <c r="B19" s="80" t="s">
        <v>138</v>
      </c>
      <c r="C19" s="211">
        <v>5883</v>
      </c>
      <c r="D19" s="211">
        <v>4733</v>
      </c>
      <c r="E19" s="211">
        <v>1128</v>
      </c>
      <c r="F19" s="211">
        <v>5</v>
      </c>
      <c r="G19" s="212" t="s">
        <v>2</v>
      </c>
      <c r="H19" s="211">
        <v>5</v>
      </c>
      <c r="I19" s="211">
        <v>16</v>
      </c>
    </row>
    <row r="20" spans="1:11" ht="12" customHeight="1">
      <c r="A20" s="80" t="s">
        <v>145</v>
      </c>
      <c r="B20" s="80" t="s">
        <v>146</v>
      </c>
      <c r="C20" s="211">
        <v>14613</v>
      </c>
      <c r="D20" s="211">
        <v>1724</v>
      </c>
      <c r="E20" s="211">
        <v>65</v>
      </c>
      <c r="F20" s="211">
        <v>2839</v>
      </c>
      <c r="G20" s="211">
        <v>1872</v>
      </c>
      <c r="H20" s="211">
        <v>966</v>
      </c>
      <c r="I20" s="211">
        <v>9985</v>
      </c>
    </row>
    <row r="21" spans="1:11" ht="12" customHeight="1">
      <c r="A21" s="80" t="s">
        <v>147</v>
      </c>
      <c r="B21" s="80" t="s">
        <v>148</v>
      </c>
      <c r="C21" s="211">
        <v>324</v>
      </c>
      <c r="D21" s="211">
        <v>324</v>
      </c>
      <c r="E21" s="212" t="s">
        <v>2</v>
      </c>
      <c r="F21" s="212" t="s">
        <v>2</v>
      </c>
      <c r="G21" s="212" t="s">
        <v>2</v>
      </c>
      <c r="H21" s="212" t="s">
        <v>2</v>
      </c>
      <c r="I21" s="212" t="s">
        <v>2</v>
      </c>
    </row>
    <row r="22" spans="1:11" s="74" customFormat="1" ht="12" customHeight="1">
      <c r="A22" s="80" t="s">
        <v>149</v>
      </c>
      <c r="B22" s="85" t="s">
        <v>365</v>
      </c>
      <c r="C22" s="211">
        <v>1711</v>
      </c>
      <c r="D22" s="211">
        <v>1180</v>
      </c>
      <c r="E22" s="211">
        <v>60</v>
      </c>
      <c r="F22" s="211">
        <v>472</v>
      </c>
      <c r="G22" s="211">
        <v>362</v>
      </c>
      <c r="H22" s="211">
        <v>110</v>
      </c>
      <c r="I22" s="212" t="s">
        <v>2</v>
      </c>
    </row>
    <row r="23" spans="1:11" s="74" customFormat="1" ht="12" customHeight="1">
      <c r="A23" s="80" t="s">
        <v>150</v>
      </c>
      <c r="B23" s="80" t="s">
        <v>151</v>
      </c>
      <c r="C23" s="211">
        <v>29849</v>
      </c>
      <c r="D23" s="211">
        <v>21334</v>
      </c>
      <c r="E23" s="211">
        <v>463</v>
      </c>
      <c r="F23" s="211">
        <v>7747</v>
      </c>
      <c r="G23" s="211">
        <v>1972</v>
      </c>
      <c r="H23" s="211">
        <v>5775</v>
      </c>
      <c r="I23" s="211">
        <v>305</v>
      </c>
    </row>
    <row r="24" spans="1:11" ht="35.25" customHeight="1">
      <c r="A24" s="80" t="s">
        <v>292</v>
      </c>
      <c r="B24" s="80" t="s">
        <v>293</v>
      </c>
      <c r="C24" s="211">
        <v>208</v>
      </c>
      <c r="D24" s="211">
        <v>203</v>
      </c>
      <c r="E24" s="211">
        <v>4</v>
      </c>
      <c r="F24" s="212" t="s">
        <v>2</v>
      </c>
      <c r="G24" s="212" t="s">
        <v>2</v>
      </c>
      <c r="H24" s="212" t="s">
        <v>2</v>
      </c>
      <c r="I24" s="211">
        <v>1</v>
      </c>
    </row>
    <row r="25" spans="1:11" ht="12" customHeight="1">
      <c r="A25" s="80"/>
      <c r="B25" s="80"/>
      <c r="C25" s="213"/>
      <c r="D25" s="213"/>
      <c r="E25" s="213"/>
      <c r="F25" s="213"/>
      <c r="G25" s="213"/>
      <c r="H25" s="213"/>
      <c r="I25" s="213"/>
    </row>
    <row r="26" spans="1:11" s="74" customFormat="1" ht="12" customHeight="1">
      <c r="A26" s="82"/>
      <c r="B26" s="82" t="s">
        <v>84</v>
      </c>
      <c r="C26" s="210">
        <v>4408</v>
      </c>
      <c r="D26" s="210">
        <v>2621</v>
      </c>
      <c r="E26" s="210">
        <v>46</v>
      </c>
      <c r="F26" s="210">
        <v>1741</v>
      </c>
      <c r="G26" s="210">
        <v>321</v>
      </c>
      <c r="H26" s="210">
        <v>1420</v>
      </c>
      <c r="I26" s="214" t="s">
        <v>2</v>
      </c>
    </row>
    <row r="27" spans="1:11" ht="12" customHeight="1">
      <c r="A27" s="80" t="s">
        <v>152</v>
      </c>
      <c r="B27" s="80" t="s">
        <v>153</v>
      </c>
      <c r="C27" s="211">
        <v>454</v>
      </c>
      <c r="D27" s="211">
        <v>27</v>
      </c>
      <c r="E27" s="211">
        <v>11</v>
      </c>
      <c r="F27" s="211">
        <v>415</v>
      </c>
      <c r="G27" s="211">
        <v>182</v>
      </c>
      <c r="H27" s="211">
        <v>233</v>
      </c>
      <c r="I27" s="212" t="s">
        <v>2</v>
      </c>
    </row>
    <row r="28" spans="1:11" ht="12" customHeight="1">
      <c r="A28" s="80" t="s">
        <v>154</v>
      </c>
      <c r="B28" s="80" t="s">
        <v>155</v>
      </c>
      <c r="C28" s="211">
        <v>3954</v>
      </c>
      <c r="D28" s="211">
        <v>2594</v>
      </c>
      <c r="E28" s="211">
        <v>34</v>
      </c>
      <c r="F28" s="211">
        <v>1326</v>
      </c>
      <c r="G28" s="211">
        <v>139</v>
      </c>
      <c r="H28" s="211">
        <v>1188</v>
      </c>
      <c r="I28" s="212" t="s">
        <v>2</v>
      </c>
    </row>
    <row r="29" spans="1:11" ht="12" customHeight="1">
      <c r="A29" s="80"/>
      <c r="B29" s="80"/>
      <c r="C29" s="213"/>
      <c r="D29" s="213"/>
      <c r="E29" s="213"/>
      <c r="F29" s="213"/>
      <c r="G29" s="213"/>
      <c r="H29" s="213"/>
      <c r="I29" s="213"/>
    </row>
    <row r="30" spans="1:11" ht="22.5" customHeight="1">
      <c r="A30" s="82"/>
      <c r="B30" s="82" t="s">
        <v>168</v>
      </c>
      <c r="C30" s="210">
        <v>3513</v>
      </c>
      <c r="D30" s="210">
        <v>2938</v>
      </c>
      <c r="E30" s="210">
        <v>86</v>
      </c>
      <c r="F30" s="210">
        <v>435</v>
      </c>
      <c r="G30" s="210">
        <v>416</v>
      </c>
      <c r="H30" s="210">
        <v>19</v>
      </c>
      <c r="I30" s="210">
        <v>54</v>
      </c>
    </row>
    <row r="31" spans="1:11" ht="12" customHeight="1">
      <c r="A31" s="80" t="s">
        <v>171</v>
      </c>
      <c r="B31" s="80" t="s">
        <v>172</v>
      </c>
      <c r="C31" s="211">
        <v>3513</v>
      </c>
      <c r="D31" s="211">
        <v>2938</v>
      </c>
      <c r="E31" s="211">
        <v>86</v>
      </c>
      <c r="F31" s="211">
        <v>435</v>
      </c>
      <c r="G31" s="211">
        <v>416</v>
      </c>
      <c r="H31" s="211">
        <v>19</v>
      </c>
      <c r="I31" s="211">
        <v>54</v>
      </c>
    </row>
    <row r="32" spans="1:11" ht="12" customHeight="1">
      <c r="A32" s="80"/>
      <c r="B32" s="80"/>
      <c r="C32" s="213"/>
      <c r="D32" s="213"/>
      <c r="E32" s="213"/>
      <c r="F32" s="213"/>
      <c r="G32" s="213"/>
      <c r="H32" s="213"/>
      <c r="I32" s="213"/>
    </row>
    <row r="33" spans="1:9" ht="22.5" customHeight="1">
      <c r="A33" s="82"/>
      <c r="B33" s="82" t="s">
        <v>186</v>
      </c>
      <c r="C33" s="210">
        <v>347</v>
      </c>
      <c r="D33" s="210">
        <v>75</v>
      </c>
      <c r="E33" s="210">
        <v>7</v>
      </c>
      <c r="F33" s="210">
        <v>265</v>
      </c>
      <c r="G33" s="214" t="s">
        <v>2</v>
      </c>
      <c r="H33" s="210">
        <v>265</v>
      </c>
      <c r="I33" s="214" t="s">
        <v>2</v>
      </c>
    </row>
    <row r="34" spans="1:9">
      <c r="A34" s="146">
        <v>615</v>
      </c>
      <c r="B34" s="80" t="s">
        <v>188</v>
      </c>
      <c r="C34" s="211">
        <v>96</v>
      </c>
      <c r="D34" s="211">
        <v>20</v>
      </c>
      <c r="E34" s="211">
        <v>5</v>
      </c>
      <c r="F34" s="211">
        <v>71</v>
      </c>
      <c r="G34" s="212" t="s">
        <v>2</v>
      </c>
      <c r="H34" s="211">
        <v>71</v>
      </c>
      <c r="I34" s="212" t="s">
        <v>2</v>
      </c>
    </row>
    <row r="35" spans="1:9" ht="22.5" customHeight="1">
      <c r="A35" s="80" t="s">
        <v>189</v>
      </c>
      <c r="B35" s="80" t="s">
        <v>190</v>
      </c>
      <c r="C35" s="211">
        <v>251</v>
      </c>
      <c r="D35" s="211">
        <v>55</v>
      </c>
      <c r="E35" s="211">
        <v>1</v>
      </c>
      <c r="F35" s="211">
        <v>195</v>
      </c>
      <c r="G35" s="212" t="s">
        <v>2</v>
      </c>
      <c r="H35" s="211">
        <v>195</v>
      </c>
      <c r="I35" s="212" t="s">
        <v>2</v>
      </c>
    </row>
    <row r="36" spans="1:9" ht="12" customHeight="1">
      <c r="A36" s="80"/>
      <c r="B36" s="80"/>
      <c r="C36" s="213"/>
      <c r="D36" s="213"/>
      <c r="E36" s="213"/>
      <c r="F36" s="213"/>
      <c r="G36" s="213"/>
      <c r="H36" s="213"/>
      <c r="I36" s="213"/>
    </row>
    <row r="37" spans="1:9" s="74" customFormat="1" ht="12" customHeight="1">
      <c r="A37" s="82"/>
      <c r="B37" s="82" t="s">
        <v>86</v>
      </c>
      <c r="C37" s="210">
        <v>8501</v>
      </c>
      <c r="D37" s="210">
        <v>2051</v>
      </c>
      <c r="E37" s="210">
        <v>198</v>
      </c>
      <c r="F37" s="210">
        <v>6244</v>
      </c>
      <c r="G37" s="210">
        <v>2899</v>
      </c>
      <c r="H37" s="210">
        <v>3345</v>
      </c>
      <c r="I37" s="210">
        <v>8</v>
      </c>
    </row>
    <row r="38" spans="1:9" ht="12" customHeight="1">
      <c r="A38" s="80" t="s">
        <v>192</v>
      </c>
      <c r="B38" s="80" t="s">
        <v>193</v>
      </c>
      <c r="C38" s="211">
        <v>3129</v>
      </c>
      <c r="D38" s="211">
        <v>1128</v>
      </c>
      <c r="E38" s="211">
        <v>42</v>
      </c>
      <c r="F38" s="211">
        <v>1955</v>
      </c>
      <c r="G38" s="211">
        <v>1238</v>
      </c>
      <c r="H38" s="211">
        <v>717</v>
      </c>
      <c r="I38" s="211">
        <v>5</v>
      </c>
    </row>
    <row r="39" spans="1:9" ht="23.25" customHeight="1">
      <c r="A39" s="147">
        <v>675</v>
      </c>
      <c r="B39" s="80" t="s">
        <v>291</v>
      </c>
      <c r="C39" s="211">
        <v>583</v>
      </c>
      <c r="D39" s="211">
        <v>155</v>
      </c>
      <c r="E39" s="211">
        <v>5</v>
      </c>
      <c r="F39" s="211">
        <v>423</v>
      </c>
      <c r="G39" s="211">
        <v>170</v>
      </c>
      <c r="H39" s="211">
        <v>252</v>
      </c>
      <c r="I39" s="212" t="s">
        <v>2</v>
      </c>
    </row>
    <row r="40" spans="1:9" ht="12" customHeight="1">
      <c r="A40" s="80" t="s">
        <v>194</v>
      </c>
      <c r="B40" s="80" t="s">
        <v>195</v>
      </c>
      <c r="C40" s="211">
        <v>2739</v>
      </c>
      <c r="D40" s="211">
        <v>392</v>
      </c>
      <c r="E40" s="211">
        <v>69</v>
      </c>
      <c r="F40" s="211">
        <v>2275</v>
      </c>
      <c r="G40" s="211">
        <v>1201</v>
      </c>
      <c r="H40" s="211">
        <v>1074</v>
      </c>
      <c r="I40" s="211">
        <v>3</v>
      </c>
    </row>
    <row r="41" spans="1:9" ht="12" customHeight="1">
      <c r="A41" s="80" t="s">
        <v>196</v>
      </c>
      <c r="B41" s="80" t="s">
        <v>197</v>
      </c>
      <c r="C41" s="211">
        <v>1404</v>
      </c>
      <c r="D41" s="211">
        <v>151</v>
      </c>
      <c r="E41" s="211">
        <v>77</v>
      </c>
      <c r="F41" s="211">
        <v>1176</v>
      </c>
      <c r="G41" s="211">
        <v>205</v>
      </c>
      <c r="H41" s="211">
        <v>971</v>
      </c>
      <c r="I41" s="212" t="s">
        <v>2</v>
      </c>
    </row>
    <row r="42" spans="1:9" ht="12" customHeight="1">
      <c r="A42" s="80" t="s">
        <v>200</v>
      </c>
      <c r="B42" s="80" t="s">
        <v>201</v>
      </c>
      <c r="C42" s="211">
        <v>241</v>
      </c>
      <c r="D42" s="211">
        <v>90</v>
      </c>
      <c r="E42" s="211">
        <v>5</v>
      </c>
      <c r="F42" s="211">
        <v>146</v>
      </c>
      <c r="G42" s="211">
        <v>36</v>
      </c>
      <c r="H42" s="211">
        <v>110</v>
      </c>
      <c r="I42" s="212" t="s">
        <v>2</v>
      </c>
    </row>
    <row r="43" spans="1:9" ht="12" customHeight="1">
      <c r="A43" s="80" t="s">
        <v>204</v>
      </c>
      <c r="B43" s="80" t="s">
        <v>205</v>
      </c>
      <c r="C43" s="211">
        <v>185</v>
      </c>
      <c r="D43" s="211">
        <v>89</v>
      </c>
      <c r="E43" s="211">
        <v>1</v>
      </c>
      <c r="F43" s="211">
        <v>95</v>
      </c>
      <c r="G43" s="211">
        <v>15</v>
      </c>
      <c r="H43" s="211">
        <v>80</v>
      </c>
      <c r="I43" s="212" t="s">
        <v>2</v>
      </c>
    </row>
    <row r="44" spans="1:9" ht="12" customHeight="1">
      <c r="A44" s="80" t="s">
        <v>206</v>
      </c>
      <c r="B44" s="80" t="s">
        <v>207</v>
      </c>
      <c r="C44" s="211">
        <v>221</v>
      </c>
      <c r="D44" s="211">
        <v>46</v>
      </c>
      <c r="E44" s="211">
        <v>0</v>
      </c>
      <c r="F44" s="211">
        <v>174</v>
      </c>
      <c r="G44" s="211">
        <v>33</v>
      </c>
      <c r="H44" s="211">
        <v>141</v>
      </c>
      <c r="I44" s="212" t="s">
        <v>2</v>
      </c>
    </row>
    <row r="45" spans="1:9" ht="12" customHeight="1">
      <c r="A45" s="80"/>
      <c r="B45" s="80"/>
      <c r="C45" s="213"/>
      <c r="D45" s="213"/>
      <c r="E45" s="213"/>
      <c r="F45" s="213"/>
      <c r="G45" s="213"/>
      <c r="H45" s="213"/>
      <c r="I45" s="212"/>
    </row>
    <row r="46" spans="1:9" s="74" customFormat="1" ht="12" customHeight="1">
      <c r="A46" s="82"/>
      <c r="B46" s="82" t="s">
        <v>87</v>
      </c>
      <c r="C46" s="210">
        <v>13320</v>
      </c>
      <c r="D46" s="210">
        <v>12760</v>
      </c>
      <c r="E46" s="210">
        <v>265</v>
      </c>
      <c r="F46" s="210">
        <v>294</v>
      </c>
      <c r="G46" s="210">
        <v>78</v>
      </c>
      <c r="H46" s="210">
        <v>217</v>
      </c>
      <c r="I46" s="214" t="s">
        <v>2</v>
      </c>
    </row>
    <row r="47" spans="1:9" s="74" customFormat="1" ht="12" customHeight="1">
      <c r="A47" s="149">
        <v>790</v>
      </c>
      <c r="B47" s="80" t="s">
        <v>211</v>
      </c>
      <c r="C47" s="211">
        <v>1127</v>
      </c>
      <c r="D47" s="211">
        <v>1116</v>
      </c>
      <c r="E47" s="211">
        <v>11</v>
      </c>
      <c r="F47" s="212" t="s">
        <v>2</v>
      </c>
      <c r="G47" s="212" t="s">
        <v>2</v>
      </c>
      <c r="H47" s="212" t="s">
        <v>2</v>
      </c>
      <c r="I47" s="212" t="s">
        <v>2</v>
      </c>
    </row>
    <row r="48" spans="1:9" ht="12" customHeight="1">
      <c r="A48" s="80" t="s">
        <v>212</v>
      </c>
      <c r="B48" s="80" t="s">
        <v>213</v>
      </c>
      <c r="C48" s="211">
        <v>10392</v>
      </c>
      <c r="D48" s="211">
        <v>9847</v>
      </c>
      <c r="E48" s="211">
        <v>254</v>
      </c>
      <c r="F48" s="211">
        <v>291</v>
      </c>
      <c r="G48" s="211">
        <v>78</v>
      </c>
      <c r="H48" s="211">
        <v>213</v>
      </c>
      <c r="I48" s="212" t="s">
        <v>2</v>
      </c>
    </row>
    <row r="49" spans="1:9" ht="22.5" customHeight="1">
      <c r="A49" s="80" t="s">
        <v>214</v>
      </c>
      <c r="B49" s="80" t="s">
        <v>215</v>
      </c>
      <c r="C49" s="211">
        <v>753</v>
      </c>
      <c r="D49" s="211">
        <v>753</v>
      </c>
      <c r="E49" s="212" t="s">
        <v>2</v>
      </c>
      <c r="F49" s="212" t="s">
        <v>2</v>
      </c>
      <c r="G49" s="212" t="s">
        <v>2</v>
      </c>
      <c r="H49" s="212" t="s">
        <v>2</v>
      </c>
      <c r="I49" s="212" t="s">
        <v>2</v>
      </c>
    </row>
    <row r="50" spans="1:9" ht="12" customHeight="1">
      <c r="A50" s="149">
        <v>830</v>
      </c>
      <c r="B50" s="80" t="s">
        <v>217</v>
      </c>
      <c r="C50" s="211">
        <v>1047</v>
      </c>
      <c r="D50" s="211">
        <v>1044</v>
      </c>
      <c r="E50" s="212" t="s">
        <v>2</v>
      </c>
      <c r="F50" s="211">
        <v>4</v>
      </c>
      <c r="G50" s="212" t="s">
        <v>2</v>
      </c>
      <c r="H50" s="211">
        <v>4</v>
      </c>
      <c r="I50" s="212" t="s">
        <v>2</v>
      </c>
    </row>
    <row r="51" spans="1:9" ht="12" customHeight="1">
      <c r="A51" s="80"/>
      <c r="B51" s="80"/>
      <c r="C51" s="213"/>
      <c r="D51" s="213"/>
      <c r="E51" s="213"/>
      <c r="F51" s="213"/>
      <c r="G51" s="212"/>
      <c r="H51" s="213"/>
      <c r="I51" s="213"/>
    </row>
    <row r="52" spans="1:9" ht="22.5" customHeight="1">
      <c r="A52" s="82" t="s">
        <v>218</v>
      </c>
      <c r="B52" s="82" t="s">
        <v>219</v>
      </c>
      <c r="C52" s="210">
        <v>1399</v>
      </c>
      <c r="D52" s="210">
        <v>142</v>
      </c>
      <c r="E52" s="210">
        <v>1189</v>
      </c>
      <c r="F52" s="210">
        <v>19</v>
      </c>
      <c r="G52" s="214" t="s">
        <v>2</v>
      </c>
      <c r="H52" s="210">
        <v>19</v>
      </c>
      <c r="I52" s="210">
        <v>49</v>
      </c>
    </row>
    <row r="53" spans="1:9" ht="12" customHeight="1">
      <c r="A53" s="80"/>
      <c r="B53" s="80"/>
      <c r="C53" s="213"/>
      <c r="D53" s="213"/>
      <c r="E53" s="213"/>
      <c r="F53" s="213"/>
      <c r="G53" s="213"/>
      <c r="H53" s="213"/>
      <c r="I53" s="213"/>
    </row>
    <row r="54" spans="1:9" ht="22.5" customHeight="1">
      <c r="A54" s="82"/>
      <c r="B54" s="82" t="s">
        <v>220</v>
      </c>
      <c r="C54" s="210">
        <v>10438</v>
      </c>
      <c r="D54" s="210">
        <v>2721</v>
      </c>
      <c r="E54" s="210">
        <v>3685</v>
      </c>
      <c r="F54" s="210">
        <v>2613</v>
      </c>
      <c r="G54" s="210">
        <v>1124</v>
      </c>
      <c r="H54" s="210">
        <v>1488</v>
      </c>
      <c r="I54" s="210">
        <v>1419</v>
      </c>
    </row>
    <row r="55" spans="1:9" s="74" customFormat="1" ht="12" customHeight="1">
      <c r="A55" s="80" t="s">
        <v>221</v>
      </c>
      <c r="B55" s="80" t="s">
        <v>222</v>
      </c>
      <c r="C55" s="211">
        <v>6715</v>
      </c>
      <c r="D55" s="211">
        <v>1423</v>
      </c>
      <c r="E55" s="211">
        <v>1294</v>
      </c>
      <c r="F55" s="211">
        <v>2586</v>
      </c>
      <c r="G55" s="211">
        <v>1102</v>
      </c>
      <c r="H55" s="211">
        <v>1483</v>
      </c>
      <c r="I55" s="211">
        <v>1412</v>
      </c>
    </row>
    <row r="56" spans="1:9" ht="12" customHeight="1">
      <c r="A56" s="80" t="s">
        <v>223</v>
      </c>
      <c r="B56" s="80" t="s">
        <v>224</v>
      </c>
      <c r="C56" s="211">
        <v>108</v>
      </c>
      <c r="D56" s="211">
        <v>98</v>
      </c>
      <c r="E56" s="211">
        <v>2</v>
      </c>
      <c r="F56" s="211">
        <v>5</v>
      </c>
      <c r="G56" s="212" t="s">
        <v>2</v>
      </c>
      <c r="H56" s="211">
        <v>5</v>
      </c>
      <c r="I56" s="211">
        <v>3</v>
      </c>
    </row>
    <row r="57" spans="1:9" ht="12" customHeight="1">
      <c r="A57" s="80" t="s">
        <v>225</v>
      </c>
      <c r="B57" s="80" t="s">
        <v>226</v>
      </c>
      <c r="C57" s="211">
        <v>8</v>
      </c>
      <c r="D57" s="212" t="s">
        <v>2</v>
      </c>
      <c r="E57" s="211">
        <v>4</v>
      </c>
      <c r="F57" s="212" t="s">
        <v>2</v>
      </c>
      <c r="G57" s="212" t="s">
        <v>2</v>
      </c>
      <c r="H57" s="212" t="s">
        <v>2</v>
      </c>
      <c r="I57" s="211">
        <v>4</v>
      </c>
    </row>
    <row r="58" spans="1:9" ht="22.5" customHeight="1">
      <c r="A58" s="80" t="s">
        <v>227</v>
      </c>
      <c r="B58" s="80" t="s">
        <v>228</v>
      </c>
      <c r="C58" s="211">
        <v>3324</v>
      </c>
      <c r="D58" s="211">
        <v>967</v>
      </c>
      <c r="E58" s="211">
        <v>2336</v>
      </c>
      <c r="F58" s="211">
        <v>22</v>
      </c>
      <c r="G58" s="211">
        <v>22</v>
      </c>
      <c r="H58" s="212" t="s">
        <v>2</v>
      </c>
      <c r="I58" s="212" t="s">
        <v>2</v>
      </c>
    </row>
    <row r="59" spans="1:9" ht="22.5" customHeight="1">
      <c r="A59" s="80" t="s">
        <v>229</v>
      </c>
      <c r="B59" s="80" t="s">
        <v>230</v>
      </c>
      <c r="C59" s="211">
        <v>35</v>
      </c>
      <c r="D59" s="212" t="s">
        <v>2</v>
      </c>
      <c r="E59" s="211">
        <v>35</v>
      </c>
      <c r="F59" s="212" t="s">
        <v>2</v>
      </c>
      <c r="G59" s="212" t="s">
        <v>2</v>
      </c>
      <c r="H59" s="212" t="s">
        <v>2</v>
      </c>
      <c r="I59" s="212" t="s">
        <v>2</v>
      </c>
    </row>
    <row r="60" spans="1:9" ht="12" customHeight="1">
      <c r="A60" s="80" t="s">
        <v>233</v>
      </c>
      <c r="B60" s="85" t="s">
        <v>234</v>
      </c>
      <c r="C60" s="224">
        <v>43</v>
      </c>
      <c r="D60" s="224">
        <v>43</v>
      </c>
      <c r="E60" s="224" t="s">
        <v>2</v>
      </c>
      <c r="F60" s="224" t="s">
        <v>2</v>
      </c>
      <c r="G60" s="224" t="s">
        <v>2</v>
      </c>
      <c r="H60" s="224" t="s">
        <v>2</v>
      </c>
      <c r="I60" s="224" t="s">
        <v>2</v>
      </c>
    </row>
    <row r="61" spans="1:9" ht="22.5" customHeight="1">
      <c r="A61" s="80" t="s">
        <v>235</v>
      </c>
      <c r="B61" s="80" t="s">
        <v>236</v>
      </c>
      <c r="C61" s="211">
        <v>204</v>
      </c>
      <c r="D61" s="211">
        <v>190</v>
      </c>
      <c r="E61" s="211">
        <v>14</v>
      </c>
      <c r="F61" s="212" t="s">
        <v>2</v>
      </c>
      <c r="G61" s="212" t="s">
        <v>2</v>
      </c>
      <c r="H61" s="212" t="s">
        <v>2</v>
      </c>
      <c r="I61" s="212" t="s">
        <v>2</v>
      </c>
    </row>
    <row r="62" spans="1:9" ht="12" customHeight="1">
      <c r="A62" s="80"/>
      <c r="B62" s="80"/>
      <c r="C62" s="213"/>
      <c r="D62" s="213"/>
      <c r="E62" s="213"/>
      <c r="F62" s="213"/>
      <c r="G62" s="213"/>
      <c r="H62" s="213"/>
      <c r="I62" s="213"/>
    </row>
    <row r="63" spans="1:9" s="74" customFormat="1" ht="12" customHeight="1">
      <c r="A63" s="82"/>
      <c r="B63" s="82" t="s">
        <v>1</v>
      </c>
      <c r="C63" s="210">
        <v>100871</v>
      </c>
      <c r="D63" s="210">
        <v>58764</v>
      </c>
      <c r="E63" s="210">
        <v>7262</v>
      </c>
      <c r="F63" s="210">
        <v>22987</v>
      </c>
      <c r="G63" s="210">
        <v>9139</v>
      </c>
      <c r="H63" s="210">
        <v>13848</v>
      </c>
      <c r="I63" s="210">
        <v>11859</v>
      </c>
    </row>
    <row r="64" spans="1:9">
      <c r="B64" s="22"/>
    </row>
    <row r="65" spans="2:2">
      <c r="B65" s="22"/>
    </row>
    <row r="66" spans="2:2">
      <c r="B66" s="22"/>
    </row>
    <row r="67" spans="2:2">
      <c r="B67" s="22"/>
    </row>
    <row r="68" spans="2:2">
      <c r="B68" s="22"/>
    </row>
    <row r="69" spans="2:2">
      <c r="B69" s="22"/>
    </row>
    <row r="70" spans="2:2">
      <c r="B70" s="22"/>
    </row>
    <row r="71" spans="2:2">
      <c r="B71" s="22"/>
    </row>
    <row r="72" spans="2:2">
      <c r="B72" s="22"/>
    </row>
    <row r="73" spans="2:2">
      <c r="B73" s="22"/>
    </row>
    <row r="74" spans="2:2">
      <c r="B74" s="22"/>
    </row>
    <row r="75" spans="2:2">
      <c r="B75" s="22"/>
    </row>
    <row r="76" spans="2:2">
      <c r="B76" s="22"/>
    </row>
    <row r="77" spans="2:2">
      <c r="B77" s="22"/>
    </row>
    <row r="78" spans="2:2">
      <c r="B78" s="22"/>
    </row>
    <row r="79" spans="2:2">
      <c r="B79" s="22"/>
    </row>
  </sheetData>
  <mergeCells count="13">
    <mergeCell ref="A1:I1"/>
    <mergeCell ref="A2:I2"/>
    <mergeCell ref="C8:I8"/>
    <mergeCell ref="A4:A8"/>
    <mergeCell ref="B4:B8"/>
    <mergeCell ref="C4:C7"/>
    <mergeCell ref="D4:I4"/>
    <mergeCell ref="D5:D7"/>
    <mergeCell ref="E5:E7"/>
    <mergeCell ref="F5:H5"/>
    <mergeCell ref="I5:I7"/>
    <mergeCell ref="F6:F7"/>
    <mergeCell ref="G6:H6"/>
  </mergeCells>
  <phoneticPr fontId="5" type="noConversion"/>
  <hyperlinks>
    <hyperlink ref="A2:I2" location="Inhaltsverzeichnis!E28" display="6.3  Fachhochschulen"/>
    <hyperlink ref="A1:I1" location="Inhaltsverzeichnis!E20" display="Inhaltsverzeichnis!E20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1" manualBreakCount="1">
    <brk id="44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90"/>
  <sheetViews>
    <sheetView zoomScaleNormal="9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3" width="8.88671875" style="22" customWidth="1"/>
    <col min="4" max="9" width="8.88671875" style="86" customWidth="1"/>
    <col min="10" max="16384" width="11.44140625" style="76"/>
  </cols>
  <sheetData>
    <row r="1" spans="1:9" s="74" customFormat="1" ht="24" customHeight="1">
      <c r="A1" s="245" t="s">
        <v>428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282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55" t="s">
        <v>241</v>
      </c>
      <c r="D4" s="252" t="s">
        <v>95</v>
      </c>
      <c r="E4" s="256"/>
      <c r="F4" s="256"/>
      <c r="G4" s="256"/>
      <c r="H4" s="256"/>
      <c r="I4" s="256"/>
    </row>
    <row r="5" spans="1:9" ht="12" customHeight="1">
      <c r="A5" s="249"/>
      <c r="B5" s="246"/>
      <c r="C5" s="255"/>
      <c r="D5" s="255" t="s">
        <v>242</v>
      </c>
      <c r="E5" s="255" t="s">
        <v>243</v>
      </c>
      <c r="F5" s="257" t="s">
        <v>244</v>
      </c>
      <c r="G5" s="258"/>
      <c r="H5" s="258"/>
      <c r="I5" s="259" t="s">
        <v>245</v>
      </c>
    </row>
    <row r="6" spans="1:9" ht="12" customHeight="1">
      <c r="A6" s="249"/>
      <c r="B6" s="246"/>
      <c r="C6" s="255"/>
      <c r="D6" s="255"/>
      <c r="E6" s="255"/>
      <c r="F6" s="260" t="s">
        <v>98</v>
      </c>
      <c r="G6" s="253" t="s">
        <v>246</v>
      </c>
      <c r="H6" s="254"/>
      <c r="I6" s="259"/>
    </row>
    <row r="7" spans="1:9" ht="42" customHeight="1">
      <c r="A7" s="249"/>
      <c r="B7" s="246"/>
      <c r="C7" s="255"/>
      <c r="D7" s="255"/>
      <c r="E7" s="255"/>
      <c r="F7" s="261"/>
      <c r="G7" s="87" t="s">
        <v>247</v>
      </c>
      <c r="H7" s="87" t="s">
        <v>248</v>
      </c>
      <c r="I7" s="259"/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80" t="s">
        <v>103</v>
      </c>
      <c r="B9" s="104" t="s">
        <v>103</v>
      </c>
      <c r="C9" s="106"/>
      <c r="D9" s="84"/>
      <c r="E9" s="84"/>
      <c r="F9" s="84"/>
      <c r="G9" s="84"/>
      <c r="H9" s="84"/>
      <c r="I9" s="84"/>
    </row>
    <row r="10" spans="1:9" s="74" customFormat="1" ht="12" customHeight="1">
      <c r="A10" s="82"/>
      <c r="B10" s="82" t="s">
        <v>104</v>
      </c>
      <c r="C10" s="210">
        <v>1110</v>
      </c>
      <c r="D10" s="210">
        <v>0</v>
      </c>
      <c r="E10" s="210">
        <v>742</v>
      </c>
      <c r="F10" s="210">
        <v>368</v>
      </c>
      <c r="G10" s="210">
        <v>30</v>
      </c>
      <c r="H10" s="210">
        <v>338</v>
      </c>
      <c r="I10" s="214" t="s">
        <v>2</v>
      </c>
    </row>
    <row r="11" spans="1:9" ht="12" customHeight="1">
      <c r="A11" s="103" t="s">
        <v>408</v>
      </c>
      <c r="B11" s="80" t="s">
        <v>309</v>
      </c>
      <c r="C11" s="211">
        <v>1110</v>
      </c>
      <c r="D11" s="211">
        <v>0</v>
      </c>
      <c r="E11" s="211">
        <v>742</v>
      </c>
      <c r="F11" s="211">
        <v>368</v>
      </c>
      <c r="G11" s="211">
        <v>30</v>
      </c>
      <c r="H11" s="211">
        <v>338</v>
      </c>
      <c r="I11" s="212" t="s">
        <v>2</v>
      </c>
    </row>
    <row r="12" spans="1:9" ht="12" customHeight="1">
      <c r="A12" s="80"/>
      <c r="B12" s="80"/>
      <c r="C12" s="213"/>
      <c r="D12" s="211"/>
      <c r="E12" s="213"/>
      <c r="F12" s="213"/>
      <c r="G12" s="213"/>
      <c r="H12" s="213"/>
      <c r="I12" s="213"/>
    </row>
    <row r="13" spans="1:9" s="74" customFormat="1" ht="12" customHeight="1">
      <c r="A13" s="82"/>
      <c r="B13" s="82" t="s">
        <v>86</v>
      </c>
      <c r="C13" s="210">
        <v>298</v>
      </c>
      <c r="D13" s="214" t="s">
        <v>2</v>
      </c>
      <c r="E13" s="210">
        <v>1</v>
      </c>
      <c r="F13" s="210">
        <v>278</v>
      </c>
      <c r="G13" s="210">
        <v>132</v>
      </c>
      <c r="H13" s="210">
        <v>146</v>
      </c>
      <c r="I13" s="210">
        <v>19</v>
      </c>
    </row>
    <row r="14" spans="1:9" ht="12" customHeight="1">
      <c r="A14" s="80" t="s">
        <v>200</v>
      </c>
      <c r="B14" s="80" t="s">
        <v>201</v>
      </c>
      <c r="C14" s="211">
        <v>298</v>
      </c>
      <c r="D14" s="212" t="s">
        <v>2</v>
      </c>
      <c r="E14" s="211">
        <v>1</v>
      </c>
      <c r="F14" s="211">
        <v>278</v>
      </c>
      <c r="G14" s="211">
        <v>132</v>
      </c>
      <c r="H14" s="211">
        <v>146</v>
      </c>
      <c r="I14" s="211">
        <v>19</v>
      </c>
    </row>
    <row r="15" spans="1:9" ht="12" customHeight="1">
      <c r="A15" s="80"/>
      <c r="B15" s="80"/>
      <c r="C15" s="213"/>
      <c r="D15" s="213"/>
      <c r="E15" s="213"/>
      <c r="F15" s="213"/>
      <c r="G15" s="213"/>
      <c r="H15" s="213"/>
      <c r="I15" s="213"/>
    </row>
    <row r="16" spans="1:9" s="74" customFormat="1" ht="12" customHeight="1">
      <c r="A16" s="82"/>
      <c r="B16" s="82" t="s">
        <v>87</v>
      </c>
      <c r="C16" s="210">
        <v>11110</v>
      </c>
      <c r="D16" s="210">
        <v>2452</v>
      </c>
      <c r="E16" s="210">
        <v>647</v>
      </c>
      <c r="F16" s="210">
        <v>6174</v>
      </c>
      <c r="G16" s="210">
        <v>2437</v>
      </c>
      <c r="H16" s="210">
        <v>3737</v>
      </c>
      <c r="I16" s="210">
        <v>1838</v>
      </c>
    </row>
    <row r="17" spans="1:9" s="74" customFormat="1" ht="12" customHeight="1">
      <c r="A17" s="80" t="s">
        <v>208</v>
      </c>
      <c r="B17" s="80" t="s">
        <v>209</v>
      </c>
      <c r="C17" s="211">
        <v>89</v>
      </c>
      <c r="D17" s="211">
        <v>18</v>
      </c>
      <c r="E17" s="211">
        <v>5</v>
      </c>
      <c r="F17" s="211">
        <v>52</v>
      </c>
      <c r="G17" s="211">
        <v>31</v>
      </c>
      <c r="H17" s="211">
        <v>21</v>
      </c>
      <c r="I17" s="211">
        <v>14</v>
      </c>
    </row>
    <row r="18" spans="1:9" ht="12" customHeight="1">
      <c r="A18" s="80" t="s">
        <v>210</v>
      </c>
      <c r="B18" s="80" t="s">
        <v>211</v>
      </c>
      <c r="C18" s="211">
        <v>1227</v>
      </c>
      <c r="D18" s="211">
        <v>49</v>
      </c>
      <c r="E18" s="211">
        <v>23</v>
      </c>
      <c r="F18" s="211">
        <v>947</v>
      </c>
      <c r="G18" s="211">
        <v>676</v>
      </c>
      <c r="H18" s="211">
        <v>271</v>
      </c>
      <c r="I18" s="211">
        <v>207</v>
      </c>
    </row>
    <row r="19" spans="1:9" ht="12" customHeight="1">
      <c r="A19" s="80" t="s">
        <v>212</v>
      </c>
      <c r="B19" s="80" t="s">
        <v>213</v>
      </c>
      <c r="C19" s="211">
        <v>5360</v>
      </c>
      <c r="D19" s="211">
        <v>1992</v>
      </c>
      <c r="E19" s="211">
        <v>267</v>
      </c>
      <c r="F19" s="211">
        <v>2979</v>
      </c>
      <c r="G19" s="211">
        <v>918</v>
      </c>
      <c r="H19" s="211">
        <v>2060</v>
      </c>
      <c r="I19" s="211">
        <v>123</v>
      </c>
    </row>
    <row r="20" spans="1:9" ht="22.5" customHeight="1">
      <c r="A20" s="80" t="s">
        <v>214</v>
      </c>
      <c r="B20" s="80" t="s">
        <v>215</v>
      </c>
      <c r="C20" s="211">
        <v>1210</v>
      </c>
      <c r="D20" s="211">
        <v>129</v>
      </c>
      <c r="E20" s="211">
        <v>80</v>
      </c>
      <c r="F20" s="211">
        <v>539</v>
      </c>
      <c r="G20" s="211">
        <v>207</v>
      </c>
      <c r="H20" s="211">
        <v>332</v>
      </c>
      <c r="I20" s="211">
        <v>461</v>
      </c>
    </row>
    <row r="21" spans="1:9" ht="12" customHeight="1">
      <c r="A21" s="80" t="s">
        <v>216</v>
      </c>
      <c r="B21" s="80" t="s">
        <v>217</v>
      </c>
      <c r="C21" s="211">
        <v>3225</v>
      </c>
      <c r="D21" s="211">
        <v>264</v>
      </c>
      <c r="E21" s="211">
        <v>272</v>
      </c>
      <c r="F21" s="211">
        <v>1656</v>
      </c>
      <c r="G21" s="211">
        <v>604</v>
      </c>
      <c r="H21" s="211">
        <v>1052</v>
      </c>
      <c r="I21" s="211">
        <v>1032</v>
      </c>
    </row>
    <row r="22" spans="1:9" ht="12" customHeight="1">
      <c r="A22" s="80"/>
      <c r="B22" s="80"/>
      <c r="C22" s="213"/>
      <c r="D22" s="213"/>
      <c r="E22" s="213"/>
      <c r="F22" s="213"/>
      <c r="G22" s="213"/>
      <c r="H22" s="213"/>
      <c r="I22" s="213"/>
    </row>
    <row r="23" spans="1:9" ht="22.5" customHeight="1">
      <c r="A23" s="82" t="s">
        <v>218</v>
      </c>
      <c r="B23" s="82" t="s">
        <v>219</v>
      </c>
      <c r="C23" s="210">
        <v>2002</v>
      </c>
      <c r="D23" s="210">
        <v>389</v>
      </c>
      <c r="E23" s="210">
        <v>104</v>
      </c>
      <c r="F23" s="210">
        <v>1204</v>
      </c>
      <c r="G23" s="210">
        <v>511</v>
      </c>
      <c r="H23" s="210">
        <v>693</v>
      </c>
      <c r="I23" s="210">
        <v>306</v>
      </c>
    </row>
    <row r="24" spans="1:9" ht="12" customHeight="1">
      <c r="A24" s="80"/>
      <c r="B24" s="80"/>
      <c r="C24" s="213"/>
      <c r="D24" s="213"/>
      <c r="E24" s="213"/>
      <c r="F24" s="213"/>
      <c r="G24" s="213"/>
      <c r="H24" s="213"/>
      <c r="I24" s="213"/>
    </row>
    <row r="25" spans="1:9" ht="22.5" customHeight="1">
      <c r="A25" s="82"/>
      <c r="B25" s="82" t="s">
        <v>220</v>
      </c>
      <c r="C25" s="210">
        <v>901</v>
      </c>
      <c r="D25" s="210">
        <v>52</v>
      </c>
      <c r="E25" s="210">
        <v>561</v>
      </c>
      <c r="F25" s="210">
        <v>44</v>
      </c>
      <c r="G25" s="214" t="s">
        <v>2</v>
      </c>
      <c r="H25" s="210">
        <v>44</v>
      </c>
      <c r="I25" s="210">
        <v>245</v>
      </c>
    </row>
    <row r="26" spans="1:9" ht="12" customHeight="1">
      <c r="A26" s="80" t="s">
        <v>223</v>
      </c>
      <c r="B26" s="80" t="s">
        <v>224</v>
      </c>
      <c r="C26" s="211">
        <v>105</v>
      </c>
      <c r="D26" s="211">
        <v>52</v>
      </c>
      <c r="E26" s="211">
        <v>8</v>
      </c>
      <c r="F26" s="211">
        <v>43</v>
      </c>
      <c r="G26" s="212" t="s">
        <v>2</v>
      </c>
      <c r="H26" s="211">
        <v>43</v>
      </c>
      <c r="I26" s="211">
        <v>1</v>
      </c>
    </row>
    <row r="27" spans="1:9" ht="12" customHeight="1">
      <c r="A27" s="146">
        <v>910</v>
      </c>
      <c r="B27" s="80" t="s">
        <v>226</v>
      </c>
      <c r="C27" s="211">
        <v>0</v>
      </c>
      <c r="D27" s="212" t="s">
        <v>2</v>
      </c>
      <c r="E27" s="212" t="s">
        <v>2</v>
      </c>
      <c r="F27" s="212" t="s">
        <v>2</v>
      </c>
      <c r="G27" s="212" t="s">
        <v>2</v>
      </c>
      <c r="H27" s="212" t="s">
        <v>2</v>
      </c>
      <c r="I27" s="211">
        <v>0</v>
      </c>
    </row>
    <row r="28" spans="1:9" ht="22.5" customHeight="1">
      <c r="A28" s="80" t="s">
        <v>229</v>
      </c>
      <c r="B28" s="80" t="s">
        <v>230</v>
      </c>
      <c r="C28" s="211">
        <v>796</v>
      </c>
      <c r="D28" s="212" t="s">
        <v>2</v>
      </c>
      <c r="E28" s="211">
        <v>553</v>
      </c>
      <c r="F28" s="211">
        <v>0</v>
      </c>
      <c r="G28" s="212" t="s">
        <v>2</v>
      </c>
      <c r="H28" s="211">
        <v>0</v>
      </c>
      <c r="I28" s="211">
        <v>243</v>
      </c>
    </row>
    <row r="29" spans="1:9" ht="12" customHeight="1">
      <c r="A29" s="80"/>
      <c r="B29" s="80"/>
      <c r="C29" s="213"/>
      <c r="D29" s="213"/>
      <c r="E29" s="213"/>
      <c r="F29" s="213"/>
      <c r="G29" s="213"/>
      <c r="H29" s="213"/>
      <c r="I29" s="213"/>
    </row>
    <row r="30" spans="1:9" s="74" customFormat="1" ht="12" customHeight="1">
      <c r="A30" s="82"/>
      <c r="B30" s="82" t="s">
        <v>1</v>
      </c>
      <c r="C30" s="210">
        <v>15423</v>
      </c>
      <c r="D30" s="210">
        <v>2894</v>
      </c>
      <c r="E30" s="210">
        <v>2055</v>
      </c>
      <c r="F30" s="210">
        <v>8067</v>
      </c>
      <c r="G30" s="210">
        <v>3110</v>
      </c>
      <c r="H30" s="210">
        <v>4958</v>
      </c>
      <c r="I30" s="210">
        <v>2407</v>
      </c>
    </row>
    <row r="32" spans="1:9">
      <c r="B32" s="22"/>
    </row>
    <row r="33" spans="2:2">
      <c r="B33" s="22"/>
    </row>
    <row r="34" spans="2:2">
      <c r="B34" s="22"/>
    </row>
    <row r="35" spans="2:2">
      <c r="B35" s="22"/>
    </row>
    <row r="42" spans="2:2">
      <c r="B42" s="22"/>
    </row>
    <row r="43" spans="2:2">
      <c r="B43" s="22"/>
    </row>
    <row r="44" spans="2:2">
      <c r="B44" s="22"/>
    </row>
    <row r="45" spans="2:2">
      <c r="B45" s="22"/>
    </row>
    <row r="46" spans="2:2">
      <c r="B46" s="22"/>
    </row>
    <row r="47" spans="2:2">
      <c r="B47" s="22"/>
    </row>
    <row r="48" spans="2:2">
      <c r="B48" s="22"/>
    </row>
    <row r="49" spans="2:2">
      <c r="B49" s="22"/>
    </row>
    <row r="50" spans="2:2">
      <c r="B50" s="22"/>
    </row>
    <row r="51" spans="2:2">
      <c r="B51" s="22"/>
    </row>
    <row r="52" spans="2:2">
      <c r="B52" s="22"/>
    </row>
    <row r="53" spans="2:2">
      <c r="B53" s="22"/>
    </row>
    <row r="54" spans="2:2">
      <c r="B54" s="22"/>
    </row>
    <row r="55" spans="2:2">
      <c r="B55" s="22"/>
    </row>
    <row r="56" spans="2:2">
      <c r="B56" s="22"/>
    </row>
    <row r="57" spans="2:2">
      <c r="B57" s="22"/>
    </row>
    <row r="58" spans="2:2">
      <c r="B58" s="22"/>
    </row>
    <row r="59" spans="2:2">
      <c r="B59" s="22"/>
    </row>
    <row r="60" spans="2:2">
      <c r="B60" s="22"/>
    </row>
    <row r="61" spans="2:2">
      <c r="B61" s="22"/>
    </row>
    <row r="62" spans="2:2">
      <c r="B62" s="22"/>
    </row>
    <row r="63" spans="2:2">
      <c r="B63" s="22"/>
    </row>
    <row r="64" spans="2:2">
      <c r="B64" s="22"/>
    </row>
    <row r="65" spans="2:2">
      <c r="B65" s="22"/>
    </row>
    <row r="66" spans="2:2">
      <c r="B66" s="22"/>
    </row>
    <row r="67" spans="2:2">
      <c r="B67" s="22"/>
    </row>
    <row r="68" spans="2:2">
      <c r="B68" s="22"/>
    </row>
    <row r="69" spans="2:2">
      <c r="B69" s="22"/>
    </row>
    <row r="70" spans="2:2">
      <c r="B70" s="22"/>
    </row>
    <row r="71" spans="2:2">
      <c r="B71" s="22"/>
    </row>
    <row r="72" spans="2:2">
      <c r="B72" s="22"/>
    </row>
    <row r="73" spans="2:2">
      <c r="B73" s="22"/>
    </row>
    <row r="74" spans="2:2">
      <c r="B74" s="22"/>
    </row>
    <row r="75" spans="2:2">
      <c r="B75" s="22"/>
    </row>
    <row r="76" spans="2:2">
      <c r="B76" s="22"/>
    </row>
    <row r="77" spans="2:2">
      <c r="B77" s="22"/>
    </row>
    <row r="78" spans="2:2">
      <c r="B78" s="22"/>
    </row>
    <row r="79" spans="2:2">
      <c r="B79" s="22"/>
    </row>
    <row r="80" spans="2:2">
      <c r="B80" s="22"/>
    </row>
    <row r="81" spans="2:2">
      <c r="B81" s="22"/>
    </row>
    <row r="82" spans="2:2">
      <c r="B82" s="22"/>
    </row>
    <row r="83" spans="2:2">
      <c r="B83" s="22"/>
    </row>
    <row r="84" spans="2:2">
      <c r="B84" s="22"/>
    </row>
    <row r="85" spans="2:2">
      <c r="B85" s="22"/>
    </row>
    <row r="86" spans="2:2">
      <c r="B86" s="22"/>
    </row>
    <row r="87" spans="2:2">
      <c r="B87" s="22"/>
    </row>
    <row r="88" spans="2:2">
      <c r="B88" s="22"/>
    </row>
    <row r="89" spans="2:2">
      <c r="B89" s="22"/>
    </row>
    <row r="90" spans="2:2">
      <c r="B90" s="22"/>
    </row>
  </sheetData>
  <mergeCells count="13">
    <mergeCell ref="C8:I8"/>
    <mergeCell ref="A4:A8"/>
    <mergeCell ref="B4:B8"/>
    <mergeCell ref="C4:C7"/>
    <mergeCell ref="D4:I4"/>
    <mergeCell ref="D5:D7"/>
    <mergeCell ref="E5:E7"/>
    <mergeCell ref="F5:H5"/>
    <mergeCell ref="A1:I1"/>
    <mergeCell ref="I5:I7"/>
    <mergeCell ref="F6:F7"/>
    <mergeCell ref="G6:H6"/>
    <mergeCell ref="A2:I2"/>
  </mergeCells>
  <phoneticPr fontId="5" type="noConversion"/>
  <hyperlinks>
    <hyperlink ref="A2:I2" location="Inhaltsverzeichnis!E29" display="6.4  Kunsthochschulen"/>
    <hyperlink ref="A1:I1" location="Inhaltsverzeichnis!E20" display="Inhaltsverzeichnis!E20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V54"/>
  <sheetViews>
    <sheetView zoomScaleNormal="100" workbookViewId="0">
      <pane ySplit="5" topLeftCell="A6" activePane="bottomLeft" state="frozen"/>
      <selection activeCell="B56" sqref="B56"/>
      <selection pane="bottomLeft" activeCell="A6" sqref="A6"/>
    </sheetView>
  </sheetViews>
  <sheetFormatPr baseColWidth="10" defaultColWidth="9.109375" defaultRowHeight="10.199999999999999"/>
  <cols>
    <col min="1" max="1" width="22.5546875" style="76" customWidth="1"/>
    <col min="2" max="7" width="10.33203125" style="76" customWidth="1"/>
    <col min="8" max="16384" width="9.109375" style="76"/>
  </cols>
  <sheetData>
    <row r="1" spans="1:22" ht="24" customHeight="1">
      <c r="A1" s="245" t="s">
        <v>429</v>
      </c>
      <c r="B1" s="245"/>
      <c r="C1" s="245"/>
      <c r="D1" s="245"/>
      <c r="E1" s="245"/>
      <c r="F1" s="245"/>
      <c r="G1" s="245"/>
    </row>
    <row r="2" spans="1:22" ht="12" customHeight="1"/>
    <row r="3" spans="1:22" ht="12" customHeight="1">
      <c r="A3" s="249" t="s">
        <v>250</v>
      </c>
      <c r="B3" s="247" t="s">
        <v>438</v>
      </c>
      <c r="C3" s="246" t="s">
        <v>278</v>
      </c>
      <c r="D3" s="246" t="s">
        <v>252</v>
      </c>
      <c r="E3" s="246" t="s">
        <v>251</v>
      </c>
      <c r="F3" s="246" t="s">
        <v>1</v>
      </c>
      <c r="G3" s="78" t="s">
        <v>253</v>
      </c>
    </row>
    <row r="4" spans="1:22" ht="42" customHeight="1">
      <c r="A4" s="249"/>
      <c r="B4" s="246"/>
      <c r="C4" s="246"/>
      <c r="D4" s="246"/>
      <c r="E4" s="246"/>
      <c r="F4" s="246"/>
      <c r="G4" s="78" t="s">
        <v>254</v>
      </c>
    </row>
    <row r="5" spans="1:22" ht="12" customHeight="1">
      <c r="A5" s="249"/>
      <c r="B5" s="252" t="s">
        <v>9</v>
      </c>
      <c r="C5" s="256"/>
      <c r="D5" s="256"/>
      <c r="E5" s="256"/>
      <c r="F5" s="256"/>
      <c r="G5" s="256"/>
    </row>
    <row r="6" spans="1:22" ht="12" customHeight="1">
      <c r="A6" s="80" t="s">
        <v>103</v>
      </c>
      <c r="B6" s="88" t="s">
        <v>103</v>
      </c>
      <c r="C6" s="89"/>
      <c r="D6" s="89" t="s">
        <v>103</v>
      </c>
      <c r="E6" s="89" t="s">
        <v>103</v>
      </c>
      <c r="F6" s="89" t="s">
        <v>103</v>
      </c>
    </row>
    <row r="7" spans="1:22" ht="33.75" customHeight="1">
      <c r="A7" s="90" t="s">
        <v>255</v>
      </c>
      <c r="B7" s="222">
        <v>114603</v>
      </c>
      <c r="C7" s="211">
        <v>47179</v>
      </c>
      <c r="D7" s="211">
        <v>9139</v>
      </c>
      <c r="E7" s="211">
        <v>3110</v>
      </c>
      <c r="F7" s="211">
        <v>174030</v>
      </c>
      <c r="G7" s="211">
        <v>171785</v>
      </c>
      <c r="H7" s="121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</row>
    <row r="8" spans="1:22" ht="12" customHeight="1">
      <c r="A8" s="90"/>
      <c r="B8" s="215"/>
      <c r="C8" s="215"/>
      <c r="D8" s="215"/>
      <c r="E8" s="215"/>
      <c r="F8" s="215"/>
      <c r="G8" s="215"/>
      <c r="H8" s="121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</row>
    <row r="9" spans="1:22" ht="12" customHeight="1">
      <c r="A9" s="90" t="s">
        <v>78</v>
      </c>
      <c r="B9" s="215"/>
      <c r="C9" s="215"/>
      <c r="D9" s="215"/>
      <c r="E9" s="215"/>
      <c r="F9" s="215"/>
      <c r="G9" s="215"/>
      <c r="H9" s="121"/>
      <c r="I9" s="121"/>
    </row>
    <row r="10" spans="1:22" ht="12" customHeight="1">
      <c r="A10" s="90" t="s">
        <v>256</v>
      </c>
      <c r="B10" s="222">
        <v>98186</v>
      </c>
      <c r="C10" s="211">
        <v>36155</v>
      </c>
      <c r="D10" s="211">
        <v>7665</v>
      </c>
      <c r="E10" s="211">
        <v>1446</v>
      </c>
      <c r="F10" s="211">
        <v>143452</v>
      </c>
      <c r="G10" s="211">
        <v>141727</v>
      </c>
      <c r="H10" s="121"/>
    </row>
    <row r="11" spans="1:22" ht="12" customHeight="1">
      <c r="A11" s="90"/>
      <c r="B11" s="218"/>
      <c r="C11" s="218"/>
      <c r="D11" s="218"/>
      <c r="E11" s="218"/>
      <c r="F11" s="218"/>
      <c r="G11" s="218"/>
      <c r="H11" s="121"/>
      <c r="I11" s="121"/>
    </row>
    <row r="12" spans="1:22" ht="22.5" customHeight="1">
      <c r="A12" s="90" t="s">
        <v>257</v>
      </c>
      <c r="B12" s="222">
        <v>1</v>
      </c>
      <c r="C12" s="212" t="s">
        <v>2</v>
      </c>
      <c r="D12" s="212" t="s">
        <v>2</v>
      </c>
      <c r="E12" s="212" t="s">
        <v>2</v>
      </c>
      <c r="F12" s="211">
        <v>1</v>
      </c>
      <c r="G12" s="212" t="s">
        <v>2</v>
      </c>
      <c r="H12" s="121"/>
      <c r="I12" s="121"/>
    </row>
    <row r="13" spans="1:22" ht="12" customHeight="1">
      <c r="A13" s="90"/>
      <c r="B13" s="218"/>
      <c r="C13" s="218"/>
      <c r="D13" s="218"/>
      <c r="E13" s="218"/>
      <c r="F13" s="218"/>
      <c r="G13" s="218"/>
      <c r="H13" s="121"/>
    </row>
    <row r="14" spans="1:22" ht="12" customHeight="1">
      <c r="A14" s="90" t="s">
        <v>366</v>
      </c>
      <c r="B14" s="222">
        <v>1503</v>
      </c>
      <c r="C14" s="211">
        <v>3181</v>
      </c>
      <c r="D14" s="211">
        <v>1259</v>
      </c>
      <c r="E14" s="211">
        <v>1579</v>
      </c>
      <c r="F14" s="211">
        <v>7522</v>
      </c>
      <c r="G14" s="211">
        <v>7003</v>
      </c>
      <c r="H14" s="121"/>
      <c r="I14" s="121"/>
    </row>
    <row r="15" spans="1:22" ht="12" customHeight="1">
      <c r="A15" s="90"/>
      <c r="B15" s="218"/>
      <c r="C15" s="218"/>
      <c r="D15" s="218"/>
      <c r="E15" s="218"/>
      <c r="F15" s="218"/>
      <c r="G15" s="218"/>
      <c r="H15" s="121"/>
      <c r="I15" s="121"/>
    </row>
    <row r="16" spans="1:22" ht="22.5" customHeight="1">
      <c r="A16" s="90" t="s">
        <v>258</v>
      </c>
      <c r="B16" s="221" t="s">
        <v>2</v>
      </c>
      <c r="C16" s="221" t="s">
        <v>2</v>
      </c>
      <c r="D16" s="221" t="s">
        <v>2</v>
      </c>
      <c r="E16" s="211">
        <v>85</v>
      </c>
      <c r="F16" s="211">
        <v>85</v>
      </c>
      <c r="G16" s="211">
        <v>85</v>
      </c>
      <c r="H16" s="121"/>
      <c r="I16" s="121"/>
    </row>
    <row r="17" spans="1:22" ht="12" customHeight="1">
      <c r="A17" s="90"/>
      <c r="B17" s="218"/>
      <c r="C17" s="218"/>
      <c r="D17" s="218"/>
      <c r="E17" s="218"/>
      <c r="F17" s="218"/>
      <c r="G17" s="218"/>
      <c r="H17" s="121"/>
      <c r="I17" s="121"/>
    </row>
    <row r="18" spans="1:22" ht="22.5" customHeight="1">
      <c r="A18" s="90" t="s">
        <v>259</v>
      </c>
      <c r="B18" s="222">
        <v>14912</v>
      </c>
      <c r="C18" s="211">
        <v>7843</v>
      </c>
      <c r="D18" s="211">
        <v>214</v>
      </c>
      <c r="E18" s="212" t="s">
        <v>2</v>
      </c>
      <c r="F18" s="211">
        <v>22970</v>
      </c>
      <c r="G18" s="211">
        <v>22970</v>
      </c>
      <c r="H18" s="121"/>
      <c r="I18" s="121"/>
    </row>
    <row r="19" spans="1:22" ht="12" customHeight="1">
      <c r="A19" s="90"/>
      <c r="B19" s="218"/>
      <c r="C19" s="218"/>
      <c r="D19" s="218"/>
      <c r="E19" s="218"/>
      <c r="F19" s="218"/>
      <c r="G19" s="218"/>
      <c r="H19" s="121"/>
      <c r="I19" s="121"/>
    </row>
    <row r="20" spans="1:22" ht="12" customHeight="1">
      <c r="A20" s="90"/>
      <c r="B20" s="218"/>
      <c r="C20" s="218"/>
      <c r="D20" s="218"/>
      <c r="E20" s="218"/>
      <c r="F20" s="218"/>
      <c r="G20" s="218"/>
      <c r="H20" s="121"/>
      <c r="I20" s="121"/>
    </row>
    <row r="21" spans="1:22" ht="33.75" customHeight="1">
      <c r="A21" s="90" t="s">
        <v>260</v>
      </c>
      <c r="B21" s="222">
        <v>274876</v>
      </c>
      <c r="C21" s="211">
        <v>101517</v>
      </c>
      <c r="D21" s="211">
        <v>13848</v>
      </c>
      <c r="E21" s="211">
        <v>4958</v>
      </c>
      <c r="F21" s="211">
        <v>395199</v>
      </c>
      <c r="G21" s="211">
        <v>390525</v>
      </c>
      <c r="H21" s="121"/>
    </row>
    <row r="22" spans="1:22" ht="12" customHeight="1">
      <c r="A22" s="90"/>
      <c r="B22" s="218"/>
      <c r="C22" s="218"/>
      <c r="D22" s="218"/>
      <c r="E22" s="218"/>
      <c r="F22" s="218"/>
      <c r="G22" s="218"/>
      <c r="H22" s="121"/>
      <c r="I22" s="121"/>
    </row>
    <row r="23" spans="1:22" ht="12" customHeight="1">
      <c r="A23" s="90" t="s">
        <v>78</v>
      </c>
      <c r="B23" s="218"/>
      <c r="C23" s="218"/>
      <c r="D23" s="218"/>
      <c r="E23" s="218"/>
      <c r="F23" s="218"/>
      <c r="G23" s="218"/>
      <c r="H23" s="121"/>
      <c r="I23" s="121"/>
    </row>
    <row r="24" spans="1:22" ht="22.5" customHeight="1">
      <c r="A24" s="90" t="s">
        <v>261</v>
      </c>
      <c r="B24" s="222">
        <v>166852</v>
      </c>
      <c r="C24" s="211">
        <v>38755</v>
      </c>
      <c r="D24" s="211">
        <v>335</v>
      </c>
      <c r="E24" s="211">
        <v>1305</v>
      </c>
      <c r="F24" s="211">
        <v>207247</v>
      </c>
      <c r="G24" s="211">
        <v>206689</v>
      </c>
      <c r="H24" s="121"/>
    </row>
    <row r="25" spans="1:22" ht="12" customHeight="1">
      <c r="A25" s="90"/>
      <c r="B25" s="218"/>
      <c r="C25" s="218"/>
      <c r="D25" s="218"/>
      <c r="E25" s="218"/>
      <c r="F25" s="218"/>
      <c r="G25" s="218"/>
      <c r="H25" s="121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</row>
    <row r="26" spans="1:22" ht="12" customHeight="1">
      <c r="A26" s="90" t="s">
        <v>262</v>
      </c>
      <c r="B26" s="222">
        <v>38913</v>
      </c>
      <c r="C26" s="211">
        <v>14680</v>
      </c>
      <c r="D26" s="211">
        <v>9107</v>
      </c>
      <c r="E26" s="211">
        <v>944</v>
      </c>
      <c r="F26" s="211">
        <v>63644</v>
      </c>
      <c r="G26" s="211">
        <v>63160</v>
      </c>
      <c r="H26" s="121"/>
      <c r="I26" s="121"/>
    </row>
    <row r="27" spans="1:22" ht="12" customHeight="1">
      <c r="A27" s="90"/>
      <c r="B27" s="218"/>
      <c r="C27" s="218"/>
      <c r="D27" s="218"/>
      <c r="E27" s="218"/>
      <c r="F27" s="218"/>
      <c r="G27" s="218"/>
      <c r="H27" s="121"/>
      <c r="I27" s="121"/>
    </row>
    <row r="28" spans="1:22" ht="22.5" customHeight="1">
      <c r="A28" s="90" t="s">
        <v>263</v>
      </c>
      <c r="B28" s="222">
        <v>5729</v>
      </c>
      <c r="C28" s="212" t="s">
        <v>2</v>
      </c>
      <c r="D28" s="211">
        <v>68</v>
      </c>
      <c r="E28" s="211">
        <v>50</v>
      </c>
      <c r="F28" s="211">
        <v>5847</v>
      </c>
      <c r="G28" s="211">
        <v>5808</v>
      </c>
      <c r="H28" s="121"/>
      <c r="I28" s="121"/>
    </row>
    <row r="29" spans="1:22" ht="12" customHeight="1">
      <c r="A29" s="90"/>
      <c r="B29" s="218"/>
      <c r="C29" s="218"/>
      <c r="D29" s="218"/>
      <c r="E29" s="218"/>
      <c r="F29" s="218"/>
      <c r="G29" s="218"/>
      <c r="H29" s="121"/>
      <c r="I29" s="121"/>
    </row>
    <row r="30" spans="1:22" ht="22.5" customHeight="1">
      <c r="A30" s="90" t="s">
        <v>264</v>
      </c>
      <c r="B30" s="222">
        <v>4842</v>
      </c>
      <c r="C30" s="212" t="s">
        <v>2</v>
      </c>
      <c r="D30" s="211">
        <v>2058</v>
      </c>
      <c r="E30" s="211">
        <v>176</v>
      </c>
      <c r="F30" s="211">
        <v>7075</v>
      </c>
      <c r="G30" s="211">
        <v>6818</v>
      </c>
      <c r="H30" s="121"/>
      <c r="I30" s="121"/>
    </row>
    <row r="31" spans="1:22" ht="12" customHeight="1">
      <c r="A31" s="90"/>
      <c r="B31" s="218"/>
      <c r="C31" s="218"/>
      <c r="D31" s="218"/>
      <c r="E31" s="218"/>
      <c r="F31" s="218"/>
      <c r="G31" s="218"/>
      <c r="H31" s="121"/>
      <c r="I31" s="121"/>
    </row>
    <row r="32" spans="1:22" ht="12" customHeight="1">
      <c r="A32" s="90" t="s">
        <v>265</v>
      </c>
      <c r="B32" s="222">
        <v>21450</v>
      </c>
      <c r="C32" s="211">
        <v>16570</v>
      </c>
      <c r="D32" s="211">
        <v>700</v>
      </c>
      <c r="E32" s="211">
        <v>236</v>
      </c>
      <c r="F32" s="211">
        <v>38957</v>
      </c>
      <c r="G32" s="211">
        <v>38375</v>
      </c>
      <c r="H32" s="121"/>
      <c r="I32" s="121"/>
    </row>
    <row r="33" spans="1:9" ht="12" customHeight="1">
      <c r="A33" s="90"/>
      <c r="B33" s="218"/>
      <c r="C33" s="218"/>
      <c r="D33" s="218"/>
      <c r="E33" s="218"/>
      <c r="F33" s="218"/>
      <c r="G33" s="218"/>
      <c r="H33" s="121"/>
      <c r="I33" s="121"/>
    </row>
    <row r="34" spans="1:9" ht="33.75" customHeight="1">
      <c r="A34" s="90" t="s">
        <v>266</v>
      </c>
      <c r="B34" s="222">
        <v>37091</v>
      </c>
      <c r="C34" s="211">
        <v>31512</v>
      </c>
      <c r="D34" s="211">
        <v>1580</v>
      </c>
      <c r="E34" s="211">
        <v>2246</v>
      </c>
      <c r="F34" s="211">
        <v>72429</v>
      </c>
      <c r="G34" s="211">
        <v>69676</v>
      </c>
      <c r="H34" s="121"/>
      <c r="I34" s="121"/>
    </row>
    <row r="35" spans="1:9" ht="12" customHeight="1">
      <c r="A35" s="90"/>
      <c r="B35" s="218"/>
      <c r="C35" s="218"/>
      <c r="D35" s="218"/>
      <c r="E35" s="218"/>
      <c r="F35" s="218"/>
      <c r="G35" s="218"/>
      <c r="H35" s="121"/>
      <c r="I35" s="121"/>
    </row>
    <row r="36" spans="1:9" ht="12" customHeight="1">
      <c r="A36" s="90"/>
      <c r="B36" s="218"/>
      <c r="C36" s="218"/>
      <c r="D36" s="218"/>
      <c r="E36" s="218"/>
      <c r="F36" s="218"/>
      <c r="G36" s="218"/>
      <c r="H36" s="121"/>
      <c r="I36" s="121"/>
    </row>
    <row r="37" spans="1:9" ht="12" customHeight="1">
      <c r="A37" s="91" t="s">
        <v>1</v>
      </c>
      <c r="B37" s="219">
        <v>389479</v>
      </c>
      <c r="C37" s="210">
        <v>148696</v>
      </c>
      <c r="D37" s="210">
        <v>22987</v>
      </c>
      <c r="E37" s="210">
        <v>8067</v>
      </c>
      <c r="F37" s="210">
        <v>569229</v>
      </c>
      <c r="G37" s="210">
        <v>562310</v>
      </c>
      <c r="H37" s="121"/>
      <c r="I37" s="121"/>
    </row>
    <row r="38" spans="1:9">
      <c r="B38" s="84"/>
      <c r="C38" s="84"/>
      <c r="D38" s="84"/>
      <c r="E38" s="84"/>
      <c r="F38" s="84"/>
      <c r="G38" s="84"/>
    </row>
    <row r="39" spans="1:9">
      <c r="B39" s="84"/>
      <c r="C39" s="84"/>
      <c r="D39" s="84"/>
      <c r="E39" s="84"/>
      <c r="F39" s="84"/>
      <c r="G39" s="84"/>
    </row>
    <row r="40" spans="1:9">
      <c r="B40" s="84"/>
      <c r="C40" s="84"/>
      <c r="D40" s="84"/>
      <c r="E40" s="84"/>
      <c r="F40" s="84"/>
      <c r="G40" s="84"/>
    </row>
    <row r="41" spans="1:9">
      <c r="B41" s="84"/>
      <c r="C41" s="84"/>
      <c r="D41" s="84"/>
      <c r="E41" s="84"/>
      <c r="F41" s="84"/>
      <c r="G41" s="84"/>
    </row>
    <row r="42" spans="1:9">
      <c r="B42" s="84"/>
      <c r="C42" s="84"/>
      <c r="D42" s="84"/>
      <c r="E42" s="84"/>
      <c r="F42" s="84"/>
      <c r="G42" s="84"/>
    </row>
    <row r="43" spans="1:9">
      <c r="B43" s="84"/>
      <c r="C43" s="84"/>
      <c r="D43" s="84"/>
      <c r="E43" s="84"/>
      <c r="F43" s="84"/>
      <c r="G43" s="84"/>
    </row>
    <row r="44" spans="1:9">
      <c r="B44" s="84"/>
      <c r="C44" s="84"/>
      <c r="D44" s="84"/>
      <c r="E44" s="84"/>
      <c r="F44" s="84"/>
      <c r="G44" s="84"/>
    </row>
    <row r="45" spans="1:9">
      <c r="B45" s="84"/>
      <c r="C45" s="84"/>
      <c r="D45" s="84"/>
      <c r="E45" s="84"/>
      <c r="F45" s="84"/>
      <c r="G45" s="84"/>
    </row>
    <row r="46" spans="1:9">
      <c r="B46" s="84"/>
      <c r="C46" s="84"/>
      <c r="D46" s="84"/>
      <c r="E46" s="84"/>
      <c r="F46" s="84"/>
      <c r="G46" s="84"/>
    </row>
    <row r="47" spans="1:9">
      <c r="B47" s="84"/>
      <c r="C47" s="84"/>
      <c r="D47" s="84"/>
      <c r="E47" s="84"/>
      <c r="F47" s="84"/>
      <c r="G47" s="84"/>
    </row>
    <row r="48" spans="1:9">
      <c r="B48" s="84"/>
      <c r="C48" s="84"/>
      <c r="D48" s="84"/>
      <c r="E48" s="84"/>
      <c r="F48" s="84"/>
      <c r="G48" s="84"/>
    </row>
    <row r="49" spans="2:7">
      <c r="B49" s="84"/>
      <c r="C49" s="84"/>
      <c r="D49" s="84"/>
      <c r="E49" s="84"/>
      <c r="F49" s="84"/>
      <c r="G49" s="84"/>
    </row>
    <row r="50" spans="2:7">
      <c r="B50" s="84"/>
      <c r="C50" s="84"/>
      <c r="D50" s="84"/>
      <c r="E50" s="84"/>
      <c r="F50" s="84"/>
      <c r="G50" s="84"/>
    </row>
    <row r="51" spans="2:7">
      <c r="B51" s="84"/>
      <c r="C51" s="84"/>
      <c r="D51" s="84"/>
      <c r="E51" s="84"/>
      <c r="F51" s="84"/>
      <c r="G51" s="84"/>
    </row>
    <row r="52" spans="2:7">
      <c r="B52" s="84"/>
      <c r="C52" s="84"/>
      <c r="D52" s="84"/>
      <c r="E52" s="84"/>
      <c r="F52" s="84"/>
      <c r="G52" s="84"/>
    </row>
    <row r="53" spans="2:7">
      <c r="B53" s="84"/>
      <c r="C53" s="84"/>
      <c r="D53" s="84"/>
      <c r="E53" s="84"/>
      <c r="F53" s="84"/>
      <c r="G53" s="84"/>
    </row>
    <row r="54" spans="2:7">
      <c r="B54" s="83"/>
      <c r="C54" s="83"/>
      <c r="D54" s="83"/>
      <c r="E54" s="83"/>
      <c r="F54" s="83"/>
      <c r="G54" s="83"/>
    </row>
  </sheetData>
  <mergeCells count="8">
    <mergeCell ref="A1:G1"/>
    <mergeCell ref="A3:A5"/>
    <mergeCell ref="B3:B4"/>
    <mergeCell ref="B5:G5"/>
    <mergeCell ref="E3:E4"/>
    <mergeCell ref="D3:D4"/>
    <mergeCell ref="F3:F4"/>
    <mergeCell ref="C3:C4"/>
  </mergeCells>
  <phoneticPr fontId="5" type="noConversion"/>
  <hyperlinks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4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41"/>
    </row>
    <row r="4" spans="1:2">
      <c r="B4" s="41"/>
    </row>
    <row r="5" spans="1:2">
      <c r="B5" s="41"/>
    </row>
    <row r="6" spans="1:2">
      <c r="B6" s="41"/>
    </row>
    <row r="7" spans="1:2">
      <c r="B7" s="41"/>
    </row>
    <row r="8" spans="1:2">
      <c r="B8" s="41"/>
    </row>
    <row r="9" spans="1:2">
      <c r="B9" s="41"/>
    </row>
    <row r="10" spans="1:2">
      <c r="B10" s="41"/>
    </row>
    <row r="11" spans="1:2">
      <c r="B11" s="41"/>
    </row>
    <row r="12" spans="1:2">
      <c r="B12" s="41"/>
    </row>
    <row r="13" spans="1:2">
      <c r="B13" s="41"/>
    </row>
    <row r="14" spans="1:2">
      <c r="B14" s="41"/>
    </row>
    <row r="15" spans="1:2">
      <c r="B15" s="41"/>
    </row>
    <row r="16" spans="1:2">
      <c r="A16" s="2"/>
      <c r="B16" s="41"/>
    </row>
    <row r="17" spans="1:2">
      <c r="A17" s="2"/>
      <c r="B17" s="41"/>
    </row>
    <row r="18" spans="1:2">
      <c r="A18" s="2"/>
      <c r="B18" s="41"/>
    </row>
    <row r="19" spans="1:2">
      <c r="B19" s="42"/>
    </row>
    <row r="20" spans="1:2">
      <c r="B20" s="41"/>
    </row>
    <row r="21" spans="1:2">
      <c r="A21" s="43" t="s">
        <v>14</v>
      </c>
      <c r="B21" s="41"/>
    </row>
    <row r="23" spans="1:2" ht="11.1" customHeight="1">
      <c r="A23" s="2"/>
      <c r="B23" s="43" t="s">
        <v>34</v>
      </c>
    </row>
    <row r="24" spans="1:2" ht="11.1" customHeight="1">
      <c r="A24" s="2"/>
      <c r="B24" s="181" t="s">
        <v>414</v>
      </c>
    </row>
    <row r="25" spans="1:2" ht="11.1" customHeight="1">
      <c r="A25" s="2"/>
    </row>
    <row r="26" spans="1:2" ht="11.1" customHeight="1">
      <c r="A26" s="2"/>
      <c r="B26" s="4" t="s">
        <v>394</v>
      </c>
    </row>
    <row r="27" spans="1:2" ht="11.1" customHeight="1">
      <c r="A27" s="2"/>
      <c r="B27" s="203" t="s">
        <v>442</v>
      </c>
    </row>
    <row r="28" spans="1:2" ht="11.1" customHeight="1">
      <c r="A28" s="2"/>
      <c r="B28" s="5"/>
    </row>
    <row r="29" spans="1:2" ht="11.1" customHeight="1">
      <c r="A29" s="2"/>
      <c r="B29" s="44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45" t="s">
        <v>39</v>
      </c>
      <c r="B34" s="46"/>
      <c r="C34" s="46"/>
      <c r="D34" s="49" t="s">
        <v>18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35</v>
      </c>
      <c r="C36" s="46"/>
      <c r="D36" s="50">
        <v>0</v>
      </c>
      <c r="E36" s="50" t="s">
        <v>44</v>
      </c>
    </row>
    <row r="37" spans="1:5" ht="10.95" customHeight="1">
      <c r="A37" s="46"/>
      <c r="B37" s="46" t="s">
        <v>284</v>
      </c>
      <c r="C37" s="46"/>
      <c r="D37" s="51"/>
      <c r="E37" s="50" t="s">
        <v>45</v>
      </c>
    </row>
    <row r="38" spans="1:5" ht="10.95" customHeight="1">
      <c r="A38" s="46"/>
      <c r="B38" s="46" t="s">
        <v>15</v>
      </c>
      <c r="C38" s="46"/>
      <c r="D38" s="51"/>
      <c r="E38" s="50" t="s">
        <v>33</v>
      </c>
    </row>
    <row r="39" spans="1:5" ht="10.95" customHeight="1">
      <c r="A39" s="46"/>
      <c r="B39" s="46" t="s">
        <v>16</v>
      </c>
      <c r="C39" s="46"/>
      <c r="D39" s="50" t="s">
        <v>2</v>
      </c>
      <c r="E39" s="50" t="s">
        <v>19</v>
      </c>
    </row>
    <row r="40" spans="1:5" ht="10.95" customHeight="1">
      <c r="A40" s="46"/>
      <c r="B40" s="46" t="s">
        <v>17</v>
      </c>
      <c r="C40" s="46"/>
      <c r="D40" s="50" t="s">
        <v>31</v>
      </c>
      <c r="E40" s="50" t="s">
        <v>25</v>
      </c>
    </row>
    <row r="41" spans="1:5" ht="10.95" customHeight="1">
      <c r="A41" s="46"/>
      <c r="B41" s="48"/>
      <c r="C41" s="47"/>
      <c r="D41" s="50" t="s">
        <v>37</v>
      </c>
      <c r="E41" s="50" t="s">
        <v>20</v>
      </c>
    </row>
    <row r="42" spans="1:5" ht="10.95" customHeight="1">
      <c r="A42" s="46"/>
      <c r="B42" s="46" t="s">
        <v>294</v>
      </c>
      <c r="C42" s="47"/>
      <c r="D42" s="50" t="s">
        <v>21</v>
      </c>
      <c r="E42" s="50" t="s">
        <v>22</v>
      </c>
    </row>
    <row r="43" spans="1:5" ht="10.95" customHeight="1">
      <c r="A43" s="46"/>
      <c r="B43" s="46" t="s">
        <v>295</v>
      </c>
      <c r="C43" s="47"/>
      <c r="D43" s="50" t="s">
        <v>3</v>
      </c>
      <c r="E43" s="50" t="s">
        <v>32</v>
      </c>
    </row>
    <row r="44" spans="1:5" ht="10.95" customHeight="1">
      <c r="A44" s="47"/>
      <c r="B44" s="52"/>
      <c r="C44" s="47"/>
      <c r="D44" s="51"/>
      <c r="E44" s="50" t="s">
        <v>40</v>
      </c>
    </row>
    <row r="45" spans="1:5" ht="10.95" customHeight="1">
      <c r="A45" s="47"/>
      <c r="B45" s="52"/>
      <c r="C45" s="47"/>
      <c r="D45" s="50" t="s">
        <v>4</v>
      </c>
      <c r="E45" s="50" t="s">
        <v>30</v>
      </c>
    </row>
    <row r="46" spans="1:5" ht="10.95" customHeight="1">
      <c r="A46" s="47"/>
      <c r="B46" s="52"/>
      <c r="C46" s="47"/>
      <c r="D46" s="50" t="s">
        <v>23</v>
      </c>
      <c r="E46" s="50" t="s">
        <v>24</v>
      </c>
    </row>
    <row r="47" spans="1:5" ht="10.95" customHeight="1">
      <c r="A47" s="47"/>
      <c r="B47" s="52"/>
      <c r="C47" s="47"/>
      <c r="D47" s="50" t="s">
        <v>26</v>
      </c>
      <c r="E47" s="50" t="s">
        <v>27</v>
      </c>
    </row>
    <row r="48" spans="1:5" ht="10.95" customHeight="1">
      <c r="A48" s="47"/>
      <c r="B48" s="52"/>
      <c r="C48" s="47"/>
      <c r="D48" s="50" t="s">
        <v>28</v>
      </c>
      <c r="E48" s="50" t="s">
        <v>29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43</v>
      </c>
      <c r="C51" s="47"/>
    </row>
    <row r="52" spans="1:5" ht="10.95" customHeight="1">
      <c r="A52" s="46"/>
      <c r="B52" s="184" t="s">
        <v>430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2"/>
      <c r="B55" s="230" t="s">
        <v>395</v>
      </c>
      <c r="C55" s="230"/>
      <c r="D55" s="230"/>
    </row>
    <row r="56" spans="1:5" ht="18" customHeight="1">
      <c r="A56" s="47"/>
      <c r="B56" s="230"/>
      <c r="C56" s="230"/>
      <c r="D56" s="230"/>
    </row>
    <row r="57" spans="1:5" ht="10.95" customHeight="1">
      <c r="A57" s="47"/>
      <c r="B57" s="180" t="s">
        <v>396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C5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53.109375" customWidth="1"/>
    <col min="2" max="2" width="14.6640625" customWidth="1"/>
    <col min="3" max="3" width="18.6640625" customWidth="1"/>
  </cols>
  <sheetData>
    <row r="1" spans="1:3">
      <c r="A1" s="155" t="s">
        <v>297</v>
      </c>
      <c r="B1" s="79"/>
      <c r="C1" s="79"/>
    </row>
    <row r="2" spans="1:3" s="156" customFormat="1" ht="24.75" customHeight="1">
      <c r="A2" s="234" t="s">
        <v>337</v>
      </c>
      <c r="B2" s="234"/>
      <c r="C2" s="234"/>
    </row>
    <row r="3" spans="1:3" ht="12" customHeight="1">
      <c r="A3" s="24"/>
      <c r="B3" s="24"/>
      <c r="C3" s="24"/>
    </row>
    <row r="4" spans="1:3" s="13" customFormat="1" ht="12" customHeight="1">
      <c r="A4" s="279" t="s">
        <v>298</v>
      </c>
      <c r="B4" s="277" t="s">
        <v>299</v>
      </c>
      <c r="C4" s="278"/>
    </row>
    <row r="5" spans="1:3" s="13" customFormat="1" ht="24" customHeight="1">
      <c r="A5" s="280"/>
      <c r="B5" s="154" t="s">
        <v>300</v>
      </c>
      <c r="C5" s="157" t="s">
        <v>301</v>
      </c>
    </row>
    <row r="6" spans="1:3" s="13" customFormat="1" ht="12" customHeight="1">
      <c r="A6" s="61"/>
      <c r="B6" s="61"/>
      <c r="C6" s="61"/>
    </row>
    <row r="7" spans="1:3" ht="12.75" customHeight="1">
      <c r="A7" s="61" t="s">
        <v>59</v>
      </c>
      <c r="B7" s="158"/>
      <c r="C7" s="158"/>
    </row>
    <row r="8" spans="1:3" ht="12.75" customHeight="1">
      <c r="A8" s="161" t="s">
        <v>342</v>
      </c>
      <c r="B8" s="160" t="s">
        <v>302</v>
      </c>
      <c r="C8" s="160" t="s">
        <v>341</v>
      </c>
    </row>
    <row r="9" spans="1:3" ht="12.75" customHeight="1">
      <c r="A9" s="161" t="s">
        <v>339</v>
      </c>
      <c r="B9" s="160" t="s">
        <v>302</v>
      </c>
      <c r="C9" s="160" t="s">
        <v>341</v>
      </c>
    </row>
    <row r="10" spans="1:3" ht="12.75" customHeight="1">
      <c r="A10" s="159" t="s">
        <v>338</v>
      </c>
      <c r="B10" s="160" t="s">
        <v>302</v>
      </c>
      <c r="C10" s="160" t="s">
        <v>341</v>
      </c>
    </row>
    <row r="11" spans="1:3" ht="12.75" customHeight="1">
      <c r="A11" s="161" t="s">
        <v>340</v>
      </c>
      <c r="B11" s="160" t="s">
        <v>302</v>
      </c>
      <c r="C11" s="160" t="s">
        <v>341</v>
      </c>
    </row>
    <row r="12" spans="1:3" ht="12.75" customHeight="1">
      <c r="A12" s="161" t="s">
        <v>380</v>
      </c>
      <c r="B12" s="160" t="s">
        <v>303</v>
      </c>
      <c r="C12" s="160" t="s">
        <v>305</v>
      </c>
    </row>
    <row r="13" spans="1:3" ht="12.75" customHeight="1">
      <c r="A13" s="161" t="s">
        <v>378</v>
      </c>
      <c r="B13" s="160" t="s">
        <v>303</v>
      </c>
      <c r="C13" s="160" t="s">
        <v>305</v>
      </c>
    </row>
    <row r="14" spans="1:3" ht="12.75" customHeight="1">
      <c r="A14" s="161" t="s">
        <v>346</v>
      </c>
      <c r="B14" s="160" t="s">
        <v>303</v>
      </c>
      <c r="C14" s="160" t="s">
        <v>305</v>
      </c>
    </row>
    <row r="15" spans="1:3" ht="12.75" customHeight="1">
      <c r="A15" s="159" t="s">
        <v>343</v>
      </c>
      <c r="B15" s="160" t="s">
        <v>303</v>
      </c>
      <c r="C15" s="160" t="s">
        <v>305</v>
      </c>
    </row>
    <row r="16" spans="1:3" ht="12.75" customHeight="1">
      <c r="A16" s="161" t="s">
        <v>344</v>
      </c>
      <c r="B16" s="160" t="s">
        <v>303</v>
      </c>
      <c r="C16" s="160" t="s">
        <v>305</v>
      </c>
    </row>
    <row r="17" spans="1:3" ht="12.75" customHeight="1">
      <c r="A17" s="161" t="s">
        <v>345</v>
      </c>
      <c r="B17" s="160" t="s">
        <v>303</v>
      </c>
      <c r="C17" s="160" t="s">
        <v>305</v>
      </c>
    </row>
    <row r="18" spans="1:3" ht="12.75" customHeight="1">
      <c r="A18" s="161" t="s">
        <v>389</v>
      </c>
      <c r="B18" s="160" t="s">
        <v>303</v>
      </c>
      <c r="C18" s="160" t="s">
        <v>305</v>
      </c>
    </row>
    <row r="19" spans="1:3" ht="12.75" customHeight="1">
      <c r="A19" s="161" t="s">
        <v>347</v>
      </c>
      <c r="B19" s="160" t="s">
        <v>303</v>
      </c>
      <c r="C19" s="160" t="s">
        <v>305</v>
      </c>
    </row>
    <row r="20" spans="1:3" ht="12.75" customHeight="1">
      <c r="A20" s="159"/>
      <c r="B20" s="158"/>
      <c r="C20" s="160"/>
    </row>
    <row r="21" spans="1:3" ht="12.75" customHeight="1">
      <c r="A21" s="162" t="s">
        <v>63</v>
      </c>
      <c r="B21" s="158"/>
      <c r="C21" s="160"/>
    </row>
    <row r="22" spans="1:3" ht="12.75" customHeight="1">
      <c r="A22" s="161" t="s">
        <v>349</v>
      </c>
      <c r="B22" s="160" t="s">
        <v>302</v>
      </c>
      <c r="C22" s="160" t="s">
        <v>341</v>
      </c>
    </row>
    <row r="23" spans="1:3" ht="12.75" customHeight="1">
      <c r="A23" s="161" t="s">
        <v>350</v>
      </c>
      <c r="B23" s="160" t="s">
        <v>302</v>
      </c>
      <c r="C23" s="160" t="s">
        <v>341</v>
      </c>
    </row>
    <row r="24" spans="1:3" ht="12.75" customHeight="1">
      <c r="A24" s="161" t="s">
        <v>348</v>
      </c>
      <c r="B24" s="160" t="s">
        <v>302</v>
      </c>
      <c r="C24" s="160" t="s">
        <v>341</v>
      </c>
    </row>
    <row r="25" spans="1:3" ht="12.75" customHeight="1">
      <c r="A25" s="161" t="s">
        <v>351</v>
      </c>
      <c r="B25" s="160" t="s">
        <v>302</v>
      </c>
      <c r="C25" s="160" t="s">
        <v>341</v>
      </c>
    </row>
    <row r="26" spans="1:3" ht="12.75" customHeight="1">
      <c r="A26" s="161" t="s">
        <v>401</v>
      </c>
      <c r="B26" s="160" t="s">
        <v>303</v>
      </c>
      <c r="C26" s="160" t="s">
        <v>305</v>
      </c>
    </row>
    <row r="27" spans="1:3" ht="12.75" customHeight="1">
      <c r="A27" s="61"/>
      <c r="B27" s="158"/>
      <c r="C27" s="160"/>
    </row>
    <row r="28" spans="1:3" ht="12.75" customHeight="1">
      <c r="A28" s="61" t="s">
        <v>62</v>
      </c>
      <c r="B28" s="158"/>
      <c r="C28" s="160"/>
    </row>
    <row r="29" spans="1:3" ht="12.75" customHeight="1">
      <c r="A29" s="176" t="s">
        <v>385</v>
      </c>
      <c r="B29" s="160" t="s">
        <v>302</v>
      </c>
      <c r="C29" s="160" t="s">
        <v>341</v>
      </c>
    </row>
    <row r="30" spans="1:3" ht="12.75" customHeight="1">
      <c r="A30" s="176" t="s">
        <v>384</v>
      </c>
      <c r="B30" s="160" t="s">
        <v>302</v>
      </c>
      <c r="C30" s="160" t="s">
        <v>341</v>
      </c>
    </row>
    <row r="31" spans="1:3" ht="12.75" customHeight="1">
      <c r="A31" s="176" t="s">
        <v>352</v>
      </c>
      <c r="B31" s="160" t="s">
        <v>302</v>
      </c>
      <c r="C31" s="160" t="s">
        <v>341</v>
      </c>
    </row>
    <row r="32" spans="1:3" ht="12.75" customHeight="1">
      <c r="A32" s="176" t="s">
        <v>353</v>
      </c>
      <c r="B32" s="160" t="s">
        <v>302</v>
      </c>
      <c r="C32" s="160" t="s">
        <v>341</v>
      </c>
    </row>
    <row r="33" spans="1:3" ht="12.75" customHeight="1">
      <c r="A33" s="159" t="s">
        <v>386</v>
      </c>
      <c r="B33" s="160" t="s">
        <v>303</v>
      </c>
      <c r="C33" s="160" t="s">
        <v>304</v>
      </c>
    </row>
    <row r="34" spans="1:3" ht="12.75" customHeight="1">
      <c r="A34" s="159" t="s">
        <v>361</v>
      </c>
      <c r="B34" s="160" t="s">
        <v>303</v>
      </c>
      <c r="C34" s="160" t="s">
        <v>304</v>
      </c>
    </row>
    <row r="35" spans="1:3" ht="12.75" customHeight="1">
      <c r="A35" s="176" t="s">
        <v>379</v>
      </c>
      <c r="B35" s="160" t="s">
        <v>303</v>
      </c>
      <c r="C35" s="160" t="s">
        <v>305</v>
      </c>
    </row>
    <row r="36" spans="1:3" ht="12.75" customHeight="1">
      <c r="A36" s="159" t="s">
        <v>356</v>
      </c>
      <c r="B36" s="160" t="s">
        <v>303</v>
      </c>
      <c r="C36" s="160" t="s">
        <v>305</v>
      </c>
    </row>
    <row r="37" spans="1:3" ht="12.75" customHeight="1">
      <c r="A37" s="159" t="s">
        <v>381</v>
      </c>
      <c r="B37" s="160" t="s">
        <v>303</v>
      </c>
      <c r="C37" s="160" t="s">
        <v>305</v>
      </c>
    </row>
    <row r="38" spans="1:3" ht="12.75" customHeight="1">
      <c r="A38" s="159" t="s">
        <v>441</v>
      </c>
      <c r="B38" s="160" t="s">
        <v>303</v>
      </c>
      <c r="C38" s="160" t="s">
        <v>305</v>
      </c>
    </row>
    <row r="39" spans="1:3" ht="12.75" customHeight="1">
      <c r="A39" s="159" t="s">
        <v>440</v>
      </c>
      <c r="B39" s="160" t="s">
        <v>303</v>
      </c>
      <c r="C39" s="160" t="s">
        <v>305</v>
      </c>
    </row>
    <row r="40" spans="1:3" ht="12.75" customHeight="1">
      <c r="A40" s="159" t="s">
        <v>360</v>
      </c>
      <c r="B40" s="160" t="s">
        <v>303</v>
      </c>
      <c r="C40" s="160" t="s">
        <v>305</v>
      </c>
    </row>
    <row r="41" spans="1:3" ht="12.75" customHeight="1">
      <c r="A41" s="176" t="s">
        <v>358</v>
      </c>
      <c r="B41" s="160" t="s">
        <v>303</v>
      </c>
      <c r="C41" s="160" t="s">
        <v>305</v>
      </c>
    </row>
    <row r="42" spans="1:3" ht="12.75" customHeight="1">
      <c r="A42" s="159" t="s">
        <v>354</v>
      </c>
      <c r="B42" s="160" t="s">
        <v>303</v>
      </c>
      <c r="C42" s="160" t="s">
        <v>305</v>
      </c>
    </row>
    <row r="43" spans="1:3" ht="12.75" customHeight="1">
      <c r="A43" s="176" t="s">
        <v>383</v>
      </c>
      <c r="B43" s="160" t="s">
        <v>303</v>
      </c>
      <c r="C43" s="160" t="s">
        <v>305</v>
      </c>
    </row>
    <row r="44" spans="1:3" ht="12.75" customHeight="1">
      <c r="A44" s="176" t="s">
        <v>439</v>
      </c>
      <c r="B44" s="160" t="s">
        <v>303</v>
      </c>
      <c r="C44" s="160" t="s">
        <v>305</v>
      </c>
    </row>
    <row r="45" spans="1:3" ht="12.75" customHeight="1">
      <c r="A45" s="159" t="s">
        <v>382</v>
      </c>
      <c r="B45" s="160" t="s">
        <v>303</v>
      </c>
      <c r="C45" s="160" t="s">
        <v>305</v>
      </c>
    </row>
    <row r="46" spans="1:3" ht="12.75" customHeight="1">
      <c r="A46" s="176" t="s">
        <v>388</v>
      </c>
      <c r="B46" s="160" t="s">
        <v>303</v>
      </c>
      <c r="C46" s="160" t="s">
        <v>305</v>
      </c>
    </row>
    <row r="47" spans="1:3" ht="12.75" customHeight="1">
      <c r="A47" s="159" t="s">
        <v>403</v>
      </c>
      <c r="B47" s="160" t="s">
        <v>303</v>
      </c>
      <c r="C47" s="160" t="s">
        <v>305</v>
      </c>
    </row>
    <row r="48" spans="1:3" ht="12.75" customHeight="1">
      <c r="A48" s="176" t="s">
        <v>357</v>
      </c>
      <c r="B48" s="160" t="s">
        <v>303</v>
      </c>
      <c r="C48" s="160" t="s">
        <v>305</v>
      </c>
    </row>
    <row r="49" spans="1:3" ht="12.75" customHeight="1">
      <c r="A49" s="176" t="s">
        <v>387</v>
      </c>
      <c r="B49" s="160" t="s">
        <v>303</v>
      </c>
      <c r="C49" s="160" t="s">
        <v>305</v>
      </c>
    </row>
    <row r="50" spans="1:3" ht="12.75" customHeight="1">
      <c r="A50" s="176" t="s">
        <v>402</v>
      </c>
      <c r="B50" s="160" t="s">
        <v>303</v>
      </c>
      <c r="C50" s="160" t="s">
        <v>305</v>
      </c>
    </row>
    <row r="51" spans="1:3" ht="12.75" customHeight="1">
      <c r="A51" s="159" t="s">
        <v>359</v>
      </c>
      <c r="B51" s="160" t="s">
        <v>303</v>
      </c>
      <c r="C51" s="160" t="s">
        <v>305</v>
      </c>
    </row>
    <row r="52" spans="1:3" ht="12.75" customHeight="1">
      <c r="A52" s="159" t="s">
        <v>367</v>
      </c>
      <c r="B52" s="160" t="s">
        <v>303</v>
      </c>
      <c r="C52" s="160" t="s">
        <v>305</v>
      </c>
    </row>
    <row r="53" spans="1:3" ht="12.75" customHeight="1">
      <c r="A53" s="159" t="s">
        <v>355</v>
      </c>
      <c r="B53" s="160" t="s">
        <v>303</v>
      </c>
      <c r="C53" s="160" t="s">
        <v>305</v>
      </c>
    </row>
    <row r="54" spans="1:3" ht="12.75" customHeight="1">
      <c r="A54" s="161"/>
      <c r="B54" s="177"/>
      <c r="C54" s="177"/>
    </row>
  </sheetData>
  <mergeCells count="3">
    <mergeCell ref="B4:C4"/>
    <mergeCell ref="A4:A5"/>
    <mergeCell ref="A2:C2"/>
  </mergeCells>
  <phoneticPr fontId="5" type="noConversion"/>
  <hyperlinks>
    <hyperlink ref="A1:C2" location="Inhaltsverzeichnis!A38" display="Anhang"/>
    <hyperlink ref="A2" location="Inhaltsverzeichnis!A39" display="1  Hochschulen im Land Berlin nach der Trägerschaft"/>
    <hyperlink ref="A1" location="Inhaltsverzeichnis!A38" display="Anhang"/>
    <hyperlink ref="A2:C2" location="Inhaltsverzeichnis!A40" display="1  Hochschulen im Land Berlin nach der Trägerschaft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B1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44.5546875" customWidth="1"/>
    <col min="2" max="2" width="45.5546875" customWidth="1"/>
  </cols>
  <sheetData>
    <row r="1" spans="1:2" ht="12" customHeight="1">
      <c r="A1" s="243" t="s">
        <v>306</v>
      </c>
      <c r="B1" s="243"/>
    </row>
    <row r="2" spans="1:2" ht="12" customHeight="1">
      <c r="A2" s="163"/>
      <c r="B2" s="163"/>
    </row>
    <row r="3" spans="1:2" s="165" customFormat="1" ht="24" customHeight="1">
      <c r="A3" s="164" t="s">
        <v>307</v>
      </c>
      <c r="B3" s="164" t="s">
        <v>307</v>
      </c>
    </row>
    <row r="4" spans="1:2" s="165" customFormat="1" ht="12" customHeight="1">
      <c r="A4" s="166"/>
      <c r="B4" s="166"/>
    </row>
    <row r="5" spans="1:2" s="165" customFormat="1" ht="12" customHeight="1">
      <c r="A5" s="167" t="s">
        <v>104</v>
      </c>
      <c r="B5" s="167" t="s">
        <v>177</v>
      </c>
    </row>
    <row r="6" spans="1:2" s="165" customFormat="1" ht="12" customHeight="1">
      <c r="A6" s="160" t="s">
        <v>308</v>
      </c>
      <c r="B6" s="168" t="s">
        <v>179</v>
      </c>
    </row>
    <row r="7" spans="1:2" s="165" customFormat="1" ht="12" customHeight="1">
      <c r="A7" s="168" t="s">
        <v>270</v>
      </c>
      <c r="B7" s="168" t="s">
        <v>181</v>
      </c>
    </row>
    <row r="8" spans="1:2" s="165" customFormat="1" ht="12" customHeight="1">
      <c r="A8" s="168" t="s">
        <v>271</v>
      </c>
      <c r="B8" s="168" t="s">
        <v>183</v>
      </c>
    </row>
    <row r="9" spans="1:2" s="165" customFormat="1" ht="12" customHeight="1">
      <c r="A9" s="160" t="s">
        <v>110</v>
      </c>
      <c r="B9" s="168" t="s">
        <v>185</v>
      </c>
    </row>
    <row r="10" spans="1:2" s="165" customFormat="1" ht="12" customHeight="1">
      <c r="A10" s="160" t="s">
        <v>112</v>
      </c>
      <c r="B10" s="80"/>
    </row>
    <row r="11" spans="1:2" s="165" customFormat="1" ht="12" customHeight="1">
      <c r="A11" s="168" t="s">
        <v>309</v>
      </c>
      <c r="B11" s="167" t="s">
        <v>287</v>
      </c>
    </row>
    <row r="12" spans="1:2" s="165" customFormat="1" ht="12" customHeight="1">
      <c r="A12" s="160" t="s">
        <v>310</v>
      </c>
      <c r="B12" s="168" t="s">
        <v>311</v>
      </c>
    </row>
    <row r="13" spans="1:2" s="165" customFormat="1" ht="12" customHeight="1">
      <c r="A13" s="160" t="s">
        <v>312</v>
      </c>
      <c r="B13" s="160" t="s">
        <v>188</v>
      </c>
    </row>
    <row r="14" spans="1:2" s="165" customFormat="1" ht="12" customHeight="1">
      <c r="A14" s="168" t="s">
        <v>117</v>
      </c>
      <c r="B14" s="160" t="s">
        <v>313</v>
      </c>
    </row>
    <row r="15" spans="1:2" s="165" customFormat="1" ht="12" customHeight="1">
      <c r="A15" s="160" t="s">
        <v>314</v>
      </c>
      <c r="B15" s="160" t="s">
        <v>191</v>
      </c>
    </row>
    <row r="16" spans="1:2" s="165" customFormat="1" ht="12" customHeight="1">
      <c r="A16" s="160" t="s">
        <v>121</v>
      </c>
      <c r="B16" s="160" t="s">
        <v>315</v>
      </c>
    </row>
    <row r="17" spans="1:2" s="165" customFormat="1" ht="12" customHeight="1">
      <c r="A17" s="160" t="s">
        <v>123</v>
      </c>
      <c r="B17" s="80"/>
    </row>
    <row r="18" spans="1:2" s="165" customFormat="1" ht="12" customHeight="1">
      <c r="A18" s="160" t="s">
        <v>125</v>
      </c>
      <c r="B18" s="167" t="s">
        <v>86</v>
      </c>
    </row>
    <row r="19" spans="1:2" s="165" customFormat="1" ht="10.199999999999999">
      <c r="A19" s="168" t="s">
        <v>371</v>
      </c>
      <c r="B19" s="160" t="s">
        <v>193</v>
      </c>
    </row>
    <row r="20" spans="1:2" s="165" customFormat="1" ht="12" customHeight="1">
      <c r="A20" s="160" t="s">
        <v>368</v>
      </c>
      <c r="B20" s="168" t="s">
        <v>316</v>
      </c>
    </row>
    <row r="21" spans="1:2" s="165" customFormat="1" ht="12" customHeight="1">
      <c r="A21" s="168" t="s">
        <v>269</v>
      </c>
      <c r="B21" s="168" t="s">
        <v>317</v>
      </c>
    </row>
    <row r="22" spans="1:2" s="165" customFormat="1" ht="12" customHeight="1">
      <c r="A22" s="160" t="s">
        <v>130</v>
      </c>
      <c r="B22" s="160" t="s">
        <v>318</v>
      </c>
    </row>
    <row r="23" spans="1:2" s="165" customFormat="1" ht="12" customHeight="1">
      <c r="A23" s="160" t="s">
        <v>132</v>
      </c>
      <c r="B23" s="160" t="s">
        <v>195</v>
      </c>
    </row>
    <row r="24" spans="1:2" s="165" customFormat="1" ht="12" customHeight="1">
      <c r="A24" s="160" t="s">
        <v>134</v>
      </c>
      <c r="B24" s="160" t="s">
        <v>197</v>
      </c>
    </row>
    <row r="25" spans="1:2" s="165" customFormat="1" ht="12" customHeight="1">
      <c r="A25" s="80"/>
      <c r="B25" s="160" t="s">
        <v>199</v>
      </c>
    </row>
    <row r="26" spans="1:2" s="165" customFormat="1" ht="12" customHeight="1">
      <c r="A26" s="167" t="s">
        <v>81</v>
      </c>
      <c r="B26" s="168" t="s">
        <v>201</v>
      </c>
    </row>
    <row r="27" spans="1:2" s="165" customFormat="1" ht="12" customHeight="1">
      <c r="A27" s="160" t="s">
        <v>81</v>
      </c>
      <c r="B27" s="160" t="s">
        <v>203</v>
      </c>
    </row>
    <row r="28" spans="1:2" s="165" customFormat="1" ht="12" customHeight="1">
      <c r="A28" s="80"/>
      <c r="B28" s="160" t="s">
        <v>205</v>
      </c>
    </row>
    <row r="29" spans="1:2" s="165" customFormat="1" ht="12" customHeight="1">
      <c r="A29" s="167" t="s">
        <v>369</v>
      </c>
      <c r="B29" s="160" t="s">
        <v>207</v>
      </c>
    </row>
    <row r="30" spans="1:2" s="165" customFormat="1" ht="12" customHeight="1">
      <c r="A30" s="167" t="s">
        <v>136</v>
      </c>
      <c r="B30" s="80"/>
    </row>
    <row r="31" spans="1:2" s="165" customFormat="1" ht="12" customHeight="1">
      <c r="A31" s="160" t="s">
        <v>285</v>
      </c>
      <c r="B31" s="167" t="s">
        <v>87</v>
      </c>
    </row>
    <row r="32" spans="1:2" s="165" customFormat="1" ht="12" customHeight="1">
      <c r="A32" s="168" t="s">
        <v>319</v>
      </c>
      <c r="B32" s="160" t="s">
        <v>209</v>
      </c>
    </row>
    <row r="33" spans="1:2" s="165" customFormat="1" ht="12" customHeight="1">
      <c r="A33" s="168" t="s">
        <v>320</v>
      </c>
      <c r="B33" s="160" t="s">
        <v>211</v>
      </c>
    </row>
    <row r="34" spans="1:2" s="165" customFormat="1" ht="12" customHeight="1">
      <c r="A34" s="168" t="s">
        <v>321</v>
      </c>
      <c r="B34" s="160" t="s">
        <v>213</v>
      </c>
    </row>
    <row r="35" spans="1:2" s="165" customFormat="1" ht="12" customHeight="1">
      <c r="A35" s="160" t="s">
        <v>142</v>
      </c>
      <c r="B35" s="160" t="s">
        <v>322</v>
      </c>
    </row>
    <row r="36" spans="1:2" s="165" customFormat="1" ht="12" customHeight="1">
      <c r="A36" s="160" t="s">
        <v>144</v>
      </c>
      <c r="B36" s="160" t="s">
        <v>217</v>
      </c>
    </row>
    <row r="37" spans="1:2" s="165" customFormat="1" ht="12" customHeight="1">
      <c r="A37" s="160" t="s">
        <v>146</v>
      </c>
      <c r="B37" s="80"/>
    </row>
    <row r="38" spans="1:2" s="165" customFormat="1" ht="12" customHeight="1">
      <c r="A38" s="160" t="s">
        <v>148</v>
      </c>
      <c r="B38" s="167" t="s">
        <v>288</v>
      </c>
    </row>
    <row r="39" spans="1:2" s="165" customFormat="1" ht="12" customHeight="1">
      <c r="A39" s="160" t="s">
        <v>365</v>
      </c>
      <c r="B39" s="160" t="s">
        <v>288</v>
      </c>
    </row>
    <row r="40" spans="1:2" s="165" customFormat="1" ht="12" customHeight="1">
      <c r="A40" s="160" t="s">
        <v>151</v>
      </c>
      <c r="B40" s="80"/>
    </row>
    <row r="41" spans="1:2" s="165" customFormat="1" ht="12" customHeight="1">
      <c r="A41" s="168" t="s">
        <v>323</v>
      </c>
      <c r="B41" s="167" t="s">
        <v>289</v>
      </c>
    </row>
    <row r="42" spans="1:2" s="165" customFormat="1" ht="12" customHeight="1">
      <c r="A42" s="168" t="s">
        <v>324</v>
      </c>
      <c r="B42" s="160" t="s">
        <v>222</v>
      </c>
    </row>
    <row r="43" spans="1:2" s="165" customFormat="1" ht="12" customHeight="1">
      <c r="A43" s="80"/>
      <c r="B43" s="160" t="s">
        <v>326</v>
      </c>
    </row>
    <row r="44" spans="1:2" s="165" customFormat="1" ht="12" customHeight="1">
      <c r="A44" s="167" t="s">
        <v>84</v>
      </c>
      <c r="B44" s="160" t="s">
        <v>224</v>
      </c>
    </row>
    <row r="45" spans="1:2" s="165" customFormat="1" ht="12" customHeight="1">
      <c r="A45" s="160" t="s">
        <v>325</v>
      </c>
      <c r="B45" s="160" t="s">
        <v>226</v>
      </c>
    </row>
    <row r="46" spans="1:2" s="165" customFormat="1" ht="12" customHeight="1">
      <c r="A46" s="160" t="s">
        <v>153</v>
      </c>
      <c r="B46" s="160" t="s">
        <v>327</v>
      </c>
    </row>
    <row r="47" spans="1:2" s="165" customFormat="1" ht="12" customHeight="1">
      <c r="A47" s="160" t="s">
        <v>155</v>
      </c>
      <c r="B47" s="160" t="s">
        <v>290</v>
      </c>
    </row>
    <row r="48" spans="1:2" s="165" customFormat="1" ht="12" customHeight="1">
      <c r="A48" s="160" t="s">
        <v>157</v>
      </c>
      <c r="B48" s="160" t="s">
        <v>232</v>
      </c>
    </row>
    <row r="49" spans="1:2" s="165" customFormat="1" ht="12" customHeight="1">
      <c r="A49" s="160" t="s">
        <v>159</v>
      </c>
      <c r="B49" s="160" t="s">
        <v>234</v>
      </c>
    </row>
    <row r="50" spans="1:2" s="165" customFormat="1" ht="12" customHeight="1">
      <c r="A50" s="160" t="s">
        <v>161</v>
      </c>
      <c r="B50" s="160" t="s">
        <v>328</v>
      </c>
    </row>
    <row r="51" spans="1:2" s="165" customFormat="1" ht="12" customHeight="1">
      <c r="A51" s="160" t="s">
        <v>163</v>
      </c>
      <c r="B51" s="160" t="s">
        <v>329</v>
      </c>
    </row>
    <row r="52" spans="1:2" s="165" customFormat="1" ht="12" customHeight="1">
      <c r="A52" s="160" t="s">
        <v>165</v>
      </c>
      <c r="B52" s="80"/>
    </row>
    <row r="53" spans="1:2" s="165" customFormat="1" ht="12" customHeight="1">
      <c r="A53" s="160" t="s">
        <v>167</v>
      </c>
      <c r="B53" s="167" t="s">
        <v>363</v>
      </c>
    </row>
    <row r="54" spans="1:2" s="165" customFormat="1" ht="12" customHeight="1">
      <c r="A54" s="80"/>
      <c r="B54" s="178" t="s">
        <v>362</v>
      </c>
    </row>
    <row r="55" spans="1:2" s="165" customFormat="1" ht="12" customHeight="1">
      <c r="A55" s="167" t="s">
        <v>370</v>
      </c>
      <c r="B55" s="160" t="s">
        <v>237</v>
      </c>
    </row>
    <row r="56" spans="1:2" s="165" customFormat="1" ht="12" customHeight="1">
      <c r="A56" s="168" t="s">
        <v>170</v>
      </c>
      <c r="B56" s="160" t="s">
        <v>238</v>
      </c>
    </row>
    <row r="57" spans="1:2" s="165" customFormat="1" ht="12" customHeight="1">
      <c r="A57" s="160" t="s">
        <v>172</v>
      </c>
      <c r="B57" s="160" t="s">
        <v>331</v>
      </c>
    </row>
    <row r="58" spans="1:2" s="165" customFormat="1" ht="12" customHeight="1">
      <c r="A58" s="168" t="s">
        <v>330</v>
      </c>
      <c r="B58" s="160" t="s">
        <v>333</v>
      </c>
    </row>
    <row r="59" spans="1:2" s="165" customFormat="1" ht="12" customHeight="1">
      <c r="A59" s="168" t="s">
        <v>332</v>
      </c>
      <c r="B59" s="80"/>
    </row>
    <row r="60" spans="1:2" s="165" customFormat="1" ht="12" customHeight="1">
      <c r="A60" s="168" t="s">
        <v>286</v>
      </c>
      <c r="B60" s="85"/>
    </row>
    <row r="61" spans="1:2" s="165" customFormat="1" ht="12" customHeight="1">
      <c r="A61" s="168" t="s">
        <v>176</v>
      </c>
      <c r="B61" s="85"/>
    </row>
    <row r="62" spans="1:2" s="165" customFormat="1" ht="12" customHeight="1">
      <c r="A62" s="80"/>
      <c r="B62" s="85"/>
    </row>
    <row r="63" spans="1:2" s="165" customFormat="1" ht="12" customHeight="1">
      <c r="A63" s="168"/>
      <c r="B63"/>
    </row>
    <row r="64" spans="1:2" s="165" customFormat="1" ht="12" customHeight="1">
      <c r="A64"/>
      <c r="B64"/>
    </row>
    <row r="65" spans="1:2" s="165" customFormat="1" ht="12" customHeight="1">
      <c r="A65"/>
      <c r="B65"/>
    </row>
    <row r="66" spans="1:2" s="165" customFormat="1" ht="12" customHeight="1">
      <c r="A66"/>
      <c r="B66"/>
    </row>
    <row r="67" spans="1:2" s="165" customFormat="1" ht="12" customHeight="1">
      <c r="A67"/>
      <c r="B67"/>
    </row>
    <row r="68" spans="1:2" s="165" customFormat="1" ht="12" customHeight="1">
      <c r="B68"/>
    </row>
    <row r="69" spans="1:2" s="165" customFormat="1" ht="12" customHeight="1">
      <c r="B69"/>
    </row>
    <row r="70" spans="1:2" s="165" customFormat="1" ht="12" customHeight="1">
      <c r="B70"/>
    </row>
    <row r="71" spans="1:2" s="165" customFormat="1" ht="12" customHeight="1">
      <c r="B71"/>
    </row>
    <row r="72" spans="1:2" s="165" customFormat="1" ht="12" customHeight="1">
      <c r="B72"/>
    </row>
    <row r="73" spans="1:2" s="165" customFormat="1" ht="12" customHeight="1">
      <c r="B73"/>
    </row>
    <row r="74" spans="1:2" s="165" customFormat="1" ht="12" customHeight="1">
      <c r="B74"/>
    </row>
    <row r="75" spans="1:2" ht="12" customHeight="1">
      <c r="A75" s="165"/>
    </row>
    <row r="76" spans="1:2" ht="12" customHeight="1">
      <c r="A76" s="165"/>
    </row>
    <row r="77" spans="1:2" ht="12" customHeight="1">
      <c r="A77" s="165"/>
    </row>
    <row r="78" spans="1:2" ht="12" customHeight="1">
      <c r="A78" s="165"/>
    </row>
    <row r="79" spans="1:2" ht="12" customHeight="1"/>
    <row r="80" spans="1:2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</sheetData>
  <mergeCells count="1">
    <mergeCell ref="A1:B1"/>
  </mergeCells>
  <phoneticPr fontId="5" type="noConversion"/>
  <hyperlinks>
    <hyperlink ref="A1:B1" location="Inhaltsverzeichnis!A43" display="2  Zuordnung der Lehr- und Forschungs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1973580</xdr:colOff>
                <xdr:row>45</xdr:row>
                <xdr:rowOff>60960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7"/>
  <sheetViews>
    <sheetView workbookViewId="0">
      <selection activeCell="A3" sqref="A3"/>
    </sheetView>
  </sheetViews>
  <sheetFormatPr baseColWidth="10" defaultColWidth="11.5546875" defaultRowHeight="12"/>
  <cols>
    <col min="1" max="1" width="3.33203125" style="8" customWidth="1"/>
    <col min="2" max="2" width="36.6640625" style="15" customWidth="1"/>
    <col min="3" max="3" width="2.6640625" style="10" customWidth="1"/>
    <col min="4" max="4" width="2.6640625" style="15" customWidth="1"/>
    <col min="5" max="5" width="3.33203125" style="8" customWidth="1"/>
    <col min="6" max="6" width="36.6640625" style="15" customWidth="1"/>
    <col min="7" max="7" width="2.6640625" style="10" customWidth="1"/>
    <col min="8" max="8" width="7.6640625" style="15" customWidth="1"/>
    <col min="9" max="16384" width="11.5546875" style="15"/>
  </cols>
  <sheetData>
    <row r="1" spans="1:8" ht="100.2" customHeight="1">
      <c r="A1" s="233" t="s">
        <v>36</v>
      </c>
      <c r="B1" s="233"/>
      <c r="C1" s="14"/>
      <c r="G1" s="16"/>
      <c r="H1" s="231" t="s">
        <v>42</v>
      </c>
    </row>
    <row r="2" spans="1:8" ht="20.399999999999999" customHeight="1">
      <c r="C2" s="1" t="s">
        <v>12</v>
      </c>
      <c r="G2" s="1" t="s">
        <v>12</v>
      </c>
      <c r="H2" s="232"/>
    </row>
    <row r="3" spans="1:8">
      <c r="A3" s="17"/>
      <c r="C3" s="15"/>
      <c r="E3" s="17"/>
      <c r="F3" s="9"/>
      <c r="G3" s="8"/>
      <c r="H3" s="232"/>
    </row>
    <row r="4" spans="1:8" ht="12" customHeight="1">
      <c r="A4" s="17"/>
      <c r="B4" s="21" t="s">
        <v>38</v>
      </c>
      <c r="C4" s="54">
        <v>4</v>
      </c>
      <c r="E4" s="18"/>
      <c r="G4" s="19"/>
      <c r="H4" s="232"/>
    </row>
    <row r="5" spans="1:8">
      <c r="A5" s="17"/>
      <c r="C5" s="55"/>
      <c r="E5" s="18"/>
      <c r="G5" s="19"/>
      <c r="H5" s="232"/>
    </row>
    <row r="6" spans="1:8">
      <c r="A6" s="17"/>
      <c r="C6" s="55"/>
      <c r="E6" s="18"/>
      <c r="G6" s="19"/>
      <c r="H6" s="232"/>
    </row>
    <row r="7" spans="1:8">
      <c r="A7" s="33"/>
      <c r="B7" s="34" t="s">
        <v>13</v>
      </c>
      <c r="C7" s="35"/>
      <c r="E7" s="31"/>
      <c r="F7" s="32"/>
      <c r="G7" s="35"/>
      <c r="H7" s="232"/>
    </row>
    <row r="8" spans="1:8" ht="12.75" customHeight="1">
      <c r="A8" s="33"/>
      <c r="B8" s="34"/>
      <c r="C8" s="35"/>
      <c r="E8" s="31"/>
      <c r="F8" s="32"/>
      <c r="G8" s="35"/>
      <c r="H8" s="232"/>
    </row>
    <row r="9" spans="1:8" ht="12" customHeight="1">
      <c r="A9" s="36">
        <v>1</v>
      </c>
      <c r="B9" s="109" t="s">
        <v>296</v>
      </c>
      <c r="C9" s="36"/>
      <c r="E9" s="107">
        <v>5</v>
      </c>
      <c r="F9" s="107" t="s">
        <v>56</v>
      </c>
      <c r="G9" s="107"/>
    </row>
    <row r="10" spans="1:8" ht="12.75" customHeight="1">
      <c r="A10" s="36"/>
      <c r="B10" s="152" t="s">
        <v>390</v>
      </c>
      <c r="C10" s="36"/>
      <c r="E10" s="107"/>
      <c r="F10" s="110" t="s">
        <v>421</v>
      </c>
      <c r="G10" s="107"/>
    </row>
    <row r="11" spans="1:8" ht="12" customHeight="1">
      <c r="A11" s="36"/>
      <c r="B11" s="137" t="s">
        <v>416</v>
      </c>
      <c r="C11" s="36"/>
      <c r="E11" s="107"/>
      <c r="F11" s="110" t="s">
        <v>375</v>
      </c>
      <c r="G11" s="107"/>
    </row>
    <row r="12" spans="1:8" ht="12" customHeight="1">
      <c r="A12" s="36"/>
      <c r="B12" s="135" t="s">
        <v>391</v>
      </c>
      <c r="C12" s="56">
        <v>7</v>
      </c>
      <c r="E12" s="107"/>
      <c r="F12" s="135" t="s">
        <v>374</v>
      </c>
      <c r="G12" s="79">
        <v>23</v>
      </c>
    </row>
    <row r="13" spans="1:8" ht="12" customHeight="1">
      <c r="A13" s="36"/>
      <c r="B13" s="38"/>
      <c r="C13" s="56"/>
      <c r="E13" s="100" t="s">
        <v>57</v>
      </c>
      <c r="F13" s="99" t="s">
        <v>58</v>
      </c>
      <c r="G13" s="36"/>
    </row>
    <row r="14" spans="1:8">
      <c r="A14" s="36">
        <v>2</v>
      </c>
      <c r="B14" s="97" t="s">
        <v>46</v>
      </c>
      <c r="C14" s="36"/>
      <c r="E14" s="100"/>
      <c r="F14" s="98" t="s">
        <v>267</v>
      </c>
      <c r="G14" s="56">
        <v>23</v>
      </c>
    </row>
    <row r="15" spans="1:8">
      <c r="A15" s="36"/>
      <c r="B15" s="109" t="s">
        <v>392</v>
      </c>
      <c r="C15" s="36"/>
      <c r="D15" s="32"/>
      <c r="E15" s="102" t="s">
        <v>60</v>
      </c>
      <c r="F15" s="98" t="s">
        <v>272</v>
      </c>
      <c r="G15" s="56">
        <v>25</v>
      </c>
    </row>
    <row r="16" spans="1:8">
      <c r="A16" s="36"/>
      <c r="B16" s="109" t="s">
        <v>417</v>
      </c>
      <c r="C16" s="36"/>
      <c r="D16" s="32"/>
      <c r="E16" s="102" t="s">
        <v>61</v>
      </c>
      <c r="F16" s="98" t="s">
        <v>62</v>
      </c>
      <c r="G16" s="56">
        <v>26</v>
      </c>
    </row>
    <row r="17" spans="1:10">
      <c r="A17" s="36"/>
      <c r="B17" s="135" t="s">
        <v>418</v>
      </c>
      <c r="C17" s="56">
        <v>8</v>
      </c>
      <c r="D17" s="32"/>
      <c r="E17" s="102" t="s">
        <v>64</v>
      </c>
      <c r="F17" s="98" t="s">
        <v>63</v>
      </c>
      <c r="G17" s="56">
        <v>28</v>
      </c>
      <c r="I17" s="102"/>
      <c r="J17" s="98"/>
    </row>
    <row r="18" spans="1:10">
      <c r="A18" s="36"/>
      <c r="B18" s="38"/>
      <c r="C18" s="56"/>
      <c r="D18" s="32"/>
      <c r="E18" s="102"/>
      <c r="F18" s="98"/>
      <c r="G18" s="56"/>
    </row>
    <row r="19" spans="1:10">
      <c r="A19" s="107">
        <v>3</v>
      </c>
      <c r="B19" s="107" t="s">
        <v>372</v>
      </c>
      <c r="C19" s="107"/>
      <c r="D19" s="32"/>
      <c r="E19" s="102"/>
      <c r="F19" s="98"/>
      <c r="G19" s="56"/>
    </row>
    <row r="20" spans="1:10" ht="11.4">
      <c r="A20" s="107"/>
      <c r="B20" s="107" t="s">
        <v>419</v>
      </c>
      <c r="C20" s="107"/>
      <c r="D20" s="32"/>
      <c r="E20" s="107">
        <v>6</v>
      </c>
      <c r="F20" s="107" t="s">
        <v>65</v>
      </c>
      <c r="G20" s="107"/>
    </row>
    <row r="21" spans="1:10" ht="11.4">
      <c r="A21" s="107"/>
      <c r="B21" s="107" t="s">
        <v>373</v>
      </c>
      <c r="C21" s="107"/>
      <c r="D21" s="32"/>
      <c r="E21" s="107"/>
      <c r="F21" s="107" t="s">
        <v>436</v>
      </c>
      <c r="G21" s="107"/>
    </row>
    <row r="22" spans="1:10">
      <c r="A22" s="107"/>
      <c r="B22" s="98" t="s">
        <v>374</v>
      </c>
      <c r="C22" s="79">
        <v>9</v>
      </c>
      <c r="D22" s="32"/>
      <c r="E22" s="107"/>
      <c r="F22" s="107" t="s">
        <v>437</v>
      </c>
      <c r="G22" s="107"/>
    </row>
    <row r="23" spans="1:10">
      <c r="A23" s="100" t="s">
        <v>50</v>
      </c>
      <c r="B23" s="98" t="s">
        <v>47</v>
      </c>
      <c r="C23" s="56">
        <v>9</v>
      </c>
      <c r="D23" s="32"/>
      <c r="E23" s="107"/>
      <c r="F23" s="107" t="s">
        <v>373</v>
      </c>
      <c r="G23" s="107"/>
    </row>
    <row r="24" spans="1:10">
      <c r="A24" s="102" t="s">
        <v>51</v>
      </c>
      <c r="B24" s="98" t="s">
        <v>48</v>
      </c>
      <c r="C24" s="56">
        <v>12</v>
      </c>
      <c r="D24" s="39"/>
      <c r="E24" s="107"/>
      <c r="F24" s="98" t="s">
        <v>374</v>
      </c>
      <c r="G24" s="204">
        <v>29</v>
      </c>
    </row>
    <row r="25" spans="1:10">
      <c r="A25" s="102" t="s">
        <v>52</v>
      </c>
      <c r="B25" s="98" t="s">
        <v>398</v>
      </c>
      <c r="C25" s="56">
        <v>14</v>
      </c>
      <c r="D25" s="32"/>
      <c r="E25" s="102" t="s">
        <v>66</v>
      </c>
      <c r="F25" s="107" t="s">
        <v>58</v>
      </c>
      <c r="G25" s="35"/>
    </row>
    <row r="26" spans="1:10" ht="13.2">
      <c r="A26" s="102" t="s">
        <v>399</v>
      </c>
      <c r="B26" s="98" t="s">
        <v>397</v>
      </c>
      <c r="C26" s="56">
        <v>15</v>
      </c>
      <c r="D26" s="32"/>
      <c r="E26" s="136"/>
      <c r="F26" s="135" t="s">
        <v>267</v>
      </c>
      <c r="G26" s="58">
        <v>29</v>
      </c>
    </row>
    <row r="27" spans="1:10">
      <c r="A27" s="33"/>
      <c r="B27" s="37"/>
      <c r="C27" s="35"/>
      <c r="D27" s="32"/>
      <c r="E27" s="102" t="s">
        <v>67</v>
      </c>
      <c r="F27" s="98" t="s">
        <v>272</v>
      </c>
      <c r="G27" s="56">
        <v>31</v>
      </c>
      <c r="I27" s="98"/>
    </row>
    <row r="28" spans="1:10">
      <c r="A28" s="107">
        <v>4</v>
      </c>
      <c r="B28" s="110" t="s">
        <v>393</v>
      </c>
      <c r="C28" s="107"/>
      <c r="D28" s="32"/>
      <c r="E28" s="102" t="s">
        <v>68</v>
      </c>
      <c r="F28" s="98" t="s">
        <v>62</v>
      </c>
      <c r="G28" s="79">
        <v>32</v>
      </c>
    </row>
    <row r="29" spans="1:10">
      <c r="A29" s="107"/>
      <c r="B29" s="110" t="s">
        <v>420</v>
      </c>
      <c r="C29" s="107"/>
      <c r="D29" s="32"/>
      <c r="E29" s="102" t="s">
        <v>69</v>
      </c>
      <c r="F29" s="98" t="s">
        <v>63</v>
      </c>
      <c r="G29" s="79">
        <v>34</v>
      </c>
    </row>
    <row r="30" spans="1:10">
      <c r="A30" s="107"/>
      <c r="B30" s="110" t="s">
        <v>277</v>
      </c>
      <c r="C30" s="107"/>
      <c r="D30" s="32"/>
      <c r="E30" s="102"/>
      <c r="F30" s="98"/>
      <c r="G30" s="79"/>
    </row>
    <row r="31" spans="1:10">
      <c r="A31" s="107"/>
      <c r="B31" s="98" t="s">
        <v>49</v>
      </c>
      <c r="C31" s="79">
        <v>16</v>
      </c>
      <c r="D31" s="32"/>
      <c r="G31" s="15"/>
    </row>
    <row r="32" spans="1:10">
      <c r="A32" s="102" t="s">
        <v>53</v>
      </c>
      <c r="B32" s="98" t="s">
        <v>47</v>
      </c>
      <c r="C32" s="56">
        <v>16</v>
      </c>
      <c r="D32" s="32"/>
      <c r="E32" s="36">
        <v>7</v>
      </c>
      <c r="F32" s="107" t="s">
        <v>70</v>
      </c>
      <c r="G32" s="107"/>
    </row>
    <row r="33" spans="1:8">
      <c r="A33" s="102" t="s">
        <v>54</v>
      </c>
      <c r="B33" s="98" t="s">
        <v>48</v>
      </c>
      <c r="C33" s="58">
        <v>19</v>
      </c>
      <c r="D33" s="32"/>
      <c r="E33" s="108"/>
      <c r="F33" s="110" t="s">
        <v>422</v>
      </c>
      <c r="G33" s="107"/>
    </row>
    <row r="34" spans="1:8">
      <c r="A34" s="102" t="s">
        <v>55</v>
      </c>
      <c r="B34" s="98" t="s">
        <v>398</v>
      </c>
      <c r="C34" s="58">
        <v>21</v>
      </c>
      <c r="D34" s="32"/>
      <c r="E34" s="99"/>
      <c r="F34" s="98" t="s">
        <v>71</v>
      </c>
      <c r="G34" s="57">
        <v>35</v>
      </c>
    </row>
    <row r="35" spans="1:8">
      <c r="A35" s="102" t="s">
        <v>400</v>
      </c>
      <c r="B35" s="98" t="s">
        <v>397</v>
      </c>
      <c r="C35" s="56">
        <v>22</v>
      </c>
      <c r="D35" s="32"/>
      <c r="E35" s="33"/>
      <c r="F35" s="37"/>
      <c r="G35" s="35"/>
    </row>
    <row r="36" spans="1:8">
      <c r="A36" s="33"/>
      <c r="B36" s="37"/>
      <c r="C36" s="35"/>
      <c r="D36" s="32"/>
      <c r="E36" s="15"/>
      <c r="G36" s="15"/>
    </row>
    <row r="37" spans="1:8">
      <c r="D37" s="39"/>
    </row>
    <row r="38" spans="1:8">
      <c r="A38" s="169"/>
      <c r="B38" s="170" t="s">
        <v>297</v>
      </c>
      <c r="C38" s="171"/>
      <c r="D38" s="39"/>
    </row>
    <row r="39" spans="1:8">
      <c r="A39" s="169"/>
      <c r="B39" s="169"/>
      <c r="C39" s="171"/>
      <c r="D39" s="32"/>
    </row>
    <row r="40" spans="1:8">
      <c r="A40" s="172">
        <v>1</v>
      </c>
      <c r="B40" s="110" t="s">
        <v>336</v>
      </c>
      <c r="C40" s="173"/>
      <c r="D40" s="32"/>
    </row>
    <row r="41" spans="1:8">
      <c r="A41" s="108"/>
      <c r="B41" s="98" t="s">
        <v>299</v>
      </c>
      <c r="C41" s="174">
        <v>36</v>
      </c>
      <c r="D41" s="39"/>
      <c r="H41" s="20"/>
    </row>
    <row r="42" spans="1:8">
      <c r="A42" s="175"/>
      <c r="C42" s="171"/>
      <c r="D42" s="40"/>
      <c r="F42" s="169"/>
      <c r="H42" s="20"/>
    </row>
    <row r="43" spans="1:8">
      <c r="A43" s="172">
        <v>2</v>
      </c>
      <c r="B43" s="107" t="s">
        <v>334</v>
      </c>
      <c r="C43" s="79"/>
      <c r="D43" s="40"/>
    </row>
    <row r="44" spans="1:8">
      <c r="A44" s="173"/>
      <c r="B44" s="98" t="s">
        <v>335</v>
      </c>
      <c r="C44" s="174">
        <v>37</v>
      </c>
      <c r="D44" s="32"/>
    </row>
    <row r="45" spans="1:8">
      <c r="D45" s="32"/>
    </row>
    <row r="46" spans="1:8">
      <c r="D46" s="32"/>
    </row>
    <row r="47" spans="1:8">
      <c r="D47" s="32"/>
    </row>
  </sheetData>
  <mergeCells count="2">
    <mergeCell ref="H1:H8"/>
    <mergeCell ref="A1:B1"/>
  </mergeCells>
  <phoneticPr fontId="5" type="noConversion"/>
  <hyperlinks>
    <hyperlink ref="A9:C12" location="'T1'!A1" display="'T1'!A1"/>
    <hyperlink ref="B4:C4" location="Vorbemerkungen!A1" display="Vorbemerkungen"/>
    <hyperlink ref="A23:C23" location="T3.1!A3" display="3.1"/>
    <hyperlink ref="A24:C24" location="'T3.2-3.3'!A3" display="3.2"/>
    <hyperlink ref="A21:C21" location="'5'!A1" display="'5'!A1"/>
    <hyperlink ref="B28:B31" location="'5'!A1" display="'5'!A1"/>
    <hyperlink ref="B32" location="'6'!A1" display="'6'!A1"/>
    <hyperlink ref="B33" location="'7-G2'!A1" display="'7-G2'!A1"/>
    <hyperlink ref="B30" location="'5'!A1" display="'5'!A1"/>
    <hyperlink ref="E11:G11" location="'5'!A1" display="'5'!A1"/>
    <hyperlink ref="E16:G16" location="'T5.2-5.3'!A63" display="5.3"/>
    <hyperlink ref="A14:C17" location="'T2'!A1" display="'T2'!A1"/>
    <hyperlink ref="A28:C31" location="T4.1!A1" display="T4.1!A1"/>
    <hyperlink ref="A32:C32" location="T4.1!A3" display="4.1"/>
    <hyperlink ref="A33:C33" location="'T4.2-4.3'!A3" display="4.2"/>
    <hyperlink ref="E9:G12" location="T5.1!A1" display="T5.1!A1"/>
    <hyperlink ref="G26" location="'T6.1-6.2'!A3" display="'T6.1-6.2'!A3"/>
    <hyperlink ref="E32:G34" location="'T7'!A1" display="'T7'!A1"/>
    <hyperlink ref="F15" location="'T5.1-5.2'!A102" display="Verwaltungsfachhochschulen"/>
    <hyperlink ref="F29" location="'T6.4-6.5'!A3" display="Kunsthochschulen"/>
    <hyperlink ref="F27" location="'T6.1-6.2'!A98" display="Kunsthochschulen"/>
    <hyperlink ref="E25" location="'T6.1-6.2'!A3" display="6.1"/>
    <hyperlink ref="E27" location="'T6.1-6.2'!A98" display="6.2"/>
    <hyperlink ref="E9" location="'T5.1-5.2'!A1" display="'T5.1-5.2'!A1"/>
    <hyperlink ref="F9" location="'T5.1-5.2'!A1" display="Ausgaben der einzelnen Hochschularten"/>
    <hyperlink ref="F10" location="'T5.1-5.2'!A1" display="des Landes Berlin 2008 nach "/>
    <hyperlink ref="F11" location="'T5.1-5.2'!A1" display="Ausgabearten und Fächergruppen / "/>
    <hyperlink ref="F12" location="'T5.1-5.2'!A1" display="Lehr- und Forschungsbereichen"/>
    <hyperlink ref="G12" location="'T5.1-5.2'!A1" display="'T5.1-5.2'!A1"/>
    <hyperlink ref="E13" location="'T5.1-5.2'!A3" display="5.1"/>
    <hyperlink ref="F13" location="'T5.1-5.2'!A3" display="Universitäten einschl. technischer"/>
    <hyperlink ref="G14" location="'T5.1-5.2'!A3" display="'T5.1-5.2'!A3"/>
    <hyperlink ref="E15" location="'T5.1-5.2'!A102" display="5.2"/>
    <hyperlink ref="E16" location="T5.3!A3" display="5.3"/>
    <hyperlink ref="F16" location="T5.3!A3" display="Fachhochschulen"/>
    <hyperlink ref="G16" location="T5.3!A3" display="T5.3!A3"/>
    <hyperlink ref="E20" location="'T6.1-6.2'!A1" display="'T6.1-6.2'!A1"/>
    <hyperlink ref="F20" location="'T6.1-6.2'!A1" display="Einnahmen der einzelnen Hochschularten"/>
    <hyperlink ref="F21" location="'T6.1-6.2'!A1" display="des Landes Berlin 2008 nach "/>
    <hyperlink ref="F24" location="'T6.1-6.2'!A1" display="Lehr- und Forschungsbereichen"/>
    <hyperlink ref="G24" location="'T6.1-6.2'!A1" display="'T6.1-6.2'!A1"/>
    <hyperlink ref="F25" location="'T6.1-6.2'!A3" display="Universitäten einschl. technischer"/>
    <hyperlink ref="F26" location="'T6.1-6.2'!A3" display="Universitäten"/>
    <hyperlink ref="G27" location="'T6.1-6.2'!A98" display="'T6.1-6.2'!A98"/>
    <hyperlink ref="E28" location="T6.3!A3" display="6.3"/>
    <hyperlink ref="G28" location="T6.3!A3" display="T6.3!A3"/>
    <hyperlink ref="E29" location="'T6.4-6.5'!A3" display="6.4"/>
    <hyperlink ref="G29" location="'T6.4-6.5'!A3" display="'T6.4-6.5'!A3"/>
    <hyperlink ref="F28" location="T6.3!A3" display="Fachhochschulen"/>
    <hyperlink ref="F22" location="'T6.1-6.2'!A1" display="Einnahmearten und Fächergruppen / "/>
    <hyperlink ref="F17" location="'T5.4-5.5'!A3" display="Kunsthochschulen"/>
    <hyperlink ref="E17" location="'T5.4-5.5'!A3" display="5.4"/>
    <hyperlink ref="G17" location="'T5.4-5.5'!A3" display="'T5.4-5.5'!A3"/>
    <hyperlink ref="B40:C41" location="Anhang!A1" display="Zuordnung der Studienbereiche zu den "/>
    <hyperlink ref="A43:C43" location="'Anlage 2'!A1" display="'Anlage 2'!A1"/>
    <hyperlink ref="A40:C41" location="Anlage1!A2" display="Anlage1!A2"/>
    <hyperlink ref="A43:C44" location="Anlage2!A1" display="Anlage2!A1"/>
    <hyperlink ref="F14" location="'T6.1-6.2'!A3" display="Universitäten"/>
    <hyperlink ref="A19:C22" location="T3.1!A1" display="T3.1!A1"/>
    <hyperlink ref="E13:G14" location="'T5.1-5.2'!A3" display="5.1"/>
    <hyperlink ref="E17:G17" location="T5.4!A3" display="5.4"/>
    <hyperlink ref="E27:G27" location="'T6.1-6.2'!A99" display="6.2"/>
    <hyperlink ref="E29:G29" location="T6.4!A3" display="6.4"/>
    <hyperlink ref="A26:C26" location="T3.4!A3" display="3.4"/>
    <hyperlink ref="B34" location="T3.3!A3" display="3.3"/>
    <hyperlink ref="C34" location="T4.2!A3" display="4.2"/>
    <hyperlink ref="A25:C25" location="'T3.2-3.3'!A101" display="3.3"/>
    <hyperlink ref="A34:C34" location="'T4.2-4.3'!A101" display="4.3"/>
    <hyperlink ref="A35:C35" location="T4.4!A3" display="4.4"/>
    <hyperlink ref="E15:G15" location="'T5.1-5.2'!A98" display="5.2"/>
    <hyperlink ref="E20:G24" location="'T6.1-6.2'!A1" display="'T6.1-6.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H178"/>
  <sheetViews>
    <sheetView zoomScaleNormal="100" zoomScaleSheetLayoutView="100" workbookViewId="0">
      <pane ySplit="2" topLeftCell="A3" activePane="bottomLeft" state="frozen"/>
      <selection pane="bottomLeft" sqref="A1:G1"/>
    </sheetView>
  </sheetViews>
  <sheetFormatPr baseColWidth="10" defaultRowHeight="13.2"/>
  <cols>
    <col min="7" max="7" width="23.6640625" customWidth="1"/>
    <col min="8" max="8" width="16.6640625" customWidth="1"/>
  </cols>
  <sheetData>
    <row r="1" spans="1:8">
      <c r="A1" s="234" t="s">
        <v>38</v>
      </c>
      <c r="B1" s="234"/>
      <c r="C1" s="234"/>
      <c r="D1" s="234"/>
      <c r="E1" s="234"/>
      <c r="F1" s="234"/>
      <c r="G1" s="234"/>
    </row>
    <row r="2" spans="1:8" ht="12" customHeight="1"/>
    <row r="3" spans="1:8">
      <c r="H3" s="183"/>
    </row>
    <row r="19" spans="6:7">
      <c r="F19" s="179"/>
      <c r="G19" s="179"/>
    </row>
    <row r="59" ht="25.5" customHeight="1"/>
    <row r="116" hidden="1"/>
    <row r="117" hidden="1"/>
    <row r="121" ht="13.5" customHeight="1"/>
    <row r="178" ht="23.25" customHeight="1"/>
  </sheetData>
  <mergeCells count="1">
    <mergeCell ref="A1:G1"/>
  </mergeCells>
  <phoneticPr fontId="0" type="noConversion"/>
  <hyperlinks>
    <hyperlink ref="A1" location="Inhaltsverzeichnis!A4" display="Vorbemerkungen"/>
  </hyperlinks>
  <pageMargins left="0.59055118110236227" right="0.1968503937007874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2" manualBreakCount="2">
    <brk id="59" max="6" man="1"/>
    <brk id="118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7416" r:id="rId5">
          <objectPr defaultSize="0" autoPict="0" r:id="rId6">
            <anchor moveWithCells="1">
              <from>
                <xdr:col>0</xdr:col>
                <xdr:colOff>0</xdr:colOff>
                <xdr:row>118</xdr:row>
                <xdr:rowOff>22860</xdr:rowOff>
              </from>
              <to>
                <xdr:col>6</xdr:col>
                <xdr:colOff>1562100</xdr:colOff>
                <xdr:row>157</xdr:row>
                <xdr:rowOff>121920</xdr:rowOff>
              </to>
            </anchor>
          </objectPr>
        </oleObject>
      </mc:Choice>
      <mc:Fallback>
        <oleObject progId="Word.Document.12" shapeId="17416" r:id="rId5"/>
      </mc:Fallback>
    </mc:AlternateContent>
    <mc:AlternateContent xmlns:mc="http://schemas.openxmlformats.org/markup-compatibility/2006">
      <mc:Choice Requires="x14">
        <oleObject progId="Word.Document.12" shapeId="17417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7620</xdr:colOff>
                <xdr:row>57</xdr:row>
                <xdr:rowOff>83820</xdr:rowOff>
              </to>
            </anchor>
          </objectPr>
        </oleObject>
      </mc:Choice>
      <mc:Fallback>
        <oleObject progId="Word.Document.12" shapeId="17417" r:id="rId7"/>
      </mc:Fallback>
    </mc:AlternateContent>
    <mc:AlternateContent xmlns:mc="http://schemas.openxmlformats.org/markup-compatibility/2006">
      <mc:Choice Requires="x14">
        <oleObject progId="Word.Document.12" shapeId="17418" r:id="rId9">
          <objectPr defaultSize="0" autoPict="0" r:id="rId10">
            <anchor moveWithCells="1">
              <from>
                <xdr:col>0</xdr:col>
                <xdr:colOff>0</xdr:colOff>
                <xdr:row>59</xdr:row>
                <xdr:rowOff>0</xdr:rowOff>
              </from>
              <to>
                <xdr:col>7</xdr:col>
                <xdr:colOff>76200</xdr:colOff>
                <xdr:row>114</xdr:row>
                <xdr:rowOff>106680</xdr:rowOff>
              </to>
            </anchor>
          </objectPr>
        </oleObject>
      </mc:Choice>
      <mc:Fallback>
        <oleObject progId="Word.Document.12" shapeId="17418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pane ySplit="6" topLeftCell="A7" activePane="bottomLeft" state="frozen"/>
      <selection activeCell="B56" sqref="B56"/>
      <selection pane="bottomLeft" activeCell="A7" sqref="A7"/>
    </sheetView>
  </sheetViews>
  <sheetFormatPr baseColWidth="10" defaultColWidth="11.44140625" defaultRowHeight="11.4"/>
  <cols>
    <col min="1" max="1" width="23.44140625" style="15" customWidth="1"/>
    <col min="2" max="2" width="10.33203125" style="15" customWidth="1"/>
    <col min="3" max="7" width="11.44140625" style="32"/>
    <col min="8" max="8" width="9.6640625" style="26" customWidth="1"/>
    <col min="9" max="16384" width="11.44140625" style="15"/>
  </cols>
  <sheetData>
    <row r="1" spans="1:12" ht="24" customHeight="1">
      <c r="A1" s="239" t="s">
        <v>423</v>
      </c>
      <c r="B1" s="239"/>
      <c r="C1" s="239"/>
      <c r="D1" s="239"/>
      <c r="E1" s="239"/>
      <c r="F1" s="239"/>
      <c r="G1" s="239"/>
      <c r="H1" s="59"/>
    </row>
    <row r="2" spans="1:12" ht="12" customHeight="1"/>
    <row r="3" spans="1:12" s="23" customFormat="1" ht="15" customHeight="1">
      <c r="A3" s="238" t="s">
        <v>72</v>
      </c>
      <c r="B3" s="237" t="s">
        <v>431</v>
      </c>
      <c r="C3" s="240" t="s">
        <v>73</v>
      </c>
      <c r="D3" s="240"/>
      <c r="E3" s="240"/>
      <c r="F3" s="240" t="s">
        <v>74</v>
      </c>
      <c r="G3" s="241"/>
    </row>
    <row r="4" spans="1:12" s="23" customFormat="1" ht="15" customHeight="1">
      <c r="A4" s="238"/>
      <c r="B4" s="237"/>
      <c r="C4" s="240" t="s">
        <v>7</v>
      </c>
      <c r="D4" s="240" t="s">
        <v>5</v>
      </c>
      <c r="E4" s="240"/>
      <c r="F4" s="240" t="s">
        <v>7</v>
      </c>
      <c r="G4" s="27" t="s">
        <v>5</v>
      </c>
    </row>
    <row r="5" spans="1:12" s="23" customFormat="1" ht="30" customHeight="1">
      <c r="A5" s="238"/>
      <c r="B5" s="237"/>
      <c r="C5" s="240"/>
      <c r="D5" s="28" t="s">
        <v>75</v>
      </c>
      <c r="E5" s="28" t="s">
        <v>76</v>
      </c>
      <c r="F5" s="240"/>
      <c r="G5" s="111" t="s">
        <v>77</v>
      </c>
    </row>
    <row r="6" spans="1:12" s="60" customFormat="1" ht="13.5" customHeight="1">
      <c r="A6" s="238"/>
      <c r="B6" s="237"/>
      <c r="C6" s="235" t="s">
        <v>9</v>
      </c>
      <c r="D6" s="235"/>
      <c r="E6" s="235"/>
      <c r="F6" s="235"/>
      <c r="G6" s="236"/>
    </row>
    <row r="7" spans="1:12" ht="12" customHeight="1">
      <c r="A7" s="61"/>
      <c r="B7" s="93"/>
      <c r="C7" s="112"/>
      <c r="D7" s="113"/>
      <c r="E7" s="113"/>
      <c r="F7" s="113"/>
      <c r="G7" s="113"/>
      <c r="H7" s="62"/>
    </row>
    <row r="8" spans="1:12" ht="12" customHeight="1">
      <c r="A8" s="61" t="s">
        <v>267</v>
      </c>
      <c r="B8" s="30">
        <v>2011</v>
      </c>
      <c r="C8" s="190">
        <v>1132197</v>
      </c>
      <c r="D8" s="190">
        <v>677077</v>
      </c>
      <c r="E8" s="190">
        <v>115322</v>
      </c>
      <c r="F8" s="190">
        <v>482319</v>
      </c>
      <c r="G8" s="190">
        <v>365312</v>
      </c>
      <c r="H8" s="186"/>
      <c r="I8" s="186"/>
      <c r="J8" s="186"/>
      <c r="K8" s="186"/>
      <c r="L8" s="186"/>
    </row>
    <row r="9" spans="1:12" ht="12" customHeight="1">
      <c r="A9" s="61"/>
      <c r="B9" s="30">
        <v>2012</v>
      </c>
      <c r="C9" s="190">
        <v>1156038</v>
      </c>
      <c r="D9" s="190">
        <v>718887</v>
      </c>
      <c r="E9" s="190">
        <v>86690</v>
      </c>
      <c r="F9" s="190">
        <v>478354</v>
      </c>
      <c r="G9" s="190">
        <v>358914</v>
      </c>
      <c r="H9" s="186"/>
      <c r="I9" s="186"/>
      <c r="J9" s="186"/>
      <c r="K9" s="186"/>
      <c r="L9" s="186"/>
    </row>
    <row r="10" spans="1:12" ht="12" customHeight="1">
      <c r="A10" s="61"/>
      <c r="B10" s="30">
        <v>2013</v>
      </c>
      <c r="C10" s="191">
        <v>1209692</v>
      </c>
      <c r="D10" s="191">
        <v>746537</v>
      </c>
      <c r="E10" s="191">
        <v>82993</v>
      </c>
      <c r="F10" s="191">
        <v>522678</v>
      </c>
      <c r="G10" s="191">
        <v>389479</v>
      </c>
    </row>
    <row r="11" spans="1:12" ht="12" customHeight="1">
      <c r="A11" s="61"/>
      <c r="B11" s="94" t="s">
        <v>8</v>
      </c>
      <c r="C11" s="193">
        <v>4.5999999999999996</v>
      </c>
      <c r="D11" s="193">
        <v>3.8</v>
      </c>
      <c r="E11" s="193">
        <v>-4.3</v>
      </c>
      <c r="F11" s="193">
        <v>9.3000000000000007</v>
      </c>
      <c r="G11" s="193">
        <v>8.5</v>
      </c>
      <c r="H11" s="186"/>
      <c r="I11" s="186"/>
      <c r="J11" s="186"/>
      <c r="K11" s="186"/>
      <c r="L11" s="186"/>
    </row>
    <row r="12" spans="1:12" ht="12" customHeight="1">
      <c r="A12" s="61"/>
      <c r="B12" s="94"/>
      <c r="C12" s="115"/>
      <c r="D12" s="115"/>
      <c r="E12" s="115"/>
      <c r="F12" s="115"/>
      <c r="G12" s="115"/>
      <c r="H12" s="65"/>
      <c r="I12" s="64"/>
    </row>
    <row r="13" spans="1:12" ht="12" customHeight="1">
      <c r="A13" s="61" t="s">
        <v>272</v>
      </c>
      <c r="B13" s="30">
        <v>2011</v>
      </c>
      <c r="C13" s="192">
        <v>1362092</v>
      </c>
      <c r="D13" s="190">
        <v>704701</v>
      </c>
      <c r="E13" s="190">
        <v>106048</v>
      </c>
      <c r="F13" s="190">
        <v>1090062</v>
      </c>
      <c r="G13" s="190">
        <v>167161</v>
      </c>
      <c r="H13" s="63"/>
      <c r="I13" s="64"/>
    </row>
    <row r="14" spans="1:12" ht="12" customHeight="1">
      <c r="A14" s="61"/>
      <c r="B14" s="30">
        <v>2012</v>
      </c>
      <c r="C14" s="192">
        <v>1400382</v>
      </c>
      <c r="D14" s="190">
        <v>756738</v>
      </c>
      <c r="E14" s="190">
        <v>81253</v>
      </c>
      <c r="F14" s="190">
        <v>1137812</v>
      </c>
      <c r="G14" s="190">
        <v>153513</v>
      </c>
      <c r="H14" s="63"/>
      <c r="I14" s="64"/>
    </row>
    <row r="15" spans="1:12" ht="12" customHeight="1">
      <c r="A15" s="61"/>
      <c r="B15" s="30">
        <v>2013</v>
      </c>
      <c r="C15" s="189">
        <v>1449823</v>
      </c>
      <c r="D15" s="189">
        <v>765879</v>
      </c>
      <c r="E15" s="189">
        <v>72838</v>
      </c>
      <c r="F15" s="189">
        <v>1248190</v>
      </c>
      <c r="G15" s="189">
        <v>148696</v>
      </c>
      <c r="H15" s="63"/>
      <c r="I15" s="64"/>
    </row>
    <row r="16" spans="1:12" ht="12" customHeight="1">
      <c r="A16" s="61"/>
      <c r="B16" s="94" t="s">
        <v>8</v>
      </c>
      <c r="C16" s="186">
        <v>3.5</v>
      </c>
      <c r="D16" s="186">
        <v>1.2</v>
      </c>
      <c r="E16" s="186">
        <v>-10.4</v>
      </c>
      <c r="F16" s="186">
        <v>9.6999999999999993</v>
      </c>
      <c r="G16" s="186">
        <v>-3.1</v>
      </c>
      <c r="H16" s="63"/>
      <c r="I16" s="64"/>
    </row>
    <row r="17" spans="1:9" ht="12" customHeight="1">
      <c r="A17" s="61"/>
      <c r="B17" s="94"/>
      <c r="C17" s="115"/>
      <c r="D17" s="115"/>
      <c r="E17" s="115"/>
      <c r="F17" s="115"/>
      <c r="G17" s="115"/>
      <c r="H17" s="65"/>
      <c r="I17" s="64"/>
    </row>
    <row r="18" spans="1:9" ht="12" customHeight="1">
      <c r="A18" s="61" t="s">
        <v>62</v>
      </c>
      <c r="B18" s="30">
        <v>2011</v>
      </c>
      <c r="C18" s="188">
        <v>231994</v>
      </c>
      <c r="D18" s="188">
        <v>150964</v>
      </c>
      <c r="E18" s="188">
        <v>9339</v>
      </c>
      <c r="F18" s="188">
        <v>78701</v>
      </c>
      <c r="G18" s="188">
        <v>19840</v>
      </c>
      <c r="H18" s="63"/>
      <c r="I18" s="64"/>
    </row>
    <row r="19" spans="1:9" ht="12" customHeight="1">
      <c r="A19" s="61"/>
      <c r="B19" s="30">
        <v>2012</v>
      </c>
      <c r="C19" s="188">
        <v>246355</v>
      </c>
      <c r="D19" s="188">
        <v>166686</v>
      </c>
      <c r="E19" s="188">
        <v>7879</v>
      </c>
      <c r="F19" s="188">
        <v>86338</v>
      </c>
      <c r="G19" s="188">
        <v>20735</v>
      </c>
      <c r="H19" s="63"/>
      <c r="I19" s="64"/>
    </row>
    <row r="20" spans="1:9" ht="12" customHeight="1">
      <c r="A20" s="61"/>
      <c r="B20" s="30">
        <v>2013</v>
      </c>
      <c r="C20" s="189">
        <v>261881</v>
      </c>
      <c r="D20" s="189">
        <v>178841</v>
      </c>
      <c r="E20" s="189">
        <v>7963</v>
      </c>
      <c r="F20" s="189">
        <v>100871</v>
      </c>
      <c r="G20" s="189">
        <v>22987</v>
      </c>
      <c r="H20" s="63"/>
      <c r="I20" s="64"/>
    </row>
    <row r="21" spans="1:9" ht="12" customHeight="1">
      <c r="A21" s="61"/>
      <c r="B21" s="94" t="s">
        <v>8</v>
      </c>
      <c r="C21" s="193">
        <v>6.3</v>
      </c>
      <c r="D21" s="193">
        <v>7.3</v>
      </c>
      <c r="E21" s="193">
        <v>1.1000000000000001</v>
      </c>
      <c r="F21" s="193">
        <v>16.8</v>
      </c>
      <c r="G21" s="193">
        <v>10.9</v>
      </c>
      <c r="H21" s="63"/>
      <c r="I21" s="64"/>
    </row>
    <row r="22" spans="1:9" ht="12" customHeight="1">
      <c r="A22" s="61"/>
      <c r="B22" s="94"/>
      <c r="C22" s="115"/>
      <c r="D22" s="115"/>
      <c r="E22" s="115"/>
      <c r="F22" s="115"/>
      <c r="G22" s="115"/>
      <c r="H22" s="65"/>
      <c r="I22" s="66"/>
    </row>
    <row r="23" spans="1:9" ht="12" customHeight="1">
      <c r="A23" s="61" t="s">
        <v>63</v>
      </c>
      <c r="B23" s="30">
        <v>2011</v>
      </c>
      <c r="C23" s="188">
        <v>82552</v>
      </c>
      <c r="D23" s="188">
        <v>59019</v>
      </c>
      <c r="E23" s="188">
        <v>3810</v>
      </c>
      <c r="F23" s="188">
        <v>11059</v>
      </c>
      <c r="G23" s="188">
        <v>4861</v>
      </c>
      <c r="H23" s="63"/>
      <c r="I23" s="64"/>
    </row>
    <row r="24" spans="1:9" ht="12" customHeight="1">
      <c r="A24" s="61"/>
      <c r="B24" s="30">
        <v>2012</v>
      </c>
      <c r="C24" s="188">
        <v>83603</v>
      </c>
      <c r="D24" s="188">
        <v>61110</v>
      </c>
      <c r="E24" s="188">
        <v>1135</v>
      </c>
      <c r="F24" s="188">
        <v>11285</v>
      </c>
      <c r="G24" s="188">
        <v>5155</v>
      </c>
      <c r="H24" s="63"/>
      <c r="I24" s="64"/>
    </row>
    <row r="25" spans="1:9" ht="12" customHeight="1">
      <c r="A25" s="61"/>
      <c r="B25" s="30">
        <v>2013</v>
      </c>
      <c r="C25" s="189">
        <v>89820</v>
      </c>
      <c r="D25" s="189">
        <v>64527</v>
      </c>
      <c r="E25" s="189">
        <v>1131</v>
      </c>
      <c r="F25" s="189">
        <v>15423</v>
      </c>
      <c r="G25" s="189">
        <v>8067</v>
      </c>
      <c r="H25" s="63"/>
      <c r="I25" s="64"/>
    </row>
    <row r="26" spans="1:9" ht="12" customHeight="1">
      <c r="A26" s="61"/>
      <c r="B26" s="94" t="s">
        <v>8</v>
      </c>
      <c r="C26" s="193">
        <v>7.4</v>
      </c>
      <c r="D26" s="193">
        <v>5.6</v>
      </c>
      <c r="E26" s="193">
        <v>-0.4</v>
      </c>
      <c r="F26" s="193">
        <v>36.700000000000003</v>
      </c>
      <c r="G26" s="193">
        <v>56.5</v>
      </c>
      <c r="H26" s="63"/>
      <c r="I26" s="64"/>
    </row>
    <row r="27" spans="1:9" ht="12" customHeight="1">
      <c r="A27" s="61"/>
      <c r="B27" s="94"/>
      <c r="C27" s="115"/>
      <c r="D27" s="115"/>
      <c r="E27" s="115"/>
      <c r="F27" s="115"/>
      <c r="G27" s="115"/>
      <c r="H27" s="65"/>
      <c r="I27" s="64"/>
    </row>
    <row r="28" spans="1:9" ht="12" customHeight="1">
      <c r="A28" s="67" t="s">
        <v>1</v>
      </c>
      <c r="B28" s="95">
        <v>2011</v>
      </c>
      <c r="C28" s="187">
        <v>2808835</v>
      </c>
      <c r="D28" s="187">
        <v>1591761</v>
      </c>
      <c r="E28" s="187">
        <v>234519</v>
      </c>
      <c r="F28" s="187">
        <v>1662141</v>
      </c>
      <c r="G28" s="187">
        <v>557174</v>
      </c>
      <c r="H28" s="65"/>
      <c r="I28" s="64"/>
    </row>
    <row r="29" spans="1:9" ht="12" customHeight="1">
      <c r="A29" s="67"/>
      <c r="B29" s="95">
        <v>2012</v>
      </c>
      <c r="C29" s="187">
        <v>2886377</v>
      </c>
      <c r="D29" s="187">
        <v>1703420</v>
      </c>
      <c r="E29" s="187">
        <v>176958</v>
      </c>
      <c r="F29" s="187">
        <v>1713789</v>
      </c>
      <c r="G29" s="187">
        <v>538317</v>
      </c>
      <c r="H29" s="63"/>
      <c r="I29" s="64"/>
    </row>
    <row r="30" spans="1:9" ht="12" customHeight="1">
      <c r="A30" s="67"/>
      <c r="B30" s="95">
        <v>2013</v>
      </c>
      <c r="C30" s="195">
        <v>3011217</v>
      </c>
      <c r="D30" s="195">
        <v>1755784</v>
      </c>
      <c r="E30" s="195">
        <v>164926</v>
      </c>
      <c r="F30" s="195">
        <v>1887162</v>
      </c>
      <c r="G30" s="195">
        <v>569229</v>
      </c>
    </row>
    <row r="31" spans="1:9" ht="12" customHeight="1">
      <c r="A31" s="67"/>
      <c r="B31" s="96" t="s">
        <v>8</v>
      </c>
      <c r="C31" s="194">
        <v>4.3</v>
      </c>
      <c r="D31" s="194">
        <v>3.1</v>
      </c>
      <c r="E31" s="194">
        <v>-6.8</v>
      </c>
      <c r="F31" s="194">
        <v>10.1</v>
      </c>
      <c r="G31" s="194">
        <v>5.7</v>
      </c>
      <c r="H31" s="63"/>
      <c r="I31" s="64"/>
    </row>
    <row r="32" spans="1:9" ht="12" customHeight="1">
      <c r="A32" s="61"/>
      <c r="B32" s="94"/>
      <c r="C32" s="117"/>
      <c r="D32" s="117"/>
      <c r="E32" s="117"/>
      <c r="F32" s="117"/>
      <c r="G32" s="117"/>
      <c r="H32" s="63"/>
      <c r="I32" s="64"/>
    </row>
    <row r="33" spans="1:12" ht="12" customHeight="1">
      <c r="A33" s="61" t="s">
        <v>78</v>
      </c>
      <c r="B33" s="94"/>
      <c r="C33" s="115"/>
      <c r="D33" s="115"/>
      <c r="E33" s="115"/>
      <c r="F33" s="115"/>
      <c r="G33" s="115"/>
      <c r="H33" s="65"/>
      <c r="I33" s="64"/>
    </row>
    <row r="34" spans="1:12">
      <c r="A34" s="61" t="s">
        <v>410</v>
      </c>
      <c r="B34" s="30">
        <v>2011</v>
      </c>
      <c r="C34" s="192">
        <v>2685079</v>
      </c>
      <c r="D34" s="192">
        <v>1520618</v>
      </c>
      <c r="E34" s="192">
        <v>230759</v>
      </c>
      <c r="F34" s="192">
        <v>1548153</v>
      </c>
      <c r="G34" s="192">
        <v>549266</v>
      </c>
      <c r="H34" s="68"/>
    </row>
    <row r="35" spans="1:12">
      <c r="A35" s="61" t="s">
        <v>411</v>
      </c>
      <c r="B35" s="30">
        <v>2012</v>
      </c>
      <c r="C35" s="192">
        <v>2738865</v>
      </c>
      <c r="D35" s="192">
        <v>1623853</v>
      </c>
      <c r="E35" s="192">
        <v>172900</v>
      </c>
      <c r="F35" s="192">
        <v>1591187</v>
      </c>
      <c r="G35" s="192">
        <v>532991</v>
      </c>
    </row>
    <row r="36" spans="1:12" ht="11.4" customHeight="1">
      <c r="A36" s="61"/>
      <c r="B36" s="30">
        <v>2013</v>
      </c>
      <c r="C36" s="189">
        <v>2853075</v>
      </c>
      <c r="D36" s="189">
        <v>1666895</v>
      </c>
      <c r="E36" s="189">
        <v>160662</v>
      </c>
      <c r="F36" s="189">
        <v>1746772</v>
      </c>
      <c r="G36" s="189">
        <v>562310</v>
      </c>
      <c r="I36" s="198"/>
    </row>
    <row r="37" spans="1:12" ht="11.4" customHeight="1">
      <c r="A37" s="92"/>
      <c r="B37" s="94" t="s">
        <v>8</v>
      </c>
      <c r="C37" s="193">
        <v>4.2</v>
      </c>
      <c r="D37" s="193">
        <v>2.7</v>
      </c>
      <c r="E37" s="193">
        <v>-7.1</v>
      </c>
      <c r="F37" s="193">
        <v>9.8000000000000007</v>
      </c>
      <c r="G37" s="193">
        <v>5.5</v>
      </c>
      <c r="H37" s="185"/>
      <c r="I37" s="185"/>
      <c r="J37" s="185"/>
      <c r="K37" s="185"/>
      <c r="L37" s="185"/>
    </row>
    <row r="38" spans="1:12">
      <c r="B38" s="25"/>
      <c r="C38" s="118"/>
      <c r="D38" s="118"/>
      <c r="E38" s="118"/>
      <c r="F38" s="118"/>
      <c r="G38" s="118"/>
    </row>
    <row r="39" spans="1:12">
      <c r="A39" s="61" t="s">
        <v>413</v>
      </c>
      <c r="B39" s="30">
        <v>2011</v>
      </c>
      <c r="C39" s="190">
        <v>12903</v>
      </c>
      <c r="D39" s="190">
        <v>10456</v>
      </c>
      <c r="E39" s="190">
        <v>377</v>
      </c>
      <c r="F39" s="190">
        <v>11779</v>
      </c>
      <c r="G39" s="190">
        <v>1393</v>
      </c>
    </row>
    <row r="40" spans="1:12">
      <c r="A40" s="61" t="s">
        <v>411</v>
      </c>
      <c r="B40" s="30">
        <v>2012</v>
      </c>
      <c r="C40" s="190">
        <v>13540</v>
      </c>
      <c r="D40" s="190">
        <v>10634</v>
      </c>
      <c r="E40" s="190">
        <v>445</v>
      </c>
      <c r="F40" s="190">
        <v>12200</v>
      </c>
      <c r="G40" s="190">
        <v>1938</v>
      </c>
    </row>
    <row r="41" spans="1:12">
      <c r="A41" s="61"/>
      <c r="B41" s="30">
        <v>2013</v>
      </c>
      <c r="C41" s="189">
        <v>14647</v>
      </c>
      <c r="D41" s="189">
        <v>11877</v>
      </c>
      <c r="E41" s="189">
        <v>370</v>
      </c>
      <c r="F41" s="189">
        <v>12645</v>
      </c>
      <c r="G41" s="189">
        <v>1874</v>
      </c>
    </row>
    <row r="42" spans="1:12">
      <c r="A42" s="61"/>
      <c r="B42" s="94" t="s">
        <v>8</v>
      </c>
      <c r="C42" s="193">
        <v>8.1999999999999993</v>
      </c>
      <c r="D42" s="193">
        <v>11.7</v>
      </c>
      <c r="E42" s="193">
        <v>-16.899999999999999</v>
      </c>
      <c r="F42" s="193">
        <v>3.6</v>
      </c>
      <c r="G42" s="193">
        <v>-3.3</v>
      </c>
    </row>
    <row r="43" spans="1:12">
      <c r="A43" s="61"/>
      <c r="B43" s="94"/>
      <c r="C43" s="115"/>
      <c r="D43" s="115"/>
      <c r="E43" s="115"/>
      <c r="F43" s="115"/>
      <c r="G43" s="115"/>
    </row>
    <row r="44" spans="1:12">
      <c r="A44" s="61" t="s">
        <v>412</v>
      </c>
      <c r="B44" s="30">
        <v>2011</v>
      </c>
      <c r="C44" s="190">
        <v>110853</v>
      </c>
      <c r="D44" s="190">
        <v>60688</v>
      </c>
      <c r="E44" s="190">
        <v>3383</v>
      </c>
      <c r="F44" s="190">
        <v>102209</v>
      </c>
      <c r="G44" s="190">
        <v>6514</v>
      </c>
    </row>
    <row r="45" spans="1:12">
      <c r="A45" s="61" t="s">
        <v>411</v>
      </c>
      <c r="B45" s="30">
        <v>2012</v>
      </c>
      <c r="C45" s="190">
        <v>133972</v>
      </c>
      <c r="D45" s="190">
        <v>68934</v>
      </c>
      <c r="E45" s="190">
        <v>3613</v>
      </c>
      <c r="F45" s="190">
        <v>110402</v>
      </c>
      <c r="G45" s="190">
        <v>3388</v>
      </c>
    </row>
    <row r="46" spans="1:12">
      <c r="A46" s="61"/>
      <c r="B46" s="30">
        <v>2013</v>
      </c>
      <c r="C46" s="189">
        <v>143494</v>
      </c>
      <c r="D46" s="189">
        <v>77011</v>
      </c>
      <c r="E46" s="189">
        <v>3893</v>
      </c>
      <c r="F46" s="189">
        <v>127744</v>
      </c>
      <c r="G46" s="189">
        <v>5045</v>
      </c>
    </row>
    <row r="47" spans="1:12">
      <c r="A47" s="61"/>
      <c r="B47" s="94" t="s">
        <v>8</v>
      </c>
      <c r="C47" s="193">
        <v>7.1</v>
      </c>
      <c r="D47" s="193">
        <v>11.7</v>
      </c>
      <c r="E47" s="193">
        <v>7.7</v>
      </c>
      <c r="F47" s="193">
        <v>15.7</v>
      </c>
      <c r="G47" s="193">
        <v>48.9</v>
      </c>
    </row>
    <row r="48" spans="1:12">
      <c r="B48" s="25"/>
      <c r="C48" s="118"/>
      <c r="D48" s="118"/>
      <c r="E48" s="118"/>
      <c r="F48" s="118"/>
      <c r="G48" s="118"/>
    </row>
  </sheetData>
  <mergeCells count="9">
    <mergeCell ref="C6:G6"/>
    <mergeCell ref="B3:B6"/>
    <mergeCell ref="A3:A6"/>
    <mergeCell ref="A1:G1"/>
    <mergeCell ref="C3:E3"/>
    <mergeCell ref="F3:G3"/>
    <mergeCell ref="C4:C5"/>
    <mergeCell ref="D4:E4"/>
    <mergeCell ref="F4:F5"/>
  </mergeCells>
  <phoneticPr fontId="0" type="noConversion"/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pane ySplit="6" topLeftCell="A7" activePane="bottomLeft" state="frozen"/>
      <selection activeCell="B56" sqref="B56"/>
      <selection pane="bottomLeft" activeCell="A7" sqref="A7"/>
    </sheetView>
  </sheetViews>
  <sheetFormatPr baseColWidth="10" defaultRowHeight="13.2"/>
  <cols>
    <col min="1" max="1" width="24.88671875" style="24" customWidth="1"/>
    <col min="2" max="2" width="9.33203125" style="134" customWidth="1"/>
    <col min="3" max="7" width="11.44140625" style="134"/>
  </cols>
  <sheetData>
    <row r="1" spans="1:7" ht="24" customHeight="1">
      <c r="A1" s="242" t="s">
        <v>424</v>
      </c>
      <c r="B1" s="243"/>
      <c r="C1" s="243"/>
      <c r="D1" s="243"/>
      <c r="E1" s="243"/>
      <c r="F1" s="243"/>
      <c r="G1" s="243"/>
    </row>
    <row r="2" spans="1:7" ht="12" customHeight="1">
      <c r="A2" s="69"/>
      <c r="B2" s="76"/>
      <c r="C2" s="76"/>
      <c r="D2" s="76"/>
      <c r="E2" s="76"/>
      <c r="F2" s="76"/>
      <c r="G2" s="76"/>
    </row>
    <row r="3" spans="1:7" ht="12" customHeight="1">
      <c r="A3" s="244" t="s">
        <v>79</v>
      </c>
      <c r="B3" s="240" t="s">
        <v>0</v>
      </c>
      <c r="C3" s="240" t="s">
        <v>73</v>
      </c>
      <c r="D3" s="240"/>
      <c r="E3" s="240"/>
      <c r="F3" s="240" t="s">
        <v>74</v>
      </c>
      <c r="G3" s="241"/>
    </row>
    <row r="4" spans="1:7" ht="12" customHeight="1">
      <c r="A4" s="244"/>
      <c r="B4" s="240"/>
      <c r="C4" s="240" t="s">
        <v>7</v>
      </c>
      <c r="D4" s="240" t="s">
        <v>5</v>
      </c>
      <c r="E4" s="240"/>
      <c r="F4" s="240" t="s">
        <v>7</v>
      </c>
      <c r="G4" s="27" t="s">
        <v>5</v>
      </c>
    </row>
    <row r="5" spans="1:7" ht="24" customHeight="1">
      <c r="A5" s="244"/>
      <c r="B5" s="240"/>
      <c r="C5" s="240"/>
      <c r="D5" s="28" t="s">
        <v>75</v>
      </c>
      <c r="E5" s="28" t="s">
        <v>76</v>
      </c>
      <c r="F5" s="240"/>
      <c r="G5" s="111" t="s">
        <v>77</v>
      </c>
    </row>
    <row r="6" spans="1:7" ht="12" customHeight="1">
      <c r="A6" s="244"/>
      <c r="B6" s="240"/>
      <c r="C6" s="235" t="s">
        <v>9</v>
      </c>
      <c r="D6" s="235"/>
      <c r="E6" s="235"/>
      <c r="F6" s="235"/>
      <c r="G6" s="236"/>
    </row>
    <row r="7" spans="1:7" ht="12" customHeight="1">
      <c r="A7" s="70"/>
      <c r="B7" s="119"/>
      <c r="C7" s="114"/>
      <c r="D7" s="120"/>
      <c r="E7" s="121"/>
      <c r="F7" s="122"/>
      <c r="G7" s="121"/>
    </row>
    <row r="8" spans="1:7" ht="12" customHeight="1">
      <c r="A8" s="71" t="s">
        <v>80</v>
      </c>
      <c r="B8" s="123">
        <v>2011</v>
      </c>
      <c r="C8" s="190">
        <v>123657</v>
      </c>
      <c r="D8" s="190">
        <v>103589</v>
      </c>
      <c r="E8" s="190">
        <v>924</v>
      </c>
      <c r="F8" s="190">
        <v>63573</v>
      </c>
      <c r="G8" s="190">
        <v>57630</v>
      </c>
    </row>
    <row r="9" spans="1:7" ht="12" customHeight="1">
      <c r="A9" s="71"/>
      <c r="B9" s="123">
        <v>2012</v>
      </c>
      <c r="C9" s="190">
        <v>131005</v>
      </c>
      <c r="D9" s="196">
        <v>109328</v>
      </c>
      <c r="E9" s="196">
        <v>1220</v>
      </c>
      <c r="F9" s="197">
        <v>63940</v>
      </c>
      <c r="G9" s="196">
        <v>54471</v>
      </c>
    </row>
    <row r="10" spans="1:7" ht="12" customHeight="1">
      <c r="A10" s="71"/>
      <c r="B10" s="123">
        <v>2013</v>
      </c>
      <c r="C10" s="189">
        <v>133603</v>
      </c>
      <c r="D10" s="189">
        <v>111528</v>
      </c>
      <c r="E10" s="189">
        <v>1329</v>
      </c>
      <c r="F10" s="189">
        <v>60366</v>
      </c>
      <c r="G10" s="189">
        <v>47245</v>
      </c>
    </row>
    <row r="11" spans="1:7" ht="12" customHeight="1">
      <c r="A11" s="71"/>
      <c r="B11" s="123"/>
      <c r="C11" s="121"/>
      <c r="D11" s="121"/>
      <c r="E11" s="125"/>
      <c r="F11" s="124"/>
      <c r="G11" s="121"/>
    </row>
    <row r="12" spans="1:7" ht="12" customHeight="1">
      <c r="A12" s="71" t="s">
        <v>81</v>
      </c>
      <c r="B12" s="123">
        <v>2011</v>
      </c>
      <c r="C12" s="190">
        <v>2768</v>
      </c>
      <c r="D12" s="190">
        <v>2346</v>
      </c>
      <c r="E12" s="190">
        <v>69</v>
      </c>
      <c r="F12" s="190">
        <v>1945</v>
      </c>
      <c r="G12" s="190">
        <v>990</v>
      </c>
    </row>
    <row r="13" spans="1:7" ht="12" customHeight="1">
      <c r="A13" s="71"/>
      <c r="B13" s="123">
        <v>2012</v>
      </c>
      <c r="C13" s="192">
        <v>2942</v>
      </c>
      <c r="D13" s="200">
        <v>2499</v>
      </c>
      <c r="E13" s="200">
        <v>13</v>
      </c>
      <c r="F13" s="199">
        <v>1759</v>
      </c>
      <c r="G13" s="200">
        <v>482</v>
      </c>
    </row>
    <row r="14" spans="1:7" ht="12" customHeight="1">
      <c r="A14" s="71"/>
      <c r="B14" s="123">
        <v>2013</v>
      </c>
      <c r="C14" s="189">
        <v>2952</v>
      </c>
      <c r="D14" s="189">
        <v>2387</v>
      </c>
      <c r="E14" s="189">
        <v>31</v>
      </c>
      <c r="F14" s="189">
        <v>1738</v>
      </c>
      <c r="G14" s="189">
        <v>405</v>
      </c>
    </row>
    <row r="15" spans="1:7" ht="12" customHeight="1">
      <c r="A15" s="71"/>
      <c r="B15" s="123"/>
      <c r="C15" s="121"/>
      <c r="D15" s="121"/>
      <c r="E15" s="121"/>
      <c r="F15" s="124"/>
      <c r="G15" s="121"/>
    </row>
    <row r="16" spans="1:7" ht="12" customHeight="1">
      <c r="A16" s="71" t="s">
        <v>82</v>
      </c>
      <c r="B16" s="123">
        <v>2011</v>
      </c>
      <c r="C16" s="190">
        <v>198034</v>
      </c>
      <c r="D16" s="190">
        <v>141633</v>
      </c>
      <c r="E16" s="190">
        <v>4418</v>
      </c>
      <c r="F16" s="190">
        <v>119901</v>
      </c>
      <c r="G16" s="190">
        <v>29433</v>
      </c>
    </row>
    <row r="17" spans="1:7" ht="12" customHeight="1">
      <c r="A17" s="71" t="s">
        <v>83</v>
      </c>
      <c r="B17" s="123">
        <v>2012</v>
      </c>
      <c r="C17" s="192">
        <v>221133</v>
      </c>
      <c r="D17" s="200">
        <v>150568</v>
      </c>
      <c r="E17" s="200">
        <v>2937</v>
      </c>
      <c r="F17" s="199">
        <v>126386</v>
      </c>
      <c r="G17" s="200">
        <v>32967</v>
      </c>
    </row>
    <row r="18" spans="1:7" ht="12" customHeight="1">
      <c r="A18" s="71"/>
      <c r="B18" s="123">
        <v>2013</v>
      </c>
      <c r="C18" s="189">
        <v>225101</v>
      </c>
      <c r="D18" s="189">
        <v>159362</v>
      </c>
      <c r="E18" s="189">
        <v>3199</v>
      </c>
      <c r="F18" s="189">
        <v>140668</v>
      </c>
      <c r="G18" s="189">
        <v>39276</v>
      </c>
    </row>
    <row r="19" spans="1:7" ht="12" customHeight="1">
      <c r="A19" s="71"/>
      <c r="B19" s="123"/>
      <c r="C19" s="121"/>
      <c r="D19" s="121"/>
      <c r="E19" s="121"/>
      <c r="F19" s="124"/>
      <c r="G19" s="121"/>
    </row>
    <row r="20" spans="1:7" ht="12" customHeight="1">
      <c r="A20" s="71" t="s">
        <v>84</v>
      </c>
      <c r="B20" s="123">
        <v>2011</v>
      </c>
      <c r="C20" s="190">
        <v>221133</v>
      </c>
      <c r="D20" s="190">
        <v>150568</v>
      </c>
      <c r="E20" s="190">
        <v>2937</v>
      </c>
      <c r="F20" s="190">
        <v>126386</v>
      </c>
      <c r="G20" s="190">
        <v>32967</v>
      </c>
    </row>
    <row r="21" spans="1:7" ht="12" customHeight="1">
      <c r="A21" s="71"/>
      <c r="B21" s="123">
        <v>2012</v>
      </c>
      <c r="C21" s="192">
        <v>245716</v>
      </c>
      <c r="D21" s="200">
        <v>188924</v>
      </c>
      <c r="E21" s="200">
        <v>10025</v>
      </c>
      <c r="F21" s="199">
        <v>141522</v>
      </c>
      <c r="G21" s="200">
        <v>135508</v>
      </c>
    </row>
    <row r="22" spans="1:7" ht="12" customHeight="1">
      <c r="A22" s="71"/>
      <c r="B22" s="123">
        <v>2013</v>
      </c>
      <c r="C22" s="189">
        <v>251249</v>
      </c>
      <c r="D22" s="189">
        <v>196242</v>
      </c>
      <c r="E22" s="189">
        <v>10980</v>
      </c>
      <c r="F22" s="189">
        <v>148615</v>
      </c>
      <c r="G22" s="189">
        <v>140874</v>
      </c>
    </row>
    <row r="23" spans="1:7" ht="12" customHeight="1">
      <c r="A23" s="71"/>
      <c r="B23" s="123"/>
      <c r="C23" s="121"/>
      <c r="D23" s="121"/>
      <c r="E23" s="125"/>
      <c r="F23" s="124"/>
      <c r="G23" s="121"/>
    </row>
    <row r="24" spans="1:7" ht="12" customHeight="1">
      <c r="A24" s="71" t="s">
        <v>279</v>
      </c>
      <c r="B24" s="123">
        <v>2011</v>
      </c>
      <c r="C24" s="190">
        <v>1368308</v>
      </c>
      <c r="D24" s="190">
        <v>708678</v>
      </c>
      <c r="E24" s="190">
        <v>106175</v>
      </c>
      <c r="F24" s="190">
        <v>1094704</v>
      </c>
      <c r="G24" s="190">
        <v>167747</v>
      </c>
    </row>
    <row r="25" spans="1:7" ht="12" customHeight="1">
      <c r="A25" s="71" t="s">
        <v>83</v>
      </c>
      <c r="B25" s="123">
        <v>2012</v>
      </c>
      <c r="C25" s="192">
        <v>1406818</v>
      </c>
      <c r="D25" s="200">
        <v>760719</v>
      </c>
      <c r="E25" s="200">
        <v>81335</v>
      </c>
      <c r="F25" s="199">
        <v>1143419</v>
      </c>
      <c r="G25" s="200">
        <v>154346</v>
      </c>
    </row>
    <row r="26" spans="1:7" ht="12" customHeight="1">
      <c r="A26" s="71"/>
      <c r="B26" s="123">
        <v>2013</v>
      </c>
      <c r="C26" s="189">
        <v>1456306</v>
      </c>
      <c r="D26" s="189">
        <v>770501</v>
      </c>
      <c r="E26" s="189">
        <v>73004</v>
      </c>
      <c r="F26" s="189">
        <v>1254203</v>
      </c>
      <c r="G26" s="189">
        <v>149131</v>
      </c>
    </row>
    <row r="27" spans="1:7" ht="12" customHeight="1">
      <c r="A27" s="71"/>
      <c r="B27" s="123"/>
      <c r="C27" s="121"/>
      <c r="D27" s="121"/>
      <c r="E27" s="121"/>
      <c r="F27" s="124"/>
      <c r="G27" s="121"/>
    </row>
    <row r="28" spans="1:7" ht="12" customHeight="1">
      <c r="A28" s="71" t="s">
        <v>177</v>
      </c>
      <c r="B28" s="123">
        <v>2011</v>
      </c>
      <c r="C28" s="190">
        <v>30114</v>
      </c>
      <c r="D28" s="190">
        <v>20475</v>
      </c>
      <c r="E28" s="190">
        <v>1178</v>
      </c>
      <c r="F28" s="190">
        <v>10020</v>
      </c>
      <c r="G28" s="190">
        <v>5141</v>
      </c>
    </row>
    <row r="29" spans="1:7" ht="12" customHeight="1">
      <c r="A29" s="71"/>
      <c r="B29" s="123">
        <v>2012</v>
      </c>
      <c r="C29" s="190">
        <v>30284</v>
      </c>
      <c r="D29" s="190">
        <v>21645</v>
      </c>
      <c r="E29" s="190">
        <v>637</v>
      </c>
      <c r="F29" s="190">
        <v>11533</v>
      </c>
      <c r="G29" s="190">
        <v>7442</v>
      </c>
    </row>
    <row r="30" spans="1:7" ht="12" customHeight="1">
      <c r="A30" s="71"/>
      <c r="B30" s="123">
        <v>2013</v>
      </c>
      <c r="C30" s="189">
        <v>30422</v>
      </c>
      <c r="D30" s="189">
        <v>22617</v>
      </c>
      <c r="E30" s="189">
        <v>1072</v>
      </c>
      <c r="F30" s="189">
        <v>8626</v>
      </c>
      <c r="G30" s="189">
        <v>5218</v>
      </c>
    </row>
    <row r="31" spans="1:7" ht="12" customHeight="1">
      <c r="A31" s="71"/>
      <c r="B31" s="123"/>
      <c r="C31" s="121"/>
      <c r="D31" s="121"/>
      <c r="E31" s="121"/>
      <c r="F31" s="124"/>
      <c r="G31" s="121"/>
    </row>
    <row r="32" spans="1:7" ht="12" customHeight="1">
      <c r="A32" s="71" t="s">
        <v>85</v>
      </c>
      <c r="B32" s="123">
        <v>2011</v>
      </c>
      <c r="C32" s="190">
        <v>12405</v>
      </c>
      <c r="D32" s="190">
        <v>11063</v>
      </c>
      <c r="E32" s="190">
        <v>333</v>
      </c>
      <c r="F32" s="190">
        <v>5056</v>
      </c>
      <c r="G32" s="190">
        <v>4963</v>
      </c>
    </row>
    <row r="33" spans="1:8" ht="12" customHeight="1">
      <c r="A33" s="71" t="s">
        <v>83</v>
      </c>
      <c r="B33" s="123">
        <v>2012</v>
      </c>
      <c r="C33" s="190">
        <v>12406</v>
      </c>
      <c r="D33" s="196">
        <v>11544</v>
      </c>
      <c r="E33" s="196">
        <v>111</v>
      </c>
      <c r="F33" s="197">
        <v>5568</v>
      </c>
      <c r="G33" s="196">
        <v>5466</v>
      </c>
    </row>
    <row r="34" spans="1:8" ht="12" customHeight="1">
      <c r="A34" s="71"/>
      <c r="B34" s="123">
        <v>2013</v>
      </c>
      <c r="C34" s="189">
        <v>12740</v>
      </c>
      <c r="D34" s="189">
        <v>11574</v>
      </c>
      <c r="E34" s="189">
        <v>322</v>
      </c>
      <c r="F34" s="189">
        <v>5418</v>
      </c>
      <c r="G34" s="189">
        <v>5335</v>
      </c>
    </row>
    <row r="35" spans="1:8" s="13" customFormat="1" ht="12" customHeight="1">
      <c r="A35" s="71"/>
      <c r="B35" s="123"/>
      <c r="C35" s="121"/>
      <c r="D35" s="121"/>
      <c r="E35" s="121"/>
      <c r="F35" s="124"/>
      <c r="G35" s="121"/>
    </row>
    <row r="36" spans="1:8" ht="12" customHeight="1">
      <c r="A36" s="71" t="s">
        <v>86</v>
      </c>
      <c r="B36" s="123">
        <v>2011</v>
      </c>
      <c r="C36" s="190">
        <v>206713</v>
      </c>
      <c r="D36" s="190">
        <v>153821</v>
      </c>
      <c r="E36" s="190">
        <v>11710</v>
      </c>
      <c r="F36" s="190">
        <v>79356</v>
      </c>
      <c r="G36" s="190">
        <v>72611</v>
      </c>
    </row>
    <row r="37" spans="1:8" ht="12" customHeight="1">
      <c r="A37" s="71"/>
      <c r="B37" s="123">
        <v>2012</v>
      </c>
      <c r="C37" s="190">
        <v>213781</v>
      </c>
      <c r="D37" s="196">
        <v>164604</v>
      </c>
      <c r="E37" s="196">
        <v>9972</v>
      </c>
      <c r="F37" s="197">
        <v>84714</v>
      </c>
      <c r="G37" s="196">
        <v>77377</v>
      </c>
    </row>
    <row r="38" spans="1:8" ht="12" customHeight="1">
      <c r="A38" s="71"/>
      <c r="B38" s="123">
        <v>2013</v>
      </c>
      <c r="C38" s="189">
        <v>223607</v>
      </c>
      <c r="D38" s="189">
        <v>170838</v>
      </c>
      <c r="E38" s="189">
        <v>9043</v>
      </c>
      <c r="F38" s="189">
        <v>95536</v>
      </c>
      <c r="G38" s="189">
        <v>87220</v>
      </c>
    </row>
    <row r="39" spans="1:8" ht="12" customHeight="1">
      <c r="A39" s="71"/>
      <c r="B39" s="123"/>
      <c r="C39" s="121"/>
      <c r="D39" s="121"/>
      <c r="E39" s="121"/>
      <c r="F39" s="124"/>
      <c r="G39" s="121"/>
    </row>
    <row r="40" spans="1:8" ht="12" customHeight="1">
      <c r="A40" s="71" t="s">
        <v>87</v>
      </c>
      <c r="B40" s="123">
        <v>2011</v>
      </c>
      <c r="C40" s="190">
        <v>103992</v>
      </c>
      <c r="D40" s="190">
        <v>75125</v>
      </c>
      <c r="E40" s="190">
        <v>4404</v>
      </c>
      <c r="F40" s="190">
        <v>22104</v>
      </c>
      <c r="G40" s="190">
        <v>8109</v>
      </c>
    </row>
    <row r="41" spans="1:8" ht="12" customHeight="1">
      <c r="A41" s="71"/>
      <c r="B41" s="123">
        <v>2012</v>
      </c>
      <c r="C41" s="190">
        <v>110064</v>
      </c>
      <c r="D41" s="196">
        <v>79769</v>
      </c>
      <c r="E41" s="196">
        <v>1906</v>
      </c>
      <c r="F41" s="197">
        <v>29408</v>
      </c>
      <c r="G41" s="196">
        <v>13773</v>
      </c>
    </row>
    <row r="42" spans="1:8" ht="12" customHeight="1">
      <c r="A42" s="71"/>
      <c r="B42" s="123">
        <v>2013</v>
      </c>
      <c r="C42" s="189">
        <v>118656</v>
      </c>
      <c r="D42" s="189">
        <v>85016</v>
      </c>
      <c r="E42" s="189">
        <v>1856</v>
      </c>
      <c r="F42" s="189">
        <v>36543</v>
      </c>
      <c r="G42" s="189">
        <v>18575</v>
      </c>
    </row>
    <row r="43" spans="1:8" ht="12" customHeight="1">
      <c r="A43" s="71"/>
      <c r="B43" s="123"/>
      <c r="C43" s="121"/>
      <c r="D43" s="121"/>
      <c r="E43" s="121"/>
      <c r="F43" s="124"/>
      <c r="G43" s="121"/>
    </row>
    <row r="44" spans="1:8" ht="12" customHeight="1">
      <c r="A44" s="71" t="s">
        <v>88</v>
      </c>
      <c r="B44" s="123">
        <v>2011</v>
      </c>
      <c r="C44" s="190">
        <v>164329</v>
      </c>
      <c r="D44" s="190">
        <v>6671</v>
      </c>
      <c r="E44" s="190">
        <v>44673</v>
      </c>
      <c r="F44" s="190">
        <v>25949</v>
      </c>
      <c r="G44" s="190">
        <v>13386</v>
      </c>
    </row>
    <row r="45" spans="1:8" ht="12" customHeight="1">
      <c r="A45" s="71" t="s">
        <v>268</v>
      </c>
      <c r="B45" s="123">
        <v>2012</v>
      </c>
      <c r="C45" s="190">
        <v>156078</v>
      </c>
      <c r="D45" s="190">
        <v>8282</v>
      </c>
      <c r="E45" s="190">
        <v>33551</v>
      </c>
      <c r="F45" s="190">
        <v>24657</v>
      </c>
      <c r="G45" s="190">
        <v>12570</v>
      </c>
    </row>
    <row r="46" spans="1:8" ht="12" customHeight="1">
      <c r="A46" s="71"/>
      <c r="B46" s="123">
        <v>2013</v>
      </c>
      <c r="C46" s="189">
        <v>172187</v>
      </c>
      <c r="D46" s="189">
        <v>11588</v>
      </c>
      <c r="E46" s="189">
        <v>32653</v>
      </c>
      <c r="F46" s="189">
        <v>32977</v>
      </c>
      <c r="G46" s="189">
        <v>17555</v>
      </c>
    </row>
    <row r="47" spans="1:8" ht="12" customHeight="1">
      <c r="A47" s="71"/>
      <c r="B47" s="123"/>
      <c r="C47" s="121"/>
      <c r="D47" s="121"/>
      <c r="E47" s="121"/>
      <c r="F47" s="124"/>
      <c r="G47" s="121"/>
    </row>
    <row r="48" spans="1:8" ht="12" customHeight="1">
      <c r="A48" s="71" t="s">
        <v>89</v>
      </c>
      <c r="B48" s="123">
        <v>2011</v>
      </c>
      <c r="C48" s="190">
        <v>355820</v>
      </c>
      <c r="D48" s="190">
        <v>192307</v>
      </c>
      <c r="E48" s="190">
        <v>41119</v>
      </c>
      <c r="F48" s="190">
        <v>97764</v>
      </c>
      <c r="G48" s="190">
        <v>60769</v>
      </c>
      <c r="H48" s="73"/>
    </row>
    <row r="49" spans="1:8" ht="12" customHeight="1">
      <c r="A49" s="71" t="s">
        <v>90</v>
      </c>
      <c r="B49" s="123">
        <v>2012</v>
      </c>
      <c r="C49" s="190">
        <v>356150</v>
      </c>
      <c r="D49" s="190">
        <v>205540</v>
      </c>
      <c r="E49" s="190">
        <v>35252</v>
      </c>
      <c r="F49" s="190">
        <v>80884</v>
      </c>
      <c r="G49" s="190">
        <v>43915</v>
      </c>
      <c r="H49" s="73"/>
    </row>
    <row r="50" spans="1:8">
      <c r="A50" s="71"/>
      <c r="B50" s="123">
        <v>2013</v>
      </c>
      <c r="C50" s="189">
        <v>384392</v>
      </c>
      <c r="D50" s="189">
        <v>214130</v>
      </c>
      <c r="E50" s="189">
        <v>31437</v>
      </c>
      <c r="F50" s="189">
        <v>102472</v>
      </c>
      <c r="G50" s="189">
        <v>58394</v>
      </c>
    </row>
    <row r="51" spans="1:8">
      <c r="A51" s="71"/>
      <c r="B51" s="126"/>
      <c r="C51" s="116"/>
      <c r="D51" s="127"/>
      <c r="E51" s="127"/>
      <c r="F51" s="128"/>
      <c r="G51" s="127"/>
    </row>
    <row r="52" spans="1:8">
      <c r="A52" s="67" t="s">
        <v>1</v>
      </c>
      <c r="B52" s="126">
        <v>2011</v>
      </c>
      <c r="C52" s="187">
        <v>2808835</v>
      </c>
      <c r="D52" s="187">
        <v>1591761</v>
      </c>
      <c r="E52" s="187">
        <v>234519</v>
      </c>
      <c r="F52" s="187">
        <v>1662141</v>
      </c>
      <c r="G52" s="187">
        <v>557174</v>
      </c>
    </row>
    <row r="53" spans="1:8">
      <c r="A53" s="72"/>
      <c r="B53" s="126">
        <v>2012</v>
      </c>
      <c r="C53" s="187">
        <v>2886377</v>
      </c>
      <c r="D53" s="187">
        <v>1703420</v>
      </c>
      <c r="E53" s="187">
        <v>176958</v>
      </c>
      <c r="F53" s="187">
        <v>1713789</v>
      </c>
      <c r="G53" s="187">
        <v>538317</v>
      </c>
    </row>
    <row r="54" spans="1:8">
      <c r="A54" s="72"/>
      <c r="B54" s="126">
        <v>2013</v>
      </c>
      <c r="C54" s="195">
        <v>3011217</v>
      </c>
      <c r="D54" s="195">
        <v>1755784</v>
      </c>
      <c r="E54" s="195">
        <v>164926</v>
      </c>
      <c r="F54" s="195">
        <v>1887162</v>
      </c>
      <c r="G54" s="195">
        <v>569229</v>
      </c>
    </row>
    <row r="55" spans="1:8">
      <c r="A55" s="61"/>
      <c r="B55" s="123"/>
      <c r="C55" s="129"/>
      <c r="D55" s="130"/>
      <c r="E55" s="129"/>
      <c r="F55" s="130"/>
      <c r="G55" s="129"/>
    </row>
    <row r="56" spans="1:8">
      <c r="A56" s="61" t="s">
        <v>6</v>
      </c>
      <c r="B56" s="123"/>
      <c r="C56" s="131"/>
      <c r="D56" s="132"/>
      <c r="E56" s="131"/>
      <c r="F56" s="133"/>
      <c r="G56" s="131"/>
    </row>
    <row r="57" spans="1:8">
      <c r="A57" s="29" t="s">
        <v>283</v>
      </c>
      <c r="B57" s="123"/>
      <c r="C57" s="131"/>
      <c r="D57" s="132"/>
      <c r="E57" s="131"/>
      <c r="F57" s="133"/>
      <c r="G57" s="131"/>
    </row>
  </sheetData>
  <mergeCells count="9">
    <mergeCell ref="F4:F5"/>
    <mergeCell ref="A1:G1"/>
    <mergeCell ref="C3:E3"/>
    <mergeCell ref="F3:G3"/>
    <mergeCell ref="A3:A6"/>
    <mergeCell ref="B3:B6"/>
    <mergeCell ref="C6:G6"/>
    <mergeCell ref="D4:E4"/>
    <mergeCell ref="C4:C5"/>
  </mergeCells>
  <phoneticPr fontId="0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112"/>
  <sheetViews>
    <sheetView zoomScaleNormal="10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4" width="8.6640625" style="86" customWidth="1"/>
    <col min="5" max="5" width="8.5546875" style="86" customWidth="1"/>
    <col min="6" max="6" width="9.44140625" style="86" customWidth="1"/>
    <col min="7" max="7" width="8.5546875" style="86" customWidth="1"/>
    <col min="8" max="8" width="8.6640625" style="86" customWidth="1"/>
    <col min="9" max="9" width="9.109375" style="86" customWidth="1"/>
    <col min="10" max="16384" width="11.44140625" style="76"/>
  </cols>
  <sheetData>
    <row r="1" spans="1:9" s="74" customFormat="1" ht="24" customHeight="1">
      <c r="A1" s="245" t="s">
        <v>425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91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46" t="s">
        <v>94</v>
      </c>
      <c r="D4" s="250" t="s">
        <v>95</v>
      </c>
      <c r="E4" s="250"/>
      <c r="F4" s="250"/>
      <c r="G4" s="250"/>
      <c r="H4" s="250"/>
      <c r="I4" s="251"/>
    </row>
    <row r="5" spans="1:9" ht="12" customHeight="1">
      <c r="A5" s="249"/>
      <c r="B5" s="246"/>
      <c r="C5" s="246"/>
      <c r="D5" s="246" t="s">
        <v>96</v>
      </c>
      <c r="E5" s="246"/>
      <c r="F5" s="246"/>
      <c r="G5" s="246"/>
      <c r="H5" s="246" t="s">
        <v>97</v>
      </c>
      <c r="I5" s="252"/>
    </row>
    <row r="6" spans="1:9" ht="12" customHeight="1">
      <c r="A6" s="249"/>
      <c r="B6" s="246"/>
      <c r="C6" s="246"/>
      <c r="D6" s="246" t="s">
        <v>98</v>
      </c>
      <c r="E6" s="246" t="s">
        <v>5</v>
      </c>
      <c r="F6" s="246"/>
      <c r="G6" s="246"/>
      <c r="H6" s="246" t="s">
        <v>98</v>
      </c>
      <c r="I6" s="27" t="s">
        <v>5</v>
      </c>
    </row>
    <row r="7" spans="1:9" ht="66" customHeight="1">
      <c r="A7" s="249"/>
      <c r="B7" s="246"/>
      <c r="C7" s="246"/>
      <c r="D7" s="246"/>
      <c r="E7" s="77" t="s">
        <v>99</v>
      </c>
      <c r="F7" s="28" t="s">
        <v>100</v>
      </c>
      <c r="G7" s="77" t="s">
        <v>101</v>
      </c>
      <c r="H7" s="246"/>
      <c r="I7" s="78" t="s">
        <v>102</v>
      </c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138" t="s">
        <v>103</v>
      </c>
      <c r="B9" s="80" t="s">
        <v>103</v>
      </c>
      <c r="C9" s="101" t="s">
        <v>103</v>
      </c>
      <c r="D9" s="81" t="s">
        <v>103</v>
      </c>
      <c r="E9" s="81" t="s">
        <v>103</v>
      </c>
      <c r="F9" s="81" t="s">
        <v>103</v>
      </c>
      <c r="G9" s="81" t="s">
        <v>103</v>
      </c>
      <c r="H9" s="81" t="s">
        <v>103</v>
      </c>
      <c r="I9" s="81" t="s">
        <v>103</v>
      </c>
    </row>
    <row r="10" spans="1:9" s="74" customFormat="1" ht="12" customHeight="1">
      <c r="A10" s="140"/>
      <c r="B10" s="82" t="s">
        <v>104</v>
      </c>
      <c r="C10" s="208">
        <v>133603</v>
      </c>
      <c r="D10" s="208">
        <v>132274</v>
      </c>
      <c r="E10" s="208">
        <v>111528</v>
      </c>
      <c r="F10" s="208">
        <v>1766</v>
      </c>
      <c r="G10" s="208">
        <v>14055</v>
      </c>
      <c r="H10" s="208">
        <v>1329</v>
      </c>
      <c r="I10" s="208">
        <v>524</v>
      </c>
    </row>
    <row r="11" spans="1:9" ht="22.5" customHeight="1">
      <c r="A11" s="80" t="s">
        <v>105</v>
      </c>
      <c r="B11" s="80" t="s">
        <v>106</v>
      </c>
      <c r="C11" s="209">
        <v>11687</v>
      </c>
      <c r="D11" s="209">
        <v>11589</v>
      </c>
      <c r="E11" s="209">
        <v>8676</v>
      </c>
      <c r="F11" s="209">
        <v>557</v>
      </c>
      <c r="G11" s="209">
        <v>1652</v>
      </c>
      <c r="H11" s="209">
        <v>98</v>
      </c>
      <c r="I11" s="209" t="s">
        <v>2</v>
      </c>
    </row>
    <row r="12" spans="1:9" ht="12" customHeight="1">
      <c r="A12" s="80" t="s">
        <v>107</v>
      </c>
      <c r="B12" s="80" t="s">
        <v>270</v>
      </c>
      <c r="C12" s="209">
        <v>3201</v>
      </c>
      <c r="D12" s="209">
        <v>3201</v>
      </c>
      <c r="E12" s="209">
        <v>3146</v>
      </c>
      <c r="F12" s="209" t="s">
        <v>2</v>
      </c>
      <c r="G12" s="209">
        <v>40</v>
      </c>
      <c r="H12" s="209" t="s">
        <v>2</v>
      </c>
      <c r="I12" s="209" t="s">
        <v>2</v>
      </c>
    </row>
    <row r="13" spans="1:9" ht="12" customHeight="1">
      <c r="A13" s="103" t="s">
        <v>108</v>
      </c>
      <c r="B13" s="80" t="s">
        <v>271</v>
      </c>
      <c r="C13" s="209">
        <v>440</v>
      </c>
      <c r="D13" s="209">
        <v>439</v>
      </c>
      <c r="E13" s="209">
        <v>407</v>
      </c>
      <c r="F13" s="209">
        <v>0</v>
      </c>
      <c r="G13" s="209">
        <v>32</v>
      </c>
      <c r="H13" s="209">
        <v>1</v>
      </c>
      <c r="I13" s="209" t="s">
        <v>2</v>
      </c>
    </row>
    <row r="14" spans="1:9" ht="12" customHeight="1">
      <c r="A14" s="80" t="s">
        <v>109</v>
      </c>
      <c r="B14" s="80" t="s">
        <v>110</v>
      </c>
      <c r="C14" s="209">
        <v>6190</v>
      </c>
      <c r="D14" s="209">
        <v>6160</v>
      </c>
      <c r="E14" s="209">
        <v>5679</v>
      </c>
      <c r="F14" s="209">
        <v>1</v>
      </c>
      <c r="G14" s="209">
        <v>267</v>
      </c>
      <c r="H14" s="209">
        <v>30</v>
      </c>
      <c r="I14" s="209" t="s">
        <v>2</v>
      </c>
    </row>
    <row r="15" spans="1:9" ht="12" customHeight="1">
      <c r="A15" s="80" t="s">
        <v>111</v>
      </c>
      <c r="B15" s="80" t="s">
        <v>112</v>
      </c>
      <c r="C15" s="209">
        <v>22211</v>
      </c>
      <c r="D15" s="209">
        <v>22130</v>
      </c>
      <c r="E15" s="209">
        <v>18649</v>
      </c>
      <c r="F15" s="209">
        <v>7</v>
      </c>
      <c r="G15" s="209">
        <v>2517</v>
      </c>
      <c r="H15" s="209">
        <v>81</v>
      </c>
      <c r="I15" s="209" t="s">
        <v>2</v>
      </c>
    </row>
    <row r="16" spans="1:9" ht="22.5" customHeight="1">
      <c r="A16" s="80" t="s">
        <v>113</v>
      </c>
      <c r="B16" s="80" t="s">
        <v>364</v>
      </c>
      <c r="C16" s="209">
        <v>3117</v>
      </c>
      <c r="D16" s="209">
        <v>3113</v>
      </c>
      <c r="E16" s="209">
        <v>2755</v>
      </c>
      <c r="F16" s="209">
        <v>37</v>
      </c>
      <c r="G16" s="209">
        <v>167</v>
      </c>
      <c r="H16" s="209">
        <v>4</v>
      </c>
      <c r="I16" s="209" t="s">
        <v>2</v>
      </c>
    </row>
    <row r="17" spans="1:9" ht="22.5" customHeight="1">
      <c r="A17" s="80" t="s">
        <v>114</v>
      </c>
      <c r="B17" s="80" t="s">
        <v>115</v>
      </c>
      <c r="C17" s="209">
        <v>5302</v>
      </c>
      <c r="D17" s="209">
        <v>5236</v>
      </c>
      <c r="E17" s="209">
        <v>4208</v>
      </c>
      <c r="F17" s="209">
        <v>1</v>
      </c>
      <c r="G17" s="209">
        <v>448</v>
      </c>
      <c r="H17" s="209">
        <v>66</v>
      </c>
      <c r="I17" s="209" t="s">
        <v>2</v>
      </c>
    </row>
    <row r="18" spans="1:9" ht="12" customHeight="1">
      <c r="A18" s="80" t="s">
        <v>116</v>
      </c>
      <c r="B18" s="80" t="s">
        <v>117</v>
      </c>
      <c r="C18" s="209">
        <v>3204</v>
      </c>
      <c r="D18" s="209">
        <v>3201</v>
      </c>
      <c r="E18" s="209">
        <v>2783</v>
      </c>
      <c r="F18" s="209">
        <v>0</v>
      </c>
      <c r="G18" s="209">
        <v>401</v>
      </c>
      <c r="H18" s="209">
        <v>3</v>
      </c>
      <c r="I18" s="209" t="s">
        <v>2</v>
      </c>
    </row>
    <row r="19" spans="1:9" ht="22.5" customHeight="1">
      <c r="A19" s="80" t="s">
        <v>118</v>
      </c>
      <c r="B19" s="80" t="s">
        <v>119</v>
      </c>
      <c r="C19" s="209">
        <v>11081</v>
      </c>
      <c r="D19" s="209">
        <v>11076</v>
      </c>
      <c r="E19" s="209">
        <v>9761</v>
      </c>
      <c r="F19" s="209">
        <v>0</v>
      </c>
      <c r="G19" s="209">
        <v>503</v>
      </c>
      <c r="H19" s="209">
        <v>5</v>
      </c>
      <c r="I19" s="209" t="s">
        <v>2</v>
      </c>
    </row>
    <row r="20" spans="1:9" ht="12" customHeight="1">
      <c r="A20" s="80" t="s">
        <v>120</v>
      </c>
      <c r="B20" s="80" t="s">
        <v>121</v>
      </c>
      <c r="C20" s="209">
        <v>4186</v>
      </c>
      <c r="D20" s="209">
        <v>4184</v>
      </c>
      <c r="E20" s="209">
        <v>4117</v>
      </c>
      <c r="F20" s="209" t="s">
        <v>2</v>
      </c>
      <c r="G20" s="209">
        <v>65</v>
      </c>
      <c r="H20" s="209">
        <v>2</v>
      </c>
      <c r="I20" s="209" t="s">
        <v>2</v>
      </c>
    </row>
    <row r="21" spans="1:9" ht="12" customHeight="1">
      <c r="A21" s="80" t="s">
        <v>122</v>
      </c>
      <c r="B21" s="80" t="s">
        <v>123</v>
      </c>
      <c r="C21" s="209">
        <v>5407</v>
      </c>
      <c r="D21" s="209">
        <v>5396</v>
      </c>
      <c r="E21" s="209">
        <v>5340</v>
      </c>
      <c r="F21" s="209">
        <v>0</v>
      </c>
      <c r="G21" s="209">
        <v>-61</v>
      </c>
      <c r="H21" s="209">
        <v>12</v>
      </c>
      <c r="I21" s="209" t="s">
        <v>2</v>
      </c>
    </row>
    <row r="22" spans="1:9" ht="12" customHeight="1">
      <c r="A22" s="80" t="s">
        <v>124</v>
      </c>
      <c r="B22" s="80" t="s">
        <v>125</v>
      </c>
      <c r="C22" s="209">
        <v>2525</v>
      </c>
      <c r="D22" s="209">
        <v>2525</v>
      </c>
      <c r="E22" s="209">
        <v>2478</v>
      </c>
      <c r="F22" s="209" t="s">
        <v>2</v>
      </c>
      <c r="G22" s="209">
        <v>46</v>
      </c>
      <c r="H22" s="209" t="s">
        <v>2</v>
      </c>
      <c r="I22" s="209" t="s">
        <v>2</v>
      </c>
    </row>
    <row r="23" spans="1:9" ht="22.5" customHeight="1">
      <c r="A23" s="80" t="s">
        <v>126</v>
      </c>
      <c r="B23" s="80" t="s">
        <v>273</v>
      </c>
      <c r="C23" s="209">
        <v>11811</v>
      </c>
      <c r="D23" s="209">
        <v>11794</v>
      </c>
      <c r="E23" s="209">
        <v>9910</v>
      </c>
      <c r="F23" s="209">
        <v>2</v>
      </c>
      <c r="G23" s="209">
        <v>951</v>
      </c>
      <c r="H23" s="209">
        <v>17</v>
      </c>
      <c r="I23" s="209" t="s">
        <v>2</v>
      </c>
    </row>
    <row r="24" spans="1:9" ht="12" customHeight="1">
      <c r="A24" s="80" t="s">
        <v>128</v>
      </c>
      <c r="B24" s="80" t="s">
        <v>269</v>
      </c>
      <c r="C24" s="209">
        <v>4984</v>
      </c>
      <c r="D24" s="209">
        <v>4918</v>
      </c>
      <c r="E24" s="209">
        <v>4605</v>
      </c>
      <c r="F24" s="209">
        <v>2</v>
      </c>
      <c r="G24" s="209">
        <v>275</v>
      </c>
      <c r="H24" s="209">
        <v>65</v>
      </c>
      <c r="I24" s="209" t="s">
        <v>2</v>
      </c>
    </row>
    <row r="25" spans="1:9" ht="12" customHeight="1">
      <c r="A25" s="80" t="s">
        <v>129</v>
      </c>
      <c r="B25" s="80" t="s">
        <v>130</v>
      </c>
      <c r="C25" s="209">
        <v>18608</v>
      </c>
      <c r="D25" s="209">
        <v>17754</v>
      </c>
      <c r="E25" s="209">
        <v>13257</v>
      </c>
      <c r="F25" s="209">
        <v>1060</v>
      </c>
      <c r="G25" s="209">
        <v>3173</v>
      </c>
      <c r="H25" s="209">
        <v>854</v>
      </c>
      <c r="I25" s="209">
        <v>507</v>
      </c>
    </row>
    <row r="26" spans="1:9" ht="12" customHeight="1">
      <c r="A26" s="80" t="s">
        <v>131</v>
      </c>
      <c r="B26" s="80" t="s">
        <v>132</v>
      </c>
      <c r="C26" s="209">
        <v>17030</v>
      </c>
      <c r="D26" s="209">
        <v>16939</v>
      </c>
      <c r="E26" s="209">
        <v>13204</v>
      </c>
      <c r="F26" s="209">
        <v>101</v>
      </c>
      <c r="G26" s="209">
        <v>3525</v>
      </c>
      <c r="H26" s="209">
        <v>92</v>
      </c>
      <c r="I26" s="209">
        <v>17</v>
      </c>
    </row>
    <row r="27" spans="1:9" ht="12" customHeight="1">
      <c r="A27" s="80" t="s">
        <v>133</v>
      </c>
      <c r="B27" s="80" t="s">
        <v>134</v>
      </c>
      <c r="C27" s="209">
        <v>2618</v>
      </c>
      <c r="D27" s="209">
        <v>2618</v>
      </c>
      <c r="E27" s="209">
        <v>2554</v>
      </c>
      <c r="F27" s="209" t="s">
        <v>2</v>
      </c>
      <c r="G27" s="209">
        <v>55</v>
      </c>
      <c r="H27" s="209" t="s">
        <v>2</v>
      </c>
      <c r="I27" s="209" t="s">
        <v>2</v>
      </c>
    </row>
    <row r="28" spans="1:9" ht="12" customHeight="1">
      <c r="A28" s="149"/>
      <c r="B28" s="80"/>
      <c r="C28" s="209"/>
      <c r="D28" s="209"/>
      <c r="E28" s="209"/>
      <c r="F28" s="209"/>
      <c r="G28" s="209"/>
      <c r="H28" s="209"/>
      <c r="I28" s="209"/>
    </row>
    <row r="29" spans="1:9" s="74" customFormat="1" ht="12" customHeight="1">
      <c r="A29" s="150">
        <v>200</v>
      </c>
      <c r="B29" s="82" t="s">
        <v>81</v>
      </c>
      <c r="C29" s="208">
        <v>2952</v>
      </c>
      <c r="D29" s="208">
        <v>2921</v>
      </c>
      <c r="E29" s="208">
        <v>2387</v>
      </c>
      <c r="F29" s="208">
        <v>167</v>
      </c>
      <c r="G29" s="208">
        <v>349</v>
      </c>
      <c r="H29" s="208">
        <v>31</v>
      </c>
      <c r="I29" s="208">
        <v>7</v>
      </c>
    </row>
    <row r="30" spans="1:9" ht="12" customHeight="1">
      <c r="A30" s="149"/>
      <c r="B30" s="80"/>
      <c r="C30" s="209"/>
      <c r="D30" s="209"/>
      <c r="E30" s="209"/>
      <c r="F30" s="209"/>
      <c r="G30" s="209"/>
      <c r="H30" s="209"/>
      <c r="I30" s="209"/>
    </row>
    <row r="31" spans="1:9" ht="22.5" customHeight="1">
      <c r="A31" s="150"/>
      <c r="B31" s="82" t="s">
        <v>136</v>
      </c>
      <c r="C31" s="208">
        <v>225101</v>
      </c>
      <c r="D31" s="208">
        <v>221902</v>
      </c>
      <c r="E31" s="208">
        <v>159362</v>
      </c>
      <c r="F31" s="208">
        <v>16334</v>
      </c>
      <c r="G31" s="208">
        <v>37940</v>
      </c>
      <c r="H31" s="208">
        <v>3199</v>
      </c>
      <c r="I31" s="208">
        <v>178</v>
      </c>
    </row>
    <row r="32" spans="1:9" ht="22.5" customHeight="1">
      <c r="A32" s="149">
        <v>220</v>
      </c>
      <c r="B32" s="80" t="s">
        <v>285</v>
      </c>
      <c r="C32" s="209">
        <v>13032</v>
      </c>
      <c r="D32" s="209">
        <v>12913</v>
      </c>
      <c r="E32" s="209">
        <v>8191</v>
      </c>
      <c r="F32" s="209">
        <v>920</v>
      </c>
      <c r="G32" s="209">
        <v>2786</v>
      </c>
      <c r="H32" s="209">
        <v>119</v>
      </c>
      <c r="I32" s="209">
        <v>6</v>
      </c>
    </row>
    <row r="33" spans="1:9" ht="45" customHeight="1">
      <c r="A33" s="80" t="s">
        <v>139</v>
      </c>
      <c r="B33" s="85" t="s">
        <v>140</v>
      </c>
      <c r="C33" s="209">
        <v>8496</v>
      </c>
      <c r="D33" s="209">
        <v>8475</v>
      </c>
      <c r="E33" s="209">
        <v>5581</v>
      </c>
      <c r="F33" s="209">
        <v>4</v>
      </c>
      <c r="G33" s="209">
        <v>1347</v>
      </c>
      <c r="H33" s="209">
        <v>21</v>
      </c>
      <c r="I33" s="209" t="s">
        <v>2</v>
      </c>
    </row>
    <row r="34" spans="1:9" ht="12" customHeight="1">
      <c r="A34" s="149">
        <v>230</v>
      </c>
      <c r="B34" s="80" t="s">
        <v>142</v>
      </c>
      <c r="C34" s="209">
        <v>20949</v>
      </c>
      <c r="D34" s="209">
        <v>20714</v>
      </c>
      <c r="E34" s="209">
        <v>14233</v>
      </c>
      <c r="F34" s="209">
        <v>1417</v>
      </c>
      <c r="G34" s="209">
        <v>4305</v>
      </c>
      <c r="H34" s="209">
        <v>235</v>
      </c>
      <c r="I34" s="209" t="s">
        <v>2</v>
      </c>
    </row>
    <row r="35" spans="1:9" s="74" customFormat="1" ht="12" customHeight="1">
      <c r="A35" s="149">
        <v>235</v>
      </c>
      <c r="B35" s="80" t="s">
        <v>144</v>
      </c>
      <c r="C35" s="209">
        <v>10398</v>
      </c>
      <c r="D35" s="209">
        <v>10326</v>
      </c>
      <c r="E35" s="209">
        <v>8922</v>
      </c>
      <c r="F35" s="209">
        <v>31</v>
      </c>
      <c r="G35" s="209">
        <v>1143</v>
      </c>
      <c r="H35" s="209">
        <v>73</v>
      </c>
      <c r="I35" s="209" t="s">
        <v>2</v>
      </c>
    </row>
    <row r="36" spans="1:9" ht="12" customHeight="1">
      <c r="A36" s="149">
        <v>240</v>
      </c>
      <c r="B36" s="80" t="s">
        <v>146</v>
      </c>
      <c r="C36" s="209">
        <v>20678</v>
      </c>
      <c r="D36" s="209">
        <v>20210</v>
      </c>
      <c r="E36" s="209">
        <v>16245</v>
      </c>
      <c r="F36" s="209">
        <v>1403</v>
      </c>
      <c r="G36" s="209">
        <v>1444</v>
      </c>
      <c r="H36" s="209">
        <v>468</v>
      </c>
      <c r="I36" s="209">
        <v>106</v>
      </c>
    </row>
    <row r="37" spans="1:9" s="74" customFormat="1" ht="12" customHeight="1">
      <c r="A37" s="149">
        <v>250</v>
      </c>
      <c r="B37" s="80" t="s">
        <v>148</v>
      </c>
      <c r="C37" s="209">
        <v>13912</v>
      </c>
      <c r="D37" s="209">
        <v>13820</v>
      </c>
      <c r="E37" s="209">
        <v>12605</v>
      </c>
      <c r="F37" s="209">
        <v>349</v>
      </c>
      <c r="G37" s="209">
        <v>816</v>
      </c>
      <c r="H37" s="209">
        <v>92</v>
      </c>
      <c r="I37" s="209">
        <v>2</v>
      </c>
    </row>
    <row r="38" spans="1:9" s="74" customFormat="1" ht="12" customHeight="1">
      <c r="A38" s="149">
        <v>270</v>
      </c>
      <c r="B38" s="80" t="s">
        <v>365</v>
      </c>
      <c r="C38" s="209">
        <v>10086</v>
      </c>
      <c r="D38" s="209">
        <v>9909</v>
      </c>
      <c r="E38" s="209">
        <v>7267</v>
      </c>
      <c r="F38" s="209">
        <v>1450</v>
      </c>
      <c r="G38" s="209">
        <v>1120</v>
      </c>
      <c r="H38" s="209">
        <v>177</v>
      </c>
      <c r="I38" s="209">
        <v>8</v>
      </c>
    </row>
    <row r="39" spans="1:9" s="74" customFormat="1" ht="12" customHeight="1">
      <c r="A39" s="149">
        <v>290</v>
      </c>
      <c r="B39" s="80" t="s">
        <v>151</v>
      </c>
      <c r="C39" s="209">
        <v>118724</v>
      </c>
      <c r="D39" s="209">
        <v>116783</v>
      </c>
      <c r="E39" s="209">
        <v>82485</v>
      </c>
      <c r="F39" s="209">
        <v>10358</v>
      </c>
      <c r="G39" s="209">
        <v>22836</v>
      </c>
      <c r="H39" s="209">
        <v>1941</v>
      </c>
      <c r="I39" s="209">
        <v>56</v>
      </c>
    </row>
    <row r="40" spans="1:9" ht="33.75" customHeight="1">
      <c r="A40" s="146" t="s">
        <v>292</v>
      </c>
      <c r="B40" s="80" t="s">
        <v>293</v>
      </c>
      <c r="C40" s="209">
        <v>8825</v>
      </c>
      <c r="D40" s="209">
        <v>8751</v>
      </c>
      <c r="E40" s="209">
        <v>3833</v>
      </c>
      <c r="F40" s="209">
        <v>403</v>
      </c>
      <c r="G40" s="209">
        <v>2142</v>
      </c>
      <c r="H40" s="209">
        <v>74</v>
      </c>
      <c r="I40" s="209">
        <v>0</v>
      </c>
    </row>
    <row r="41" spans="1:9" ht="12" customHeight="1">
      <c r="A41" s="149"/>
      <c r="B41" s="80"/>
      <c r="C41" s="209"/>
      <c r="D41" s="209"/>
      <c r="E41" s="209"/>
      <c r="F41" s="209"/>
      <c r="G41" s="209"/>
      <c r="H41" s="209"/>
      <c r="I41" s="209"/>
    </row>
    <row r="42" spans="1:9" s="74" customFormat="1" ht="12" customHeight="1">
      <c r="A42" s="150"/>
      <c r="B42" s="82" t="s">
        <v>84</v>
      </c>
      <c r="C42" s="208">
        <v>251249</v>
      </c>
      <c r="D42" s="208">
        <v>240269</v>
      </c>
      <c r="E42" s="208">
        <v>196242</v>
      </c>
      <c r="F42" s="208">
        <v>1441</v>
      </c>
      <c r="G42" s="208">
        <v>36218</v>
      </c>
      <c r="H42" s="208">
        <v>10980</v>
      </c>
      <c r="I42" s="208">
        <v>18</v>
      </c>
    </row>
    <row r="43" spans="1:9" ht="12" customHeight="1">
      <c r="A43" s="149">
        <v>340</v>
      </c>
      <c r="B43" s="80" t="s">
        <v>153</v>
      </c>
      <c r="C43" s="209">
        <v>41451</v>
      </c>
      <c r="D43" s="209">
        <v>40912</v>
      </c>
      <c r="E43" s="209">
        <v>30163</v>
      </c>
      <c r="F43" s="209">
        <v>114</v>
      </c>
      <c r="G43" s="209">
        <v>8969</v>
      </c>
      <c r="H43" s="209">
        <v>539</v>
      </c>
      <c r="I43" s="209">
        <v>16</v>
      </c>
    </row>
    <row r="44" spans="1:9" ht="12" customHeight="1">
      <c r="A44" s="149">
        <v>350</v>
      </c>
      <c r="B44" s="80" t="s">
        <v>155</v>
      </c>
      <c r="C44" s="209">
        <v>57532</v>
      </c>
      <c r="D44" s="209">
        <v>56692</v>
      </c>
      <c r="E44" s="209">
        <v>46585</v>
      </c>
      <c r="F44" s="209">
        <v>1241</v>
      </c>
      <c r="G44" s="209">
        <v>7562</v>
      </c>
      <c r="H44" s="209">
        <v>839</v>
      </c>
      <c r="I44" s="209">
        <v>2</v>
      </c>
    </row>
    <row r="45" spans="1:9" ht="12" customHeight="1">
      <c r="A45" s="149">
        <v>360</v>
      </c>
      <c r="B45" s="80" t="s">
        <v>157</v>
      </c>
      <c r="C45" s="209">
        <v>47905</v>
      </c>
      <c r="D45" s="209">
        <v>45774</v>
      </c>
      <c r="E45" s="209">
        <v>37908</v>
      </c>
      <c r="F45" s="209">
        <v>12</v>
      </c>
      <c r="G45" s="209">
        <v>6806</v>
      </c>
      <c r="H45" s="209">
        <v>2131</v>
      </c>
      <c r="I45" s="209" t="s">
        <v>2</v>
      </c>
    </row>
    <row r="46" spans="1:9" ht="12" customHeight="1">
      <c r="A46" s="149">
        <v>370</v>
      </c>
      <c r="B46" s="80" t="s">
        <v>159</v>
      </c>
      <c r="C46" s="209">
        <v>54173</v>
      </c>
      <c r="D46" s="209">
        <v>49091</v>
      </c>
      <c r="E46" s="209">
        <v>38700</v>
      </c>
      <c r="F46" s="209">
        <v>37</v>
      </c>
      <c r="G46" s="209">
        <v>8648</v>
      </c>
      <c r="H46" s="209">
        <v>5082</v>
      </c>
      <c r="I46" s="209" t="s">
        <v>2</v>
      </c>
    </row>
    <row r="47" spans="1:9" ht="12" customHeight="1">
      <c r="A47" s="149">
        <v>390</v>
      </c>
      <c r="B47" s="80" t="s">
        <v>161</v>
      </c>
      <c r="C47" s="209">
        <v>5470</v>
      </c>
      <c r="D47" s="209">
        <v>5142</v>
      </c>
      <c r="E47" s="209">
        <v>4322</v>
      </c>
      <c r="F47" s="209">
        <v>5</v>
      </c>
      <c r="G47" s="209">
        <v>705</v>
      </c>
      <c r="H47" s="209">
        <v>328</v>
      </c>
      <c r="I47" s="209" t="s">
        <v>2</v>
      </c>
    </row>
    <row r="48" spans="1:9" ht="12" customHeight="1">
      <c r="A48" s="149">
        <v>400</v>
      </c>
      <c r="B48" s="80" t="s">
        <v>163</v>
      </c>
      <c r="C48" s="209">
        <v>25490</v>
      </c>
      <c r="D48" s="209">
        <v>23716</v>
      </c>
      <c r="E48" s="209">
        <v>21514</v>
      </c>
      <c r="F48" s="209">
        <v>19</v>
      </c>
      <c r="G48" s="209">
        <v>1822</v>
      </c>
      <c r="H48" s="209">
        <v>1774</v>
      </c>
      <c r="I48" s="209" t="s">
        <v>2</v>
      </c>
    </row>
    <row r="49" spans="1:9" ht="12" customHeight="1">
      <c r="A49" s="149">
        <v>410</v>
      </c>
      <c r="B49" s="80" t="s">
        <v>165</v>
      </c>
      <c r="C49" s="209">
        <v>12070</v>
      </c>
      <c r="D49" s="209">
        <v>12006</v>
      </c>
      <c r="E49" s="209">
        <v>11284</v>
      </c>
      <c r="F49" s="209">
        <v>13</v>
      </c>
      <c r="G49" s="209">
        <v>670</v>
      </c>
      <c r="H49" s="209">
        <v>64</v>
      </c>
      <c r="I49" s="209" t="s">
        <v>2</v>
      </c>
    </row>
    <row r="50" spans="1:9" ht="12" customHeight="1">
      <c r="A50" s="149">
        <v>420</v>
      </c>
      <c r="B50" s="80" t="s">
        <v>167</v>
      </c>
      <c r="C50" s="209">
        <v>7158</v>
      </c>
      <c r="D50" s="209">
        <v>6934</v>
      </c>
      <c r="E50" s="209">
        <v>5765</v>
      </c>
      <c r="F50" s="209">
        <v>0</v>
      </c>
      <c r="G50" s="209">
        <v>1036</v>
      </c>
      <c r="H50" s="209">
        <v>224</v>
      </c>
      <c r="I50" s="209" t="s">
        <v>2</v>
      </c>
    </row>
    <row r="51" spans="1:9" ht="12" customHeight="1">
      <c r="A51" s="149"/>
      <c r="B51" s="80"/>
      <c r="C51" s="209"/>
      <c r="D51" s="209"/>
      <c r="E51" s="209"/>
      <c r="F51" s="209"/>
      <c r="G51" s="209"/>
      <c r="H51" s="209"/>
      <c r="I51" s="209"/>
    </row>
    <row r="52" spans="1:9" ht="22.5" customHeight="1">
      <c r="A52" s="150"/>
      <c r="B52" s="82" t="s">
        <v>409</v>
      </c>
      <c r="C52" s="208">
        <v>1456306</v>
      </c>
      <c r="D52" s="208">
        <v>1383303</v>
      </c>
      <c r="E52" s="208">
        <v>770501</v>
      </c>
      <c r="F52" s="208">
        <v>106961</v>
      </c>
      <c r="G52" s="208">
        <v>461080</v>
      </c>
      <c r="H52" s="208">
        <v>73004</v>
      </c>
      <c r="I52" s="208">
        <v>38589</v>
      </c>
    </row>
    <row r="53" spans="1:9" s="74" customFormat="1" ht="12" customHeight="1">
      <c r="A53" s="149">
        <v>440</v>
      </c>
      <c r="B53" s="80" t="s">
        <v>170</v>
      </c>
      <c r="C53" s="209">
        <v>1449823</v>
      </c>
      <c r="D53" s="209">
        <v>1376985</v>
      </c>
      <c r="E53" s="209">
        <v>765879</v>
      </c>
      <c r="F53" s="209">
        <v>106427</v>
      </c>
      <c r="G53" s="209">
        <v>460176</v>
      </c>
      <c r="H53" s="209">
        <v>72838</v>
      </c>
      <c r="I53" s="209">
        <v>38542</v>
      </c>
    </row>
    <row r="54" spans="1:9" ht="12" customHeight="1">
      <c r="A54" s="149">
        <v>445</v>
      </c>
      <c r="B54" s="80" t="s">
        <v>172</v>
      </c>
      <c r="C54" s="209">
        <v>5429</v>
      </c>
      <c r="D54" s="209">
        <v>5279</v>
      </c>
      <c r="E54" s="209">
        <v>3840</v>
      </c>
      <c r="F54" s="209">
        <v>502</v>
      </c>
      <c r="G54" s="209">
        <v>685</v>
      </c>
      <c r="H54" s="209">
        <v>150</v>
      </c>
      <c r="I54" s="209">
        <v>47</v>
      </c>
    </row>
    <row r="55" spans="1:9" ht="22.5" customHeight="1">
      <c r="A55" s="149">
        <v>490</v>
      </c>
      <c r="B55" s="80" t="s">
        <v>286</v>
      </c>
      <c r="C55" s="209">
        <v>190</v>
      </c>
      <c r="D55" s="209">
        <v>176</v>
      </c>
      <c r="E55" s="209">
        <v>144</v>
      </c>
      <c r="F55" s="209">
        <v>3</v>
      </c>
      <c r="G55" s="209">
        <v>24</v>
      </c>
      <c r="H55" s="209">
        <v>15</v>
      </c>
      <c r="I55" s="209" t="s">
        <v>2</v>
      </c>
    </row>
    <row r="56" spans="1:9" ht="12" customHeight="1">
      <c r="A56" s="149">
        <v>520</v>
      </c>
      <c r="B56" s="80" t="s">
        <v>176</v>
      </c>
      <c r="C56" s="209">
        <v>864</v>
      </c>
      <c r="D56" s="209">
        <v>863</v>
      </c>
      <c r="E56" s="209">
        <v>639</v>
      </c>
      <c r="F56" s="209">
        <v>29</v>
      </c>
      <c r="G56" s="209">
        <v>195</v>
      </c>
      <c r="H56" s="209">
        <v>1</v>
      </c>
      <c r="I56" s="209" t="s">
        <v>2</v>
      </c>
    </row>
    <row r="57" spans="1:9" ht="12" customHeight="1">
      <c r="A57" s="149"/>
      <c r="B57" s="80"/>
      <c r="C57" s="209"/>
      <c r="D57" s="209"/>
      <c r="E57" s="209"/>
      <c r="F57" s="209"/>
      <c r="G57" s="209"/>
      <c r="H57" s="209"/>
      <c r="I57" s="209"/>
    </row>
    <row r="58" spans="1:9" s="74" customFormat="1" ht="12" customHeight="1">
      <c r="A58" s="150"/>
      <c r="B58" s="82" t="s">
        <v>177</v>
      </c>
      <c r="C58" s="208">
        <v>30422</v>
      </c>
      <c r="D58" s="208">
        <v>29350</v>
      </c>
      <c r="E58" s="208">
        <v>22617</v>
      </c>
      <c r="F58" s="208">
        <v>85</v>
      </c>
      <c r="G58" s="208">
        <v>6310</v>
      </c>
      <c r="H58" s="208">
        <v>1072</v>
      </c>
      <c r="I58" s="208" t="s">
        <v>2</v>
      </c>
    </row>
    <row r="59" spans="1:9" ht="12" customHeight="1">
      <c r="A59" s="149">
        <v>540</v>
      </c>
      <c r="B59" s="80" t="s">
        <v>179</v>
      </c>
      <c r="C59" s="209">
        <v>1382</v>
      </c>
      <c r="D59" s="209">
        <v>1252</v>
      </c>
      <c r="E59" s="209">
        <v>1307</v>
      </c>
      <c r="F59" s="209">
        <v>12</v>
      </c>
      <c r="G59" s="209">
        <v>-66</v>
      </c>
      <c r="H59" s="209">
        <v>130</v>
      </c>
      <c r="I59" s="209" t="s">
        <v>2</v>
      </c>
    </row>
    <row r="60" spans="1:9" ht="12" customHeight="1">
      <c r="A60" s="149">
        <v>550</v>
      </c>
      <c r="B60" s="80" t="s">
        <v>181</v>
      </c>
      <c r="C60" s="209">
        <v>5535</v>
      </c>
      <c r="D60" s="209">
        <v>5367</v>
      </c>
      <c r="E60" s="209">
        <v>4611</v>
      </c>
      <c r="F60" s="209">
        <v>8</v>
      </c>
      <c r="G60" s="209">
        <v>701</v>
      </c>
      <c r="H60" s="209">
        <v>168</v>
      </c>
      <c r="I60" s="209" t="s">
        <v>2</v>
      </c>
    </row>
    <row r="61" spans="1:9" ht="12" customHeight="1">
      <c r="A61" s="149">
        <v>560</v>
      </c>
      <c r="B61" s="80" t="s">
        <v>183</v>
      </c>
      <c r="C61" s="209">
        <v>13560</v>
      </c>
      <c r="D61" s="209">
        <v>12974</v>
      </c>
      <c r="E61" s="209">
        <v>10104</v>
      </c>
      <c r="F61" s="209">
        <v>17</v>
      </c>
      <c r="G61" s="209">
        <v>2577</v>
      </c>
      <c r="H61" s="209">
        <v>586</v>
      </c>
      <c r="I61" s="209" t="s">
        <v>2</v>
      </c>
    </row>
    <row r="62" spans="1:9" ht="12" customHeight="1">
      <c r="A62" s="149">
        <v>580</v>
      </c>
      <c r="B62" s="80" t="s">
        <v>185</v>
      </c>
      <c r="C62" s="209">
        <v>9945</v>
      </c>
      <c r="D62" s="209">
        <v>9757</v>
      </c>
      <c r="E62" s="209">
        <v>6596</v>
      </c>
      <c r="F62" s="209">
        <v>48</v>
      </c>
      <c r="G62" s="209">
        <v>3098</v>
      </c>
      <c r="H62" s="209">
        <v>188</v>
      </c>
      <c r="I62" s="209" t="s">
        <v>2</v>
      </c>
    </row>
    <row r="63" spans="1:9" ht="12" customHeight="1">
      <c r="A63" s="149"/>
      <c r="B63" s="80"/>
      <c r="C63" s="209"/>
      <c r="D63" s="209"/>
      <c r="E63" s="209"/>
      <c r="F63" s="209"/>
      <c r="G63" s="209"/>
      <c r="H63" s="209"/>
      <c r="I63" s="209" t="s">
        <v>2</v>
      </c>
    </row>
    <row r="64" spans="1:9" ht="22.5" customHeight="1">
      <c r="A64" s="150"/>
      <c r="B64" s="82" t="s">
        <v>287</v>
      </c>
      <c r="C64" s="208">
        <v>12740</v>
      </c>
      <c r="D64" s="208">
        <v>12418</v>
      </c>
      <c r="E64" s="208">
        <v>11574</v>
      </c>
      <c r="F64" s="208">
        <v>334</v>
      </c>
      <c r="G64" s="208">
        <v>470</v>
      </c>
      <c r="H64" s="208">
        <v>322</v>
      </c>
      <c r="I64" s="208" t="s">
        <v>2</v>
      </c>
    </row>
    <row r="65" spans="1:9" ht="12" customHeight="1">
      <c r="A65" s="149">
        <v>615</v>
      </c>
      <c r="B65" s="80" t="s">
        <v>188</v>
      </c>
      <c r="C65" s="209">
        <v>755</v>
      </c>
      <c r="D65" s="209">
        <v>755</v>
      </c>
      <c r="E65" s="209">
        <v>656</v>
      </c>
      <c r="F65" s="209">
        <v>52</v>
      </c>
      <c r="G65" s="209">
        <v>40</v>
      </c>
      <c r="H65" s="209" t="s">
        <v>2</v>
      </c>
      <c r="I65" s="209" t="s">
        <v>2</v>
      </c>
    </row>
    <row r="66" spans="1:9" ht="22.5" customHeight="1">
      <c r="A66" s="80" t="s">
        <v>189</v>
      </c>
      <c r="B66" s="80" t="s">
        <v>190</v>
      </c>
      <c r="C66" s="209">
        <v>11985</v>
      </c>
      <c r="D66" s="209">
        <v>11663</v>
      </c>
      <c r="E66" s="209">
        <v>10918</v>
      </c>
      <c r="F66" s="209">
        <v>282</v>
      </c>
      <c r="G66" s="209">
        <v>430</v>
      </c>
      <c r="H66" s="209">
        <v>322</v>
      </c>
      <c r="I66" s="209" t="s">
        <v>2</v>
      </c>
    </row>
    <row r="67" spans="1:9" ht="12" customHeight="1">
      <c r="A67" s="149"/>
      <c r="B67" s="80"/>
      <c r="C67" s="209"/>
      <c r="D67" s="209"/>
      <c r="E67" s="209"/>
      <c r="F67" s="209"/>
      <c r="G67" s="209"/>
      <c r="H67" s="209"/>
      <c r="I67" s="209"/>
    </row>
    <row r="68" spans="1:9" s="74" customFormat="1" ht="12" customHeight="1">
      <c r="A68" s="150"/>
      <c r="B68" s="82" t="s">
        <v>86</v>
      </c>
      <c r="C68" s="208">
        <v>223607</v>
      </c>
      <c r="D68" s="208">
        <v>214565</v>
      </c>
      <c r="E68" s="208">
        <v>170838</v>
      </c>
      <c r="F68" s="208">
        <v>5510</v>
      </c>
      <c r="G68" s="208">
        <v>36378</v>
      </c>
      <c r="H68" s="208">
        <v>9043</v>
      </c>
      <c r="I68" s="208">
        <v>59</v>
      </c>
    </row>
    <row r="69" spans="1:9" ht="12" customHeight="1">
      <c r="A69" s="149">
        <v>670</v>
      </c>
      <c r="B69" s="80" t="s">
        <v>193</v>
      </c>
      <c r="C69" s="209">
        <v>25977</v>
      </c>
      <c r="D69" s="209">
        <v>24910</v>
      </c>
      <c r="E69" s="209">
        <v>22158</v>
      </c>
      <c r="F69" s="209">
        <v>439</v>
      </c>
      <c r="G69" s="209">
        <v>1864</v>
      </c>
      <c r="H69" s="209">
        <v>1067</v>
      </c>
      <c r="I69" s="209" t="s">
        <v>2</v>
      </c>
    </row>
    <row r="70" spans="1:9" ht="33.75" customHeight="1">
      <c r="A70" s="146" t="s">
        <v>407</v>
      </c>
      <c r="B70" s="80" t="s">
        <v>406</v>
      </c>
      <c r="C70" s="209">
        <v>13533</v>
      </c>
      <c r="D70" s="209">
        <v>13513</v>
      </c>
      <c r="E70" s="209">
        <v>10659</v>
      </c>
      <c r="F70" s="209">
        <v>325</v>
      </c>
      <c r="G70" s="209">
        <v>2212</v>
      </c>
      <c r="H70" s="209">
        <v>20</v>
      </c>
      <c r="I70" s="209">
        <v>1</v>
      </c>
    </row>
    <row r="71" spans="1:9" ht="12" customHeight="1">
      <c r="A71" s="149">
        <v>690</v>
      </c>
      <c r="B71" s="80" t="s">
        <v>195</v>
      </c>
      <c r="C71" s="209">
        <v>89258</v>
      </c>
      <c r="D71" s="209">
        <v>84667</v>
      </c>
      <c r="E71" s="209">
        <v>64846</v>
      </c>
      <c r="F71" s="209">
        <v>2735</v>
      </c>
      <c r="G71" s="209">
        <v>16670</v>
      </c>
      <c r="H71" s="209">
        <v>4591</v>
      </c>
      <c r="I71" s="209">
        <v>10</v>
      </c>
    </row>
    <row r="72" spans="1:9" ht="12" customHeight="1">
      <c r="A72" s="149">
        <v>710</v>
      </c>
      <c r="B72" s="80" t="s">
        <v>197</v>
      </c>
      <c r="C72" s="209">
        <v>32847</v>
      </c>
      <c r="D72" s="209">
        <v>31715</v>
      </c>
      <c r="E72" s="209">
        <v>26494</v>
      </c>
      <c r="F72" s="209">
        <v>575</v>
      </c>
      <c r="G72" s="209">
        <v>4270</v>
      </c>
      <c r="H72" s="209">
        <v>1132</v>
      </c>
      <c r="I72" s="209">
        <v>30</v>
      </c>
    </row>
    <row r="73" spans="1:9" ht="12" customHeight="1">
      <c r="A73" s="149">
        <v>720</v>
      </c>
      <c r="B73" s="80" t="s">
        <v>199</v>
      </c>
      <c r="C73" s="209">
        <v>18749</v>
      </c>
      <c r="D73" s="209">
        <v>17917</v>
      </c>
      <c r="E73" s="209">
        <v>12471</v>
      </c>
      <c r="F73" s="209" t="s">
        <v>2</v>
      </c>
      <c r="G73" s="209">
        <v>5443</v>
      </c>
      <c r="H73" s="209">
        <v>832</v>
      </c>
      <c r="I73" s="209" t="s">
        <v>2</v>
      </c>
    </row>
    <row r="74" spans="1:9" ht="12" customHeight="1">
      <c r="A74" s="149">
        <v>730</v>
      </c>
      <c r="B74" s="80" t="s">
        <v>201</v>
      </c>
      <c r="C74" s="209">
        <v>16223</v>
      </c>
      <c r="D74" s="209">
        <v>15712</v>
      </c>
      <c r="E74" s="209">
        <v>12856</v>
      </c>
      <c r="F74" s="209">
        <v>948</v>
      </c>
      <c r="G74" s="209">
        <v>1757</v>
      </c>
      <c r="H74" s="209">
        <v>511</v>
      </c>
      <c r="I74" s="209">
        <v>17</v>
      </c>
    </row>
    <row r="75" spans="1:9" ht="12" customHeight="1">
      <c r="A75" s="149">
        <v>740</v>
      </c>
      <c r="B75" s="80" t="s">
        <v>203</v>
      </c>
      <c r="C75" s="209">
        <v>11531</v>
      </c>
      <c r="D75" s="209">
        <v>11311</v>
      </c>
      <c r="E75" s="209">
        <v>9520</v>
      </c>
      <c r="F75" s="209">
        <v>0</v>
      </c>
      <c r="G75" s="209">
        <v>1791</v>
      </c>
      <c r="H75" s="209">
        <v>221</v>
      </c>
      <c r="I75" s="209" t="s">
        <v>2</v>
      </c>
    </row>
    <row r="76" spans="1:9" ht="12" customHeight="1">
      <c r="A76" s="149">
        <v>750</v>
      </c>
      <c r="B76" s="80" t="s">
        <v>205</v>
      </c>
      <c r="C76" s="209">
        <v>11396</v>
      </c>
      <c r="D76" s="209">
        <v>10808</v>
      </c>
      <c r="E76" s="209">
        <v>8308</v>
      </c>
      <c r="F76" s="209">
        <v>338</v>
      </c>
      <c r="G76" s="209">
        <v>2047</v>
      </c>
      <c r="H76" s="209">
        <v>588</v>
      </c>
      <c r="I76" s="209">
        <v>1</v>
      </c>
    </row>
    <row r="77" spans="1:9" ht="12" customHeight="1">
      <c r="A77" s="149">
        <v>760</v>
      </c>
      <c r="B77" s="80" t="s">
        <v>207</v>
      </c>
      <c r="C77" s="209">
        <v>4093</v>
      </c>
      <c r="D77" s="209">
        <v>4012</v>
      </c>
      <c r="E77" s="209">
        <v>3526</v>
      </c>
      <c r="F77" s="209">
        <v>151</v>
      </c>
      <c r="G77" s="209">
        <v>324</v>
      </c>
      <c r="H77" s="209">
        <v>81</v>
      </c>
      <c r="I77" s="209" t="s">
        <v>2</v>
      </c>
    </row>
    <row r="78" spans="1:9" ht="12" customHeight="1">
      <c r="A78" s="149"/>
      <c r="B78" s="80"/>
      <c r="C78" s="209"/>
      <c r="D78" s="209"/>
      <c r="E78" s="209"/>
      <c r="F78" s="209"/>
      <c r="G78" s="209"/>
      <c r="H78" s="209"/>
      <c r="I78" s="209"/>
    </row>
    <row r="79" spans="1:9" s="74" customFormat="1" ht="12" customHeight="1">
      <c r="A79" s="150"/>
      <c r="B79" s="82" t="s">
        <v>87</v>
      </c>
      <c r="C79" s="208">
        <v>118656</v>
      </c>
      <c r="D79" s="208">
        <v>116800</v>
      </c>
      <c r="E79" s="208">
        <v>85016</v>
      </c>
      <c r="F79" s="208">
        <v>13293</v>
      </c>
      <c r="G79" s="208">
        <v>13048</v>
      </c>
      <c r="H79" s="208">
        <v>1856</v>
      </c>
      <c r="I79" s="208">
        <v>20</v>
      </c>
    </row>
    <row r="80" spans="1:9" s="74" customFormat="1" ht="12" customHeight="1">
      <c r="A80" s="149">
        <v>780</v>
      </c>
      <c r="B80" s="80" t="s">
        <v>209</v>
      </c>
      <c r="C80" s="209">
        <v>8448</v>
      </c>
      <c r="D80" s="209">
        <v>8406</v>
      </c>
      <c r="E80" s="209">
        <v>7472</v>
      </c>
      <c r="F80" s="209">
        <v>96</v>
      </c>
      <c r="G80" s="209">
        <v>722</v>
      </c>
      <c r="H80" s="209">
        <v>43</v>
      </c>
      <c r="I80" s="209" t="s">
        <v>2</v>
      </c>
    </row>
    <row r="81" spans="1:9" ht="12" customHeight="1">
      <c r="A81" s="149">
        <v>790</v>
      </c>
      <c r="B81" s="80" t="s">
        <v>211</v>
      </c>
      <c r="C81" s="209">
        <v>16053</v>
      </c>
      <c r="D81" s="209">
        <v>15839</v>
      </c>
      <c r="E81" s="209">
        <v>11277</v>
      </c>
      <c r="F81" s="209">
        <v>2401</v>
      </c>
      <c r="G81" s="209">
        <v>1534</v>
      </c>
      <c r="H81" s="209">
        <v>214</v>
      </c>
      <c r="I81" s="209" t="s">
        <v>2</v>
      </c>
    </row>
    <row r="82" spans="1:9" ht="12" customHeight="1">
      <c r="A82" s="149">
        <v>800</v>
      </c>
      <c r="B82" s="80" t="s">
        <v>213</v>
      </c>
      <c r="C82" s="209">
        <v>35279</v>
      </c>
      <c r="D82" s="209">
        <v>34335</v>
      </c>
      <c r="E82" s="209">
        <v>23624</v>
      </c>
      <c r="F82" s="209">
        <v>4144</v>
      </c>
      <c r="G82" s="209">
        <v>5789</v>
      </c>
      <c r="H82" s="209">
        <v>943</v>
      </c>
      <c r="I82" s="209">
        <v>20</v>
      </c>
    </row>
    <row r="83" spans="1:9" ht="22.5" customHeight="1">
      <c r="A83" s="80" t="s">
        <v>214</v>
      </c>
      <c r="B83" s="80" t="s">
        <v>215</v>
      </c>
      <c r="C83" s="209">
        <v>25111</v>
      </c>
      <c r="D83" s="209">
        <v>24893</v>
      </c>
      <c r="E83" s="209">
        <v>17738</v>
      </c>
      <c r="F83" s="209">
        <v>2836</v>
      </c>
      <c r="G83" s="209">
        <v>2024</v>
      </c>
      <c r="H83" s="209">
        <v>217</v>
      </c>
      <c r="I83" s="209" t="s">
        <v>2</v>
      </c>
    </row>
    <row r="84" spans="1:9" ht="12" customHeight="1">
      <c r="A84" s="149">
        <v>830</v>
      </c>
      <c r="B84" s="80" t="s">
        <v>217</v>
      </c>
      <c r="C84" s="209">
        <v>33766</v>
      </c>
      <c r="D84" s="209">
        <v>33327</v>
      </c>
      <c r="E84" s="209">
        <v>24905</v>
      </c>
      <c r="F84" s="209">
        <v>3816</v>
      </c>
      <c r="G84" s="209">
        <v>2980</v>
      </c>
      <c r="H84" s="209">
        <v>439</v>
      </c>
      <c r="I84" s="209" t="s">
        <v>2</v>
      </c>
    </row>
    <row r="85" spans="1:9" ht="12" customHeight="1">
      <c r="A85" s="149"/>
      <c r="B85" s="80"/>
      <c r="C85" s="209"/>
      <c r="D85" s="209"/>
      <c r="E85" s="209"/>
      <c r="F85" s="209"/>
      <c r="G85" s="209"/>
      <c r="H85" s="209"/>
      <c r="I85" s="209"/>
    </row>
    <row r="86" spans="1:9" ht="22.5" customHeight="1">
      <c r="A86" s="150">
        <v>870</v>
      </c>
      <c r="B86" s="82" t="s">
        <v>219</v>
      </c>
      <c r="C86" s="208">
        <v>172187</v>
      </c>
      <c r="D86" s="208">
        <v>139535</v>
      </c>
      <c r="E86" s="208">
        <v>11588</v>
      </c>
      <c r="F86" s="208">
        <v>93304</v>
      </c>
      <c r="G86" s="208">
        <v>15280</v>
      </c>
      <c r="H86" s="208">
        <v>32653</v>
      </c>
      <c r="I86" s="208">
        <v>32043</v>
      </c>
    </row>
    <row r="87" spans="1:9" ht="12" customHeight="1">
      <c r="A87" s="149"/>
      <c r="B87" s="80"/>
      <c r="C87" s="209"/>
      <c r="D87" s="209"/>
      <c r="E87" s="209"/>
      <c r="F87" s="209"/>
      <c r="G87" s="209"/>
      <c r="H87" s="209"/>
      <c r="I87" s="209"/>
    </row>
    <row r="88" spans="1:9" ht="22.5" customHeight="1">
      <c r="A88" s="150"/>
      <c r="B88" s="82" t="s">
        <v>220</v>
      </c>
      <c r="C88" s="208">
        <v>384392</v>
      </c>
      <c r="D88" s="208">
        <v>352955</v>
      </c>
      <c r="E88" s="208">
        <v>214130</v>
      </c>
      <c r="F88" s="208">
        <v>49760</v>
      </c>
      <c r="G88" s="208">
        <v>67410</v>
      </c>
      <c r="H88" s="208">
        <v>31437</v>
      </c>
      <c r="I88" s="208">
        <v>16906</v>
      </c>
    </row>
    <row r="89" spans="1:9" s="74" customFormat="1" ht="12" customHeight="1">
      <c r="A89" s="149">
        <v>880</v>
      </c>
      <c r="B89" s="80" t="s">
        <v>222</v>
      </c>
      <c r="C89" s="209">
        <v>248704</v>
      </c>
      <c r="D89" s="209">
        <v>228406</v>
      </c>
      <c r="E89" s="209">
        <v>128079</v>
      </c>
      <c r="F89" s="209">
        <v>46799</v>
      </c>
      <c r="G89" s="209">
        <v>34910</v>
      </c>
      <c r="H89" s="209">
        <v>20298</v>
      </c>
      <c r="I89" s="209">
        <v>16906</v>
      </c>
    </row>
    <row r="90" spans="1:9" ht="12" customHeight="1">
      <c r="A90" s="149">
        <v>900</v>
      </c>
      <c r="B90" s="80" t="s">
        <v>224</v>
      </c>
      <c r="C90" s="209">
        <v>50210</v>
      </c>
      <c r="D90" s="209">
        <v>48772</v>
      </c>
      <c r="E90" s="209">
        <v>33736</v>
      </c>
      <c r="F90" s="209">
        <v>460</v>
      </c>
      <c r="G90" s="209">
        <v>14285</v>
      </c>
      <c r="H90" s="209">
        <v>1437</v>
      </c>
      <c r="I90" s="209" t="s">
        <v>2</v>
      </c>
    </row>
    <row r="91" spans="1:9">
      <c r="A91" s="149">
        <v>910</v>
      </c>
      <c r="B91" s="80" t="s">
        <v>226</v>
      </c>
      <c r="C91" s="209">
        <v>36890</v>
      </c>
      <c r="D91" s="209">
        <v>29847</v>
      </c>
      <c r="E91" s="209">
        <v>21429</v>
      </c>
      <c r="F91" s="209">
        <v>805</v>
      </c>
      <c r="G91" s="209">
        <v>7546</v>
      </c>
      <c r="H91" s="209">
        <v>7043</v>
      </c>
      <c r="I91" s="209" t="s">
        <v>2</v>
      </c>
    </row>
    <row r="92" spans="1:9" ht="22.5" customHeight="1">
      <c r="A92" s="80" t="s">
        <v>227</v>
      </c>
      <c r="B92" s="80" t="s">
        <v>228</v>
      </c>
      <c r="C92" s="209">
        <v>20802</v>
      </c>
      <c r="D92" s="209">
        <v>20671</v>
      </c>
      <c r="E92" s="209">
        <v>14658</v>
      </c>
      <c r="F92" s="209">
        <v>164</v>
      </c>
      <c r="G92" s="209">
        <v>3340</v>
      </c>
      <c r="H92" s="209">
        <v>131</v>
      </c>
      <c r="I92" s="209" t="s">
        <v>2</v>
      </c>
    </row>
    <row r="93" spans="1:9" ht="12" customHeight="1">
      <c r="A93" s="149">
        <v>930</v>
      </c>
      <c r="B93" s="80" t="s">
        <v>290</v>
      </c>
      <c r="C93" s="209">
        <v>19336</v>
      </c>
      <c r="D93" s="209">
        <v>16880</v>
      </c>
      <c r="E93" s="209">
        <v>9321</v>
      </c>
      <c r="F93" s="209">
        <v>1483</v>
      </c>
      <c r="G93" s="209">
        <v>6011</v>
      </c>
      <c r="H93" s="209">
        <v>2456</v>
      </c>
      <c r="I93" s="209" t="s">
        <v>2</v>
      </c>
    </row>
    <row r="94" spans="1:9" ht="12" customHeight="1">
      <c r="A94" s="149">
        <v>940</v>
      </c>
      <c r="B94" s="80" t="s">
        <v>232</v>
      </c>
      <c r="C94" s="209">
        <v>1515</v>
      </c>
      <c r="D94" s="209">
        <v>1513</v>
      </c>
      <c r="E94" s="209">
        <v>1232</v>
      </c>
      <c r="F94" s="209">
        <v>40</v>
      </c>
      <c r="G94" s="209">
        <v>242</v>
      </c>
      <c r="H94" s="209">
        <v>2</v>
      </c>
      <c r="I94" s="209" t="s">
        <v>2</v>
      </c>
    </row>
    <row r="95" spans="1:9">
      <c r="A95" s="149">
        <v>950</v>
      </c>
      <c r="B95" s="80" t="s">
        <v>234</v>
      </c>
      <c r="C95" s="209">
        <v>6115</v>
      </c>
      <c r="D95" s="209">
        <v>6046</v>
      </c>
      <c r="E95" s="209">
        <v>5141</v>
      </c>
      <c r="F95" s="209">
        <v>9</v>
      </c>
      <c r="G95" s="209">
        <v>790</v>
      </c>
      <c r="H95" s="209">
        <v>70</v>
      </c>
      <c r="I95" s="209" t="s">
        <v>2</v>
      </c>
    </row>
    <row r="96" spans="1:9" ht="22.5" customHeight="1">
      <c r="A96" s="80" t="s">
        <v>235</v>
      </c>
      <c r="B96" s="80" t="s">
        <v>236</v>
      </c>
      <c r="C96" s="209">
        <v>821</v>
      </c>
      <c r="D96" s="209">
        <v>821</v>
      </c>
      <c r="E96" s="209">
        <v>534</v>
      </c>
      <c r="F96" s="209" t="s">
        <v>2</v>
      </c>
      <c r="G96" s="209">
        <v>287</v>
      </c>
      <c r="H96" s="209">
        <v>0</v>
      </c>
      <c r="I96" s="209" t="s">
        <v>2</v>
      </c>
    </row>
    <row r="97" spans="1:9">
      <c r="A97" s="149"/>
      <c r="B97" s="80"/>
      <c r="C97" s="209"/>
      <c r="D97" s="209"/>
      <c r="E97" s="209"/>
      <c r="F97" s="209"/>
      <c r="G97" s="209"/>
      <c r="H97" s="209"/>
      <c r="I97" s="209"/>
    </row>
    <row r="98" spans="1:9" s="74" customFormat="1" ht="12" customHeight="1">
      <c r="A98" s="151"/>
      <c r="B98" s="82" t="s">
        <v>1</v>
      </c>
      <c r="C98" s="208">
        <v>3011217</v>
      </c>
      <c r="D98" s="208">
        <v>2846291</v>
      </c>
      <c r="E98" s="208">
        <v>1755784</v>
      </c>
      <c r="F98" s="208">
        <v>288955</v>
      </c>
      <c r="G98" s="208">
        <v>688538</v>
      </c>
      <c r="H98" s="208">
        <v>164926</v>
      </c>
      <c r="I98" s="208">
        <v>88343</v>
      </c>
    </row>
    <row r="99" spans="1:9" ht="13.2">
      <c r="A99" s="144"/>
      <c r="B99" s="134"/>
      <c r="C99" s="76"/>
      <c r="D99" s="76"/>
      <c r="E99" s="76"/>
      <c r="F99" s="76"/>
      <c r="G99" s="76"/>
      <c r="H99" s="76"/>
      <c r="I99" s="76"/>
    </row>
    <row r="100" spans="1:9" ht="13.2">
      <c r="A100" s="144"/>
      <c r="B100" s="134"/>
      <c r="C100" s="76"/>
      <c r="D100" s="76"/>
      <c r="E100" s="76"/>
      <c r="F100" s="76"/>
      <c r="G100" s="76"/>
      <c r="H100" s="76"/>
      <c r="I100" s="76"/>
    </row>
    <row r="101" spans="1:9">
      <c r="A101" s="144"/>
      <c r="C101" s="76"/>
      <c r="D101" s="76"/>
      <c r="E101" s="76"/>
      <c r="F101" s="76"/>
      <c r="G101" s="76"/>
      <c r="H101" s="76"/>
      <c r="I101" s="76"/>
    </row>
    <row r="102" spans="1:9">
      <c r="A102" s="144"/>
      <c r="C102" s="76"/>
      <c r="D102" s="76"/>
      <c r="E102" s="76"/>
      <c r="F102" s="76"/>
      <c r="G102" s="76"/>
      <c r="H102" s="76"/>
      <c r="I102" s="76"/>
    </row>
    <row r="103" spans="1:9">
      <c r="A103" s="144"/>
      <c r="C103" s="76"/>
      <c r="D103" s="76"/>
      <c r="E103" s="76"/>
      <c r="F103" s="76"/>
      <c r="G103" s="76"/>
      <c r="H103" s="76"/>
      <c r="I103" s="76"/>
    </row>
    <row r="104" spans="1:9">
      <c r="A104" s="144"/>
      <c r="C104" s="76"/>
      <c r="D104" s="76"/>
      <c r="E104" s="76"/>
      <c r="F104" s="76"/>
      <c r="G104" s="76"/>
      <c r="H104" s="76"/>
      <c r="I104" s="76"/>
    </row>
    <row r="105" spans="1:9">
      <c r="A105" s="144"/>
      <c r="C105" s="76"/>
      <c r="D105" s="76"/>
      <c r="E105" s="76"/>
      <c r="F105" s="76"/>
      <c r="G105" s="76"/>
      <c r="H105" s="76"/>
      <c r="I105" s="76"/>
    </row>
    <row r="106" spans="1:9">
      <c r="A106" s="144"/>
      <c r="C106" s="76"/>
      <c r="D106" s="76"/>
      <c r="E106" s="76"/>
      <c r="F106" s="76"/>
      <c r="G106" s="76"/>
      <c r="H106" s="76"/>
      <c r="I106" s="76"/>
    </row>
    <row r="107" spans="1:9">
      <c r="C107" s="76"/>
      <c r="D107" s="76"/>
      <c r="E107" s="76"/>
      <c r="F107" s="76"/>
      <c r="G107" s="76"/>
      <c r="H107" s="76"/>
      <c r="I107" s="76"/>
    </row>
    <row r="108" spans="1:9">
      <c r="C108" s="76"/>
      <c r="D108" s="76"/>
      <c r="E108" s="76"/>
      <c r="F108" s="76"/>
      <c r="G108" s="76"/>
      <c r="H108" s="76"/>
      <c r="I108" s="76"/>
    </row>
    <row r="109" spans="1:9">
      <c r="C109" s="76"/>
      <c r="D109" s="76"/>
      <c r="E109" s="76"/>
      <c r="F109" s="76"/>
      <c r="G109" s="76"/>
      <c r="H109" s="76"/>
      <c r="I109" s="76"/>
    </row>
    <row r="110" spans="1:9">
      <c r="C110" s="76"/>
      <c r="D110" s="76"/>
      <c r="E110" s="76"/>
      <c r="F110" s="76"/>
      <c r="G110" s="76"/>
      <c r="H110" s="76"/>
      <c r="I110" s="76"/>
    </row>
    <row r="111" spans="1:9">
      <c r="C111" s="76"/>
      <c r="D111" s="76"/>
      <c r="E111" s="76"/>
      <c r="F111" s="76"/>
      <c r="G111" s="76"/>
      <c r="H111" s="76"/>
      <c r="I111" s="76"/>
    </row>
    <row r="112" spans="1:9">
      <c r="C112" s="76"/>
      <c r="D112" s="76"/>
      <c r="E112" s="76"/>
      <c r="F112" s="76"/>
      <c r="G112" s="76"/>
      <c r="H112" s="76"/>
      <c r="I112" s="76"/>
    </row>
  </sheetData>
  <mergeCells count="12">
    <mergeCell ref="A1:I1"/>
    <mergeCell ref="A2:I2"/>
    <mergeCell ref="H6:H7"/>
    <mergeCell ref="C8:I8"/>
    <mergeCell ref="A4:A8"/>
    <mergeCell ref="B4:B8"/>
    <mergeCell ref="D6:D7"/>
    <mergeCell ref="C4:C7"/>
    <mergeCell ref="D4:I4"/>
    <mergeCell ref="D5:G5"/>
    <mergeCell ref="H5:I5"/>
    <mergeCell ref="E6:G6"/>
  </mergeCells>
  <phoneticPr fontId="5" type="noConversion"/>
  <hyperlinks>
    <hyperlink ref="A1:I1" location="Inhaltsverzeichnis!A19" display="Inhaltsverzeichnis!A19"/>
    <hyperlink ref="A2:I2" location="Inhaltsverzeichnis!A23" display="3.1  Hochschulen insgesamt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2" manualBreakCount="2">
    <brk id="40" max="16383" man="1"/>
    <brk id="7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111"/>
  <sheetViews>
    <sheetView zoomScaleNormal="10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4" width="8.6640625" style="86" customWidth="1"/>
    <col min="5" max="5" width="8.5546875" style="86" customWidth="1"/>
    <col min="6" max="6" width="9.44140625" style="86" customWidth="1"/>
    <col min="7" max="7" width="8.44140625" style="86" customWidth="1"/>
    <col min="8" max="8" width="8.6640625" style="86" customWidth="1"/>
    <col min="9" max="9" width="9.109375" style="86" customWidth="1"/>
    <col min="10" max="16384" width="11.44140625" style="76"/>
  </cols>
  <sheetData>
    <row r="1" spans="1:9" s="74" customFormat="1" ht="24" customHeight="1">
      <c r="A1" s="245" t="s">
        <v>425</v>
      </c>
      <c r="B1" s="245"/>
      <c r="C1" s="245"/>
      <c r="D1" s="245"/>
      <c r="E1" s="245"/>
      <c r="F1" s="245"/>
      <c r="G1" s="245"/>
      <c r="H1" s="245"/>
      <c r="I1" s="245"/>
    </row>
    <row r="2" spans="1:9" s="74" customFormat="1" ht="12" customHeight="1">
      <c r="A2" s="245" t="s">
        <v>239</v>
      </c>
      <c r="B2" s="245"/>
      <c r="C2" s="245"/>
      <c r="D2" s="245"/>
      <c r="E2" s="245"/>
      <c r="F2" s="245"/>
      <c r="G2" s="245"/>
      <c r="H2" s="245"/>
      <c r="I2" s="245"/>
    </row>
    <row r="3" spans="1:9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9" ht="12" customHeight="1">
      <c r="A4" s="249" t="s">
        <v>92</v>
      </c>
      <c r="B4" s="246" t="s">
        <v>93</v>
      </c>
      <c r="C4" s="246" t="s">
        <v>94</v>
      </c>
      <c r="D4" s="250" t="s">
        <v>95</v>
      </c>
      <c r="E4" s="250"/>
      <c r="F4" s="250"/>
      <c r="G4" s="250"/>
      <c r="H4" s="250"/>
      <c r="I4" s="251"/>
    </row>
    <row r="5" spans="1:9" ht="12" customHeight="1">
      <c r="A5" s="249"/>
      <c r="B5" s="246"/>
      <c r="C5" s="246"/>
      <c r="D5" s="246" t="s">
        <v>96</v>
      </c>
      <c r="E5" s="246"/>
      <c r="F5" s="246"/>
      <c r="G5" s="246"/>
      <c r="H5" s="246" t="s">
        <v>97</v>
      </c>
      <c r="I5" s="252"/>
    </row>
    <row r="6" spans="1:9" ht="12" customHeight="1">
      <c r="A6" s="249"/>
      <c r="B6" s="246"/>
      <c r="C6" s="246"/>
      <c r="D6" s="246" t="s">
        <v>98</v>
      </c>
      <c r="E6" s="246" t="s">
        <v>5</v>
      </c>
      <c r="F6" s="246"/>
      <c r="G6" s="246"/>
      <c r="H6" s="246" t="s">
        <v>98</v>
      </c>
      <c r="I6" s="27" t="s">
        <v>5</v>
      </c>
    </row>
    <row r="7" spans="1:9" ht="66" customHeight="1">
      <c r="A7" s="249"/>
      <c r="B7" s="246"/>
      <c r="C7" s="246"/>
      <c r="D7" s="246"/>
      <c r="E7" s="77" t="s">
        <v>99</v>
      </c>
      <c r="F7" s="28" t="s">
        <v>100</v>
      </c>
      <c r="G7" s="77" t="s">
        <v>101</v>
      </c>
      <c r="H7" s="246"/>
      <c r="I7" s="27" t="s">
        <v>102</v>
      </c>
    </row>
    <row r="8" spans="1:9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9" ht="12" customHeight="1">
      <c r="A9" s="80" t="s">
        <v>103</v>
      </c>
      <c r="B9" s="80" t="s">
        <v>103</v>
      </c>
      <c r="C9" s="101" t="s">
        <v>103</v>
      </c>
      <c r="D9" s="81" t="s">
        <v>103</v>
      </c>
      <c r="E9" s="81" t="s">
        <v>103</v>
      </c>
      <c r="F9" s="81" t="s">
        <v>103</v>
      </c>
      <c r="G9" s="81" t="s">
        <v>103</v>
      </c>
      <c r="H9" s="81" t="s">
        <v>103</v>
      </c>
      <c r="I9" s="81" t="s">
        <v>103</v>
      </c>
    </row>
    <row r="10" spans="1:9" s="74" customFormat="1" ht="12" customHeight="1">
      <c r="A10" s="82"/>
      <c r="B10" s="82" t="s">
        <v>104</v>
      </c>
      <c r="C10" s="210">
        <v>120781</v>
      </c>
      <c r="D10" s="210">
        <v>120325</v>
      </c>
      <c r="E10" s="210">
        <v>105050</v>
      </c>
      <c r="F10" s="210">
        <v>146</v>
      </c>
      <c r="G10" s="210">
        <v>11059</v>
      </c>
      <c r="H10" s="210">
        <v>456</v>
      </c>
      <c r="I10" s="210">
        <v>11</v>
      </c>
    </row>
    <row r="11" spans="1:9" ht="22.5" customHeight="1">
      <c r="A11" s="80" t="s">
        <v>105</v>
      </c>
      <c r="B11" s="80" t="s">
        <v>106</v>
      </c>
      <c r="C11" s="211">
        <v>7530</v>
      </c>
      <c r="D11" s="211">
        <v>7449</v>
      </c>
      <c r="E11" s="211">
        <v>6680</v>
      </c>
      <c r="F11" s="211">
        <v>6</v>
      </c>
      <c r="G11" s="211">
        <v>722</v>
      </c>
      <c r="H11" s="211">
        <v>82</v>
      </c>
      <c r="I11" s="212" t="s">
        <v>2</v>
      </c>
    </row>
    <row r="12" spans="1:9" ht="12" customHeight="1">
      <c r="A12" s="80" t="s">
        <v>107</v>
      </c>
      <c r="B12" s="80" t="s">
        <v>270</v>
      </c>
      <c r="C12" s="211">
        <v>3201</v>
      </c>
      <c r="D12" s="211">
        <v>3201</v>
      </c>
      <c r="E12" s="211">
        <v>3146</v>
      </c>
      <c r="F12" s="212" t="s">
        <v>2</v>
      </c>
      <c r="G12" s="211">
        <v>40</v>
      </c>
      <c r="H12" s="212" t="s">
        <v>2</v>
      </c>
      <c r="I12" s="212" t="s">
        <v>2</v>
      </c>
    </row>
    <row r="13" spans="1:9" ht="12" customHeight="1">
      <c r="A13" s="103" t="s">
        <v>108</v>
      </c>
      <c r="B13" s="80" t="s">
        <v>271</v>
      </c>
      <c r="C13" s="211">
        <v>440</v>
      </c>
      <c r="D13" s="211">
        <v>439</v>
      </c>
      <c r="E13" s="211">
        <v>407</v>
      </c>
      <c r="F13" s="211">
        <v>0</v>
      </c>
      <c r="G13" s="211">
        <v>32</v>
      </c>
      <c r="H13" s="211">
        <v>1</v>
      </c>
      <c r="I13" s="212" t="s">
        <v>2</v>
      </c>
    </row>
    <row r="14" spans="1:9" ht="12" customHeight="1">
      <c r="A14" s="80" t="s">
        <v>109</v>
      </c>
      <c r="B14" s="80" t="s">
        <v>110</v>
      </c>
      <c r="C14" s="211">
        <v>6190</v>
      </c>
      <c r="D14" s="211">
        <v>6160</v>
      </c>
      <c r="E14" s="211">
        <v>5679</v>
      </c>
      <c r="F14" s="211">
        <v>1</v>
      </c>
      <c r="G14" s="211">
        <v>267</v>
      </c>
      <c r="H14" s="211">
        <v>30</v>
      </c>
      <c r="I14" s="212" t="s">
        <v>2</v>
      </c>
    </row>
    <row r="15" spans="1:9" ht="12" customHeight="1">
      <c r="A15" s="80" t="s">
        <v>111</v>
      </c>
      <c r="B15" s="80" t="s">
        <v>112</v>
      </c>
      <c r="C15" s="211">
        <v>22151</v>
      </c>
      <c r="D15" s="211">
        <v>22071</v>
      </c>
      <c r="E15" s="211">
        <v>18591</v>
      </c>
      <c r="F15" s="211">
        <v>7</v>
      </c>
      <c r="G15" s="211">
        <v>2515</v>
      </c>
      <c r="H15" s="211">
        <v>81</v>
      </c>
      <c r="I15" s="212" t="s">
        <v>2</v>
      </c>
    </row>
    <row r="16" spans="1:9" ht="22.5" customHeight="1">
      <c r="A16" s="80" t="s">
        <v>113</v>
      </c>
      <c r="B16" s="80" t="s">
        <v>364</v>
      </c>
      <c r="C16" s="211">
        <v>3117</v>
      </c>
      <c r="D16" s="211">
        <v>3113</v>
      </c>
      <c r="E16" s="211">
        <v>2755</v>
      </c>
      <c r="F16" s="211">
        <v>37</v>
      </c>
      <c r="G16" s="211">
        <v>167</v>
      </c>
      <c r="H16" s="211">
        <v>4</v>
      </c>
      <c r="I16" s="212" t="s">
        <v>2</v>
      </c>
    </row>
    <row r="17" spans="1:9" ht="22.5" customHeight="1">
      <c r="A17" s="80" t="s">
        <v>114</v>
      </c>
      <c r="B17" s="80" t="s">
        <v>115</v>
      </c>
      <c r="C17" s="211">
        <v>5302</v>
      </c>
      <c r="D17" s="211">
        <v>5236</v>
      </c>
      <c r="E17" s="211">
        <v>4208</v>
      </c>
      <c r="F17" s="211">
        <v>1</v>
      </c>
      <c r="G17" s="211">
        <v>448</v>
      </c>
      <c r="H17" s="211">
        <v>66</v>
      </c>
      <c r="I17" s="212" t="s">
        <v>2</v>
      </c>
    </row>
    <row r="18" spans="1:9" ht="12" customHeight="1">
      <c r="A18" s="80" t="s">
        <v>116</v>
      </c>
      <c r="B18" s="80" t="s">
        <v>117</v>
      </c>
      <c r="C18" s="211">
        <v>3204</v>
      </c>
      <c r="D18" s="211">
        <v>3201</v>
      </c>
      <c r="E18" s="211">
        <v>2783</v>
      </c>
      <c r="F18" s="211">
        <v>0</v>
      </c>
      <c r="G18" s="211">
        <v>401</v>
      </c>
      <c r="H18" s="211">
        <v>3</v>
      </c>
      <c r="I18" s="212" t="s">
        <v>2</v>
      </c>
    </row>
    <row r="19" spans="1:9" ht="22.5" customHeight="1">
      <c r="A19" s="80" t="s">
        <v>118</v>
      </c>
      <c r="B19" s="80" t="s">
        <v>119</v>
      </c>
      <c r="C19" s="211">
        <v>11081</v>
      </c>
      <c r="D19" s="211">
        <v>11076</v>
      </c>
      <c r="E19" s="211">
        <v>9761</v>
      </c>
      <c r="F19" s="211">
        <v>0</v>
      </c>
      <c r="G19" s="211">
        <v>503</v>
      </c>
      <c r="H19" s="211">
        <v>5</v>
      </c>
      <c r="I19" s="212" t="s">
        <v>2</v>
      </c>
    </row>
    <row r="20" spans="1:9" ht="12" customHeight="1">
      <c r="A20" s="80" t="s">
        <v>120</v>
      </c>
      <c r="B20" s="80" t="s">
        <v>121</v>
      </c>
      <c r="C20" s="211">
        <v>4186</v>
      </c>
      <c r="D20" s="211">
        <v>4184</v>
      </c>
      <c r="E20" s="211">
        <v>4117</v>
      </c>
      <c r="F20" s="212" t="s">
        <v>2</v>
      </c>
      <c r="G20" s="211">
        <v>65</v>
      </c>
      <c r="H20" s="211">
        <v>2</v>
      </c>
      <c r="I20" s="212" t="s">
        <v>2</v>
      </c>
    </row>
    <row r="21" spans="1:9" ht="12" customHeight="1">
      <c r="A21" s="80" t="s">
        <v>122</v>
      </c>
      <c r="B21" s="80" t="s">
        <v>123</v>
      </c>
      <c r="C21" s="211">
        <v>5407</v>
      </c>
      <c r="D21" s="211">
        <v>5396</v>
      </c>
      <c r="E21" s="211">
        <v>5340</v>
      </c>
      <c r="F21" s="211">
        <v>0</v>
      </c>
      <c r="G21" s="211">
        <v>-61</v>
      </c>
      <c r="H21" s="211">
        <v>12</v>
      </c>
      <c r="I21" s="212" t="s">
        <v>2</v>
      </c>
    </row>
    <row r="22" spans="1:9" ht="12" customHeight="1">
      <c r="A22" s="80" t="s">
        <v>124</v>
      </c>
      <c r="B22" s="80" t="s">
        <v>125</v>
      </c>
      <c r="C22" s="211">
        <v>2525</v>
      </c>
      <c r="D22" s="211">
        <v>2525</v>
      </c>
      <c r="E22" s="211">
        <v>2478</v>
      </c>
      <c r="F22" s="212" t="s">
        <v>2</v>
      </c>
      <c r="G22" s="211">
        <v>46</v>
      </c>
      <c r="H22" s="212" t="s">
        <v>2</v>
      </c>
      <c r="I22" s="212" t="s">
        <v>2</v>
      </c>
    </row>
    <row r="23" spans="1:9" ht="22.5" customHeight="1">
      <c r="A23" s="80" t="s">
        <v>126</v>
      </c>
      <c r="B23" s="80" t="s">
        <v>273</v>
      </c>
      <c r="C23" s="211">
        <v>11811</v>
      </c>
      <c r="D23" s="211">
        <v>11794</v>
      </c>
      <c r="E23" s="211">
        <v>9910</v>
      </c>
      <c r="F23" s="211">
        <v>2</v>
      </c>
      <c r="G23" s="211">
        <v>951</v>
      </c>
      <c r="H23" s="211">
        <v>17</v>
      </c>
      <c r="I23" s="212" t="s">
        <v>2</v>
      </c>
    </row>
    <row r="24" spans="1:9" ht="12" customHeight="1">
      <c r="A24" s="80" t="s">
        <v>128</v>
      </c>
      <c r="B24" s="80" t="s">
        <v>269</v>
      </c>
      <c r="C24" s="211">
        <v>4916</v>
      </c>
      <c r="D24" s="211">
        <v>4851</v>
      </c>
      <c r="E24" s="211">
        <v>4537</v>
      </c>
      <c r="F24" s="211">
        <v>2</v>
      </c>
      <c r="G24" s="211">
        <v>275</v>
      </c>
      <c r="H24" s="211">
        <v>65</v>
      </c>
      <c r="I24" s="212" t="s">
        <v>2</v>
      </c>
    </row>
    <row r="25" spans="1:9" ht="12" customHeight="1">
      <c r="A25" s="80" t="s">
        <v>129</v>
      </c>
      <c r="B25" s="80" t="s">
        <v>130</v>
      </c>
      <c r="C25" s="211">
        <v>10269</v>
      </c>
      <c r="D25" s="211">
        <v>10252</v>
      </c>
      <c r="E25" s="211">
        <v>8998</v>
      </c>
      <c r="F25" s="211">
        <v>17</v>
      </c>
      <c r="G25" s="211">
        <v>1161</v>
      </c>
      <c r="H25" s="211">
        <v>17</v>
      </c>
      <c r="I25" s="212" t="s">
        <v>2</v>
      </c>
    </row>
    <row r="26" spans="1:9" ht="12" customHeight="1">
      <c r="A26" s="80" t="s">
        <v>131</v>
      </c>
      <c r="B26" s="80" t="s">
        <v>132</v>
      </c>
      <c r="C26" s="211">
        <v>16832</v>
      </c>
      <c r="D26" s="211">
        <v>16759</v>
      </c>
      <c r="E26" s="211">
        <v>13106</v>
      </c>
      <c r="F26" s="211">
        <v>74</v>
      </c>
      <c r="G26" s="211">
        <v>3470</v>
      </c>
      <c r="H26" s="211">
        <v>72</v>
      </c>
      <c r="I26" s="211">
        <v>11</v>
      </c>
    </row>
    <row r="27" spans="1:9" s="74" customFormat="1" ht="12" customHeight="1">
      <c r="A27" s="80" t="s">
        <v>133</v>
      </c>
      <c r="B27" s="80" t="s">
        <v>134</v>
      </c>
      <c r="C27" s="211">
        <v>2618</v>
      </c>
      <c r="D27" s="211">
        <v>2618</v>
      </c>
      <c r="E27" s="211">
        <v>2554</v>
      </c>
      <c r="F27" s="212" t="s">
        <v>2</v>
      </c>
      <c r="G27" s="211">
        <v>55</v>
      </c>
      <c r="H27" s="212" t="s">
        <v>2</v>
      </c>
      <c r="I27" s="212" t="s">
        <v>2</v>
      </c>
    </row>
    <row r="28" spans="1:9" ht="12" customHeight="1">
      <c r="A28" s="80"/>
      <c r="B28" s="80"/>
      <c r="C28" s="213"/>
      <c r="D28" s="213"/>
      <c r="E28" s="213"/>
      <c r="F28" s="213"/>
      <c r="G28" s="213"/>
      <c r="H28" s="213"/>
      <c r="I28" s="213"/>
    </row>
    <row r="29" spans="1:9" s="74" customFormat="1" ht="12" customHeight="1">
      <c r="A29" s="82" t="s">
        <v>135</v>
      </c>
      <c r="B29" s="82" t="s">
        <v>81</v>
      </c>
      <c r="C29" s="210">
        <v>1903</v>
      </c>
      <c r="D29" s="210">
        <v>1903</v>
      </c>
      <c r="E29" s="210">
        <v>1812</v>
      </c>
      <c r="F29" s="214" t="s">
        <v>2</v>
      </c>
      <c r="G29" s="210">
        <v>74</v>
      </c>
      <c r="H29" s="214" t="s">
        <v>2</v>
      </c>
      <c r="I29" s="214" t="s">
        <v>2</v>
      </c>
    </row>
    <row r="30" spans="1:9" ht="12" customHeight="1">
      <c r="A30" s="80"/>
      <c r="B30" s="80"/>
      <c r="C30" s="213"/>
      <c r="D30" s="213"/>
      <c r="E30" s="213"/>
      <c r="F30" s="213"/>
      <c r="G30" s="213"/>
      <c r="H30" s="213"/>
      <c r="I30" s="213"/>
    </row>
    <row r="31" spans="1:9" ht="22.5" customHeight="1">
      <c r="A31" s="82"/>
      <c r="B31" s="82" t="s">
        <v>136</v>
      </c>
      <c r="C31" s="210">
        <v>113681</v>
      </c>
      <c r="D31" s="210">
        <v>112349</v>
      </c>
      <c r="E31" s="210">
        <v>94693</v>
      </c>
      <c r="F31" s="210">
        <v>5111</v>
      </c>
      <c r="G31" s="210">
        <v>8522</v>
      </c>
      <c r="H31" s="210">
        <v>1332</v>
      </c>
      <c r="I31" s="210">
        <v>91</v>
      </c>
    </row>
    <row r="32" spans="1:9" ht="22.5" customHeight="1">
      <c r="A32" s="149">
        <v>220</v>
      </c>
      <c r="B32" s="80" t="s">
        <v>285</v>
      </c>
      <c r="C32" s="211">
        <v>2516</v>
      </c>
      <c r="D32" s="211">
        <v>2516</v>
      </c>
      <c r="E32" s="211">
        <v>2085</v>
      </c>
      <c r="F32" s="211">
        <v>10</v>
      </c>
      <c r="G32" s="211">
        <v>262</v>
      </c>
      <c r="H32" s="211">
        <v>0</v>
      </c>
      <c r="I32" s="211">
        <v>0</v>
      </c>
    </row>
    <row r="33" spans="1:9" ht="45" customHeight="1">
      <c r="A33" s="80" t="s">
        <v>139</v>
      </c>
      <c r="B33" s="80" t="s">
        <v>140</v>
      </c>
      <c r="C33" s="211">
        <v>8496</v>
      </c>
      <c r="D33" s="211">
        <v>8475</v>
      </c>
      <c r="E33" s="211">
        <v>5581</v>
      </c>
      <c r="F33" s="211">
        <v>4</v>
      </c>
      <c r="G33" s="211">
        <v>1347</v>
      </c>
      <c r="H33" s="211">
        <v>21</v>
      </c>
      <c r="I33" s="212" t="s">
        <v>2</v>
      </c>
    </row>
    <row r="34" spans="1:9" ht="12" customHeight="1">
      <c r="A34" s="80" t="s">
        <v>141</v>
      </c>
      <c r="B34" s="80" t="s">
        <v>142</v>
      </c>
      <c r="C34" s="211">
        <v>10982</v>
      </c>
      <c r="D34" s="211">
        <v>10938</v>
      </c>
      <c r="E34" s="211">
        <v>8539</v>
      </c>
      <c r="F34" s="211">
        <v>42</v>
      </c>
      <c r="G34" s="211">
        <v>1700</v>
      </c>
      <c r="H34" s="211">
        <v>44</v>
      </c>
      <c r="I34" s="212" t="s">
        <v>2</v>
      </c>
    </row>
    <row r="35" spans="1:9" s="74" customFormat="1" ht="12" customHeight="1">
      <c r="A35" s="80" t="s">
        <v>143</v>
      </c>
      <c r="B35" s="80" t="s">
        <v>144</v>
      </c>
      <c r="C35" s="211">
        <v>8471</v>
      </c>
      <c r="D35" s="211">
        <v>8410</v>
      </c>
      <c r="E35" s="211">
        <v>7409</v>
      </c>
      <c r="F35" s="211">
        <v>0</v>
      </c>
      <c r="G35" s="211">
        <v>772</v>
      </c>
      <c r="H35" s="211">
        <v>61</v>
      </c>
      <c r="I35" s="212" t="s">
        <v>2</v>
      </c>
    </row>
    <row r="36" spans="1:9" ht="12" customHeight="1">
      <c r="A36" s="80" t="s">
        <v>145</v>
      </c>
      <c r="B36" s="80" t="s">
        <v>146</v>
      </c>
      <c r="C36" s="211">
        <v>6031</v>
      </c>
      <c r="D36" s="211">
        <v>5934</v>
      </c>
      <c r="E36" s="211">
        <v>4368</v>
      </c>
      <c r="F36" s="211">
        <v>453</v>
      </c>
      <c r="G36" s="211">
        <v>613</v>
      </c>
      <c r="H36" s="211">
        <v>98</v>
      </c>
      <c r="I36" s="211">
        <v>64</v>
      </c>
    </row>
    <row r="37" spans="1:9" s="74" customFormat="1" ht="12" customHeight="1">
      <c r="A37" s="80" t="s">
        <v>147</v>
      </c>
      <c r="B37" s="80" t="s">
        <v>148</v>
      </c>
      <c r="C37" s="211">
        <v>13912</v>
      </c>
      <c r="D37" s="211">
        <v>13820</v>
      </c>
      <c r="E37" s="211">
        <v>12605</v>
      </c>
      <c r="F37" s="211">
        <v>349</v>
      </c>
      <c r="G37" s="211">
        <v>816</v>
      </c>
      <c r="H37" s="211">
        <v>92</v>
      </c>
      <c r="I37" s="211">
        <v>2</v>
      </c>
    </row>
    <row r="38" spans="1:9" s="74" customFormat="1" ht="12" customHeight="1">
      <c r="A38" s="80" t="s">
        <v>149</v>
      </c>
      <c r="B38" s="80" t="s">
        <v>365</v>
      </c>
      <c r="C38" s="211">
        <v>7690</v>
      </c>
      <c r="D38" s="211">
        <v>7548</v>
      </c>
      <c r="E38" s="211">
        <v>5826</v>
      </c>
      <c r="F38" s="211">
        <v>1168</v>
      </c>
      <c r="G38" s="211">
        <v>483</v>
      </c>
      <c r="H38" s="211">
        <v>142</v>
      </c>
      <c r="I38" s="211">
        <v>8</v>
      </c>
    </row>
    <row r="39" spans="1:9" s="74" customFormat="1" ht="12" customHeight="1">
      <c r="A39" s="80" t="s">
        <v>150</v>
      </c>
      <c r="B39" s="80" t="s">
        <v>151</v>
      </c>
      <c r="C39" s="211">
        <v>55362</v>
      </c>
      <c r="D39" s="211">
        <v>54488</v>
      </c>
      <c r="E39" s="211">
        <v>48075</v>
      </c>
      <c r="F39" s="211">
        <v>3075</v>
      </c>
      <c r="G39" s="211">
        <v>2524</v>
      </c>
      <c r="H39" s="211">
        <v>874</v>
      </c>
      <c r="I39" s="211">
        <v>17</v>
      </c>
    </row>
    <row r="40" spans="1:9" ht="33.75" customHeight="1">
      <c r="A40" s="80" t="s">
        <v>292</v>
      </c>
      <c r="B40" s="80" t="s">
        <v>293</v>
      </c>
      <c r="C40" s="211">
        <v>221</v>
      </c>
      <c r="D40" s="211">
        <v>220</v>
      </c>
      <c r="E40" s="211">
        <v>205</v>
      </c>
      <c r="F40" s="211">
        <v>10</v>
      </c>
      <c r="G40" s="211">
        <v>5</v>
      </c>
      <c r="H40" s="211">
        <v>1</v>
      </c>
      <c r="I40" s="211">
        <v>0</v>
      </c>
    </row>
    <row r="41" spans="1:9" ht="12" customHeight="1">
      <c r="A41" s="80"/>
      <c r="B41" s="80"/>
      <c r="C41" s="213"/>
      <c r="D41" s="213"/>
      <c r="E41" s="213"/>
      <c r="F41" s="213"/>
      <c r="G41" s="213"/>
      <c r="H41" s="213"/>
      <c r="I41" s="213"/>
    </row>
    <row r="42" spans="1:9" s="74" customFormat="1" ht="12" customHeight="1">
      <c r="A42" s="82"/>
      <c r="B42" s="82" t="s">
        <v>84</v>
      </c>
      <c r="C42" s="210">
        <v>247618</v>
      </c>
      <c r="D42" s="210">
        <v>236749</v>
      </c>
      <c r="E42" s="210">
        <v>193906</v>
      </c>
      <c r="F42" s="210">
        <v>880</v>
      </c>
      <c r="G42" s="210">
        <v>35597</v>
      </c>
      <c r="H42" s="210">
        <v>10868</v>
      </c>
      <c r="I42" s="210">
        <v>18</v>
      </c>
    </row>
    <row r="43" spans="1:9" ht="12" customHeight="1">
      <c r="A43" s="80" t="s">
        <v>152</v>
      </c>
      <c r="B43" s="80" t="s">
        <v>153</v>
      </c>
      <c r="C43" s="211">
        <v>41451</v>
      </c>
      <c r="D43" s="211">
        <v>40912</v>
      </c>
      <c r="E43" s="211">
        <v>30163</v>
      </c>
      <c r="F43" s="211">
        <v>114</v>
      </c>
      <c r="G43" s="211">
        <v>8969</v>
      </c>
      <c r="H43" s="211">
        <v>539</v>
      </c>
      <c r="I43" s="211">
        <v>16</v>
      </c>
    </row>
    <row r="44" spans="1:9" ht="12" customHeight="1">
      <c r="A44" s="80" t="s">
        <v>154</v>
      </c>
      <c r="B44" s="80" t="s">
        <v>155</v>
      </c>
      <c r="C44" s="211">
        <v>53901</v>
      </c>
      <c r="D44" s="211">
        <v>53173</v>
      </c>
      <c r="E44" s="211">
        <v>44249</v>
      </c>
      <c r="F44" s="211">
        <v>680</v>
      </c>
      <c r="G44" s="211">
        <v>6941</v>
      </c>
      <c r="H44" s="211">
        <v>728</v>
      </c>
      <c r="I44" s="211">
        <v>2</v>
      </c>
    </row>
    <row r="45" spans="1:9" ht="12" customHeight="1">
      <c r="A45" s="80" t="s">
        <v>156</v>
      </c>
      <c r="B45" s="80" t="s">
        <v>157</v>
      </c>
      <c r="C45" s="211">
        <v>47905</v>
      </c>
      <c r="D45" s="211">
        <v>45774</v>
      </c>
      <c r="E45" s="211">
        <v>37908</v>
      </c>
      <c r="F45" s="211">
        <v>12</v>
      </c>
      <c r="G45" s="211">
        <v>6806</v>
      </c>
      <c r="H45" s="211">
        <v>2131</v>
      </c>
      <c r="I45" s="212" t="s">
        <v>2</v>
      </c>
    </row>
    <row r="46" spans="1:9" ht="12" customHeight="1">
      <c r="A46" s="80" t="s">
        <v>158</v>
      </c>
      <c r="B46" s="80" t="s">
        <v>159</v>
      </c>
      <c r="C46" s="211">
        <v>54173</v>
      </c>
      <c r="D46" s="211">
        <v>49091</v>
      </c>
      <c r="E46" s="211">
        <v>38700</v>
      </c>
      <c r="F46" s="211">
        <v>37</v>
      </c>
      <c r="G46" s="211">
        <v>8648</v>
      </c>
      <c r="H46" s="211">
        <v>5082</v>
      </c>
      <c r="I46" s="212" t="s">
        <v>2</v>
      </c>
    </row>
    <row r="47" spans="1:9" ht="12" customHeight="1">
      <c r="A47" s="80" t="s">
        <v>160</v>
      </c>
      <c r="B47" s="80" t="s">
        <v>161</v>
      </c>
      <c r="C47" s="211">
        <v>5470</v>
      </c>
      <c r="D47" s="211">
        <v>5142</v>
      </c>
      <c r="E47" s="211">
        <v>4322</v>
      </c>
      <c r="F47" s="211">
        <v>5</v>
      </c>
      <c r="G47" s="211">
        <v>705</v>
      </c>
      <c r="H47" s="211">
        <v>328</v>
      </c>
      <c r="I47" s="212" t="s">
        <v>2</v>
      </c>
    </row>
    <row r="48" spans="1:9" ht="12" customHeight="1">
      <c r="A48" s="80" t="s">
        <v>162</v>
      </c>
      <c r="B48" s="80" t="s">
        <v>163</v>
      </c>
      <c r="C48" s="211">
        <v>25490</v>
      </c>
      <c r="D48" s="211">
        <v>23716</v>
      </c>
      <c r="E48" s="211">
        <v>21514</v>
      </c>
      <c r="F48" s="211">
        <v>19</v>
      </c>
      <c r="G48" s="211">
        <v>1822</v>
      </c>
      <c r="H48" s="211">
        <v>1774</v>
      </c>
      <c r="I48" s="212" t="s">
        <v>2</v>
      </c>
    </row>
    <row r="49" spans="1:9" ht="12" customHeight="1">
      <c r="A49" s="80" t="s">
        <v>164</v>
      </c>
      <c r="B49" s="80" t="s">
        <v>165</v>
      </c>
      <c r="C49" s="211">
        <v>12070</v>
      </c>
      <c r="D49" s="211">
        <v>12006</v>
      </c>
      <c r="E49" s="211">
        <v>11284</v>
      </c>
      <c r="F49" s="211">
        <v>13</v>
      </c>
      <c r="G49" s="211">
        <v>670</v>
      </c>
      <c r="H49" s="211">
        <v>64</v>
      </c>
      <c r="I49" s="212" t="s">
        <v>2</v>
      </c>
    </row>
    <row r="50" spans="1:9" ht="12" customHeight="1">
      <c r="A50" s="80" t="s">
        <v>166</v>
      </c>
      <c r="B50" s="80" t="s">
        <v>167</v>
      </c>
      <c r="C50" s="211">
        <v>7158</v>
      </c>
      <c r="D50" s="211">
        <v>6934</v>
      </c>
      <c r="E50" s="211">
        <v>5765</v>
      </c>
      <c r="F50" s="211">
        <v>0</v>
      </c>
      <c r="G50" s="211">
        <v>1036</v>
      </c>
      <c r="H50" s="211">
        <v>224</v>
      </c>
      <c r="I50" s="212" t="s">
        <v>2</v>
      </c>
    </row>
    <row r="51" spans="1:9" ht="12" customHeight="1">
      <c r="A51" s="80"/>
      <c r="B51" s="80"/>
      <c r="C51" s="213"/>
      <c r="D51" s="213"/>
      <c r="E51" s="213"/>
      <c r="F51" s="213"/>
      <c r="G51" s="213"/>
      <c r="H51" s="213"/>
      <c r="I51" s="213"/>
    </row>
    <row r="52" spans="1:9" ht="22.5" customHeight="1">
      <c r="A52" s="82"/>
      <c r="B52" s="82" t="s">
        <v>409</v>
      </c>
      <c r="C52" s="210">
        <v>1451826</v>
      </c>
      <c r="D52" s="210">
        <v>1378963</v>
      </c>
      <c r="E52" s="210">
        <v>767471</v>
      </c>
      <c r="F52" s="210">
        <v>106536</v>
      </c>
      <c r="G52" s="210">
        <v>460332</v>
      </c>
      <c r="H52" s="210">
        <v>72862</v>
      </c>
      <c r="I52" s="210">
        <v>38557</v>
      </c>
    </row>
    <row r="53" spans="1:9" s="74" customFormat="1" ht="12" customHeight="1">
      <c r="A53" s="80" t="s">
        <v>169</v>
      </c>
      <c r="B53" s="80" t="s">
        <v>170</v>
      </c>
      <c r="C53" s="211">
        <v>1449823</v>
      </c>
      <c r="D53" s="211">
        <v>1376985</v>
      </c>
      <c r="E53" s="211">
        <v>765879</v>
      </c>
      <c r="F53" s="211">
        <v>106427</v>
      </c>
      <c r="G53" s="211">
        <v>460176</v>
      </c>
      <c r="H53" s="211">
        <v>72838</v>
      </c>
      <c r="I53" s="211">
        <v>38542</v>
      </c>
    </row>
    <row r="54" spans="1:9" ht="12" customHeight="1">
      <c r="A54" s="80" t="s">
        <v>171</v>
      </c>
      <c r="B54" s="80" t="s">
        <v>172</v>
      </c>
      <c r="C54" s="211">
        <v>2002</v>
      </c>
      <c r="D54" s="211">
        <v>1978</v>
      </c>
      <c r="E54" s="211">
        <v>1593</v>
      </c>
      <c r="F54" s="211">
        <v>109</v>
      </c>
      <c r="G54" s="211">
        <v>156</v>
      </c>
      <c r="H54" s="211">
        <v>24</v>
      </c>
      <c r="I54" s="211">
        <v>15</v>
      </c>
    </row>
    <row r="55" spans="1:9" ht="12" customHeight="1">
      <c r="A55" s="80"/>
      <c r="B55" s="80"/>
      <c r="C55" s="213"/>
      <c r="D55" s="213"/>
      <c r="E55" s="213"/>
      <c r="F55" s="213"/>
      <c r="G55" s="213"/>
      <c r="H55" s="213"/>
      <c r="I55" s="213"/>
    </row>
    <row r="56" spans="1:9" s="74" customFormat="1" ht="12" customHeight="1">
      <c r="A56" s="82"/>
      <c r="B56" s="82" t="s">
        <v>177</v>
      </c>
      <c r="C56" s="210">
        <v>30422</v>
      </c>
      <c r="D56" s="210">
        <v>29350</v>
      </c>
      <c r="E56" s="210">
        <v>22617</v>
      </c>
      <c r="F56" s="210">
        <v>85</v>
      </c>
      <c r="G56" s="210">
        <v>6310</v>
      </c>
      <c r="H56" s="210">
        <v>1072</v>
      </c>
      <c r="I56" s="213" t="s">
        <v>2</v>
      </c>
    </row>
    <row r="57" spans="1:9" ht="12" customHeight="1">
      <c r="A57" s="80" t="s">
        <v>178</v>
      </c>
      <c r="B57" s="80" t="s">
        <v>179</v>
      </c>
      <c r="C57" s="211">
        <v>1382</v>
      </c>
      <c r="D57" s="211">
        <v>1252</v>
      </c>
      <c r="E57" s="211">
        <v>1307</v>
      </c>
      <c r="F57" s="211">
        <v>12</v>
      </c>
      <c r="G57" s="211">
        <v>-66</v>
      </c>
      <c r="H57" s="211">
        <v>130</v>
      </c>
      <c r="I57" s="215" t="s">
        <v>2</v>
      </c>
    </row>
    <row r="58" spans="1:9" ht="12" customHeight="1">
      <c r="A58" s="80" t="s">
        <v>180</v>
      </c>
      <c r="B58" s="80" t="s">
        <v>181</v>
      </c>
      <c r="C58" s="211">
        <v>5535</v>
      </c>
      <c r="D58" s="211">
        <v>5367</v>
      </c>
      <c r="E58" s="211">
        <v>4611</v>
      </c>
      <c r="F58" s="211">
        <v>8</v>
      </c>
      <c r="G58" s="211">
        <v>701</v>
      </c>
      <c r="H58" s="211">
        <v>168</v>
      </c>
      <c r="I58" s="215" t="s">
        <v>2</v>
      </c>
    </row>
    <row r="59" spans="1:9" ht="12" customHeight="1">
      <c r="A59" s="80" t="s">
        <v>182</v>
      </c>
      <c r="B59" s="80" t="s">
        <v>183</v>
      </c>
      <c r="C59" s="211">
        <v>13560</v>
      </c>
      <c r="D59" s="211">
        <v>12974</v>
      </c>
      <c r="E59" s="211">
        <v>10104</v>
      </c>
      <c r="F59" s="211">
        <v>17</v>
      </c>
      <c r="G59" s="211">
        <v>2577</v>
      </c>
      <c r="H59" s="211">
        <v>586</v>
      </c>
      <c r="I59" s="215" t="s">
        <v>2</v>
      </c>
    </row>
    <row r="60" spans="1:9" ht="12" customHeight="1">
      <c r="A60" s="80" t="s">
        <v>184</v>
      </c>
      <c r="B60" s="80" t="s">
        <v>185</v>
      </c>
      <c r="C60" s="211">
        <v>9945</v>
      </c>
      <c r="D60" s="211">
        <v>9757</v>
      </c>
      <c r="E60" s="211">
        <v>6596</v>
      </c>
      <c r="F60" s="211">
        <v>48</v>
      </c>
      <c r="G60" s="211">
        <v>3098</v>
      </c>
      <c r="H60" s="211">
        <v>188</v>
      </c>
      <c r="I60" s="215" t="s">
        <v>2</v>
      </c>
    </row>
    <row r="61" spans="1:9" ht="12" customHeight="1">
      <c r="A61" s="80"/>
      <c r="B61" s="80"/>
      <c r="C61" s="213"/>
      <c r="D61" s="213"/>
      <c r="E61" s="213"/>
      <c r="F61" s="213"/>
      <c r="G61" s="213"/>
      <c r="H61" s="213"/>
      <c r="I61" s="215"/>
    </row>
    <row r="62" spans="1:9" ht="22.5" customHeight="1">
      <c r="A62" s="82"/>
      <c r="B62" s="82" t="s">
        <v>186</v>
      </c>
      <c r="C62" s="210">
        <v>12740</v>
      </c>
      <c r="D62" s="210">
        <v>12418</v>
      </c>
      <c r="E62" s="210">
        <v>11574</v>
      </c>
      <c r="F62" s="210">
        <v>334</v>
      </c>
      <c r="G62" s="210">
        <v>470</v>
      </c>
      <c r="H62" s="210">
        <v>322</v>
      </c>
      <c r="I62" s="213" t="s">
        <v>2</v>
      </c>
    </row>
    <row r="63" spans="1:9" ht="12" customHeight="1">
      <c r="A63" s="80" t="s">
        <v>187</v>
      </c>
      <c r="B63" s="80" t="s">
        <v>188</v>
      </c>
      <c r="C63" s="211">
        <v>755</v>
      </c>
      <c r="D63" s="211">
        <v>755</v>
      </c>
      <c r="E63" s="211">
        <v>656</v>
      </c>
      <c r="F63" s="211">
        <v>52</v>
      </c>
      <c r="G63" s="211">
        <v>40</v>
      </c>
      <c r="H63" s="215" t="s">
        <v>2</v>
      </c>
      <c r="I63" s="215" t="s">
        <v>2</v>
      </c>
    </row>
    <row r="64" spans="1:9" ht="22.5" customHeight="1">
      <c r="A64" s="80" t="s">
        <v>189</v>
      </c>
      <c r="B64" s="80" t="s">
        <v>190</v>
      </c>
      <c r="C64" s="211">
        <v>11985</v>
      </c>
      <c r="D64" s="211">
        <v>11663</v>
      </c>
      <c r="E64" s="211">
        <v>10918</v>
      </c>
      <c r="F64" s="211">
        <v>282</v>
      </c>
      <c r="G64" s="211">
        <v>430</v>
      </c>
      <c r="H64" s="211">
        <v>322</v>
      </c>
      <c r="I64" s="215" t="s">
        <v>2</v>
      </c>
    </row>
    <row r="65" spans="1:9" ht="12" customHeight="1">
      <c r="A65" s="80"/>
      <c r="B65" s="80"/>
      <c r="C65" s="213"/>
      <c r="D65" s="213"/>
      <c r="E65" s="213"/>
      <c r="F65" s="213"/>
      <c r="G65" s="213"/>
      <c r="H65" s="213"/>
      <c r="I65" s="213"/>
    </row>
    <row r="66" spans="1:9" s="74" customFormat="1" ht="12" customHeight="1">
      <c r="A66" s="82"/>
      <c r="B66" s="82" t="s">
        <v>86</v>
      </c>
      <c r="C66" s="210">
        <v>221726</v>
      </c>
      <c r="D66" s="210">
        <v>212740</v>
      </c>
      <c r="E66" s="210">
        <v>169698</v>
      </c>
      <c r="F66" s="210">
        <v>5308</v>
      </c>
      <c r="G66" s="210">
        <v>35899</v>
      </c>
      <c r="H66" s="210">
        <v>8987</v>
      </c>
      <c r="I66" s="210">
        <v>59</v>
      </c>
    </row>
    <row r="67" spans="1:9" ht="12" customHeight="1">
      <c r="A67" s="80" t="s">
        <v>192</v>
      </c>
      <c r="B67" s="80" t="s">
        <v>193</v>
      </c>
      <c r="C67" s="211">
        <v>24929</v>
      </c>
      <c r="D67" s="211">
        <v>23888</v>
      </c>
      <c r="E67" s="211">
        <v>21591</v>
      </c>
      <c r="F67" s="211">
        <v>250</v>
      </c>
      <c r="G67" s="211">
        <v>1601</v>
      </c>
      <c r="H67" s="211">
        <v>1041</v>
      </c>
      <c r="I67" s="212" t="s">
        <v>2</v>
      </c>
    </row>
    <row r="68" spans="1:9" ht="22.5" customHeight="1">
      <c r="A68" s="147">
        <v>675</v>
      </c>
      <c r="B68" s="80" t="s">
        <v>291</v>
      </c>
      <c r="C68" s="211">
        <v>13533</v>
      </c>
      <c r="D68" s="211">
        <v>13513</v>
      </c>
      <c r="E68" s="211">
        <v>10659</v>
      </c>
      <c r="F68" s="211">
        <v>325</v>
      </c>
      <c r="G68" s="211">
        <v>2212</v>
      </c>
      <c r="H68" s="211">
        <v>20</v>
      </c>
      <c r="I68" s="211">
        <v>1</v>
      </c>
    </row>
    <row r="69" spans="1:9" ht="12" customHeight="1">
      <c r="A69" s="80" t="s">
        <v>194</v>
      </c>
      <c r="B69" s="80" t="s">
        <v>195</v>
      </c>
      <c r="C69" s="211">
        <v>88856</v>
      </c>
      <c r="D69" s="211">
        <v>84276</v>
      </c>
      <c r="E69" s="211">
        <v>64588</v>
      </c>
      <c r="F69" s="211">
        <v>2727</v>
      </c>
      <c r="G69" s="211">
        <v>16545</v>
      </c>
      <c r="H69" s="211">
        <v>4579</v>
      </c>
      <c r="I69" s="211">
        <v>10</v>
      </c>
    </row>
    <row r="70" spans="1:9" ht="12" customHeight="1">
      <c r="A70" s="80" t="s">
        <v>196</v>
      </c>
      <c r="B70" s="80" t="s">
        <v>197</v>
      </c>
      <c r="C70" s="211">
        <v>32417</v>
      </c>
      <c r="D70" s="211">
        <v>31303</v>
      </c>
      <c r="E70" s="211">
        <v>26179</v>
      </c>
      <c r="F70" s="211">
        <v>569</v>
      </c>
      <c r="G70" s="211">
        <v>4179</v>
      </c>
      <c r="H70" s="211">
        <v>1114</v>
      </c>
      <c r="I70" s="211">
        <v>30</v>
      </c>
    </row>
    <row r="71" spans="1:9" ht="12" customHeight="1">
      <c r="A71" s="80" t="s">
        <v>198</v>
      </c>
      <c r="B71" s="80" t="s">
        <v>199</v>
      </c>
      <c r="C71" s="211">
        <v>18749</v>
      </c>
      <c r="D71" s="211">
        <v>17917</v>
      </c>
      <c r="E71" s="211">
        <v>12471</v>
      </c>
      <c r="F71" s="212" t="s">
        <v>2</v>
      </c>
      <c r="G71" s="211">
        <v>5443</v>
      </c>
      <c r="H71" s="211">
        <v>832</v>
      </c>
      <c r="I71" s="212" t="s">
        <v>2</v>
      </c>
    </row>
    <row r="72" spans="1:9" ht="12" customHeight="1">
      <c r="A72" s="80" t="s">
        <v>200</v>
      </c>
      <c r="B72" s="80" t="s">
        <v>201</v>
      </c>
      <c r="C72" s="211">
        <v>16223</v>
      </c>
      <c r="D72" s="211">
        <v>15712</v>
      </c>
      <c r="E72" s="211">
        <v>12856</v>
      </c>
      <c r="F72" s="211">
        <v>948</v>
      </c>
      <c r="G72" s="211">
        <v>1757</v>
      </c>
      <c r="H72" s="211">
        <v>511</v>
      </c>
      <c r="I72" s="211">
        <v>17</v>
      </c>
    </row>
    <row r="73" spans="1:9" ht="12" customHeight="1">
      <c r="A73" s="80" t="s">
        <v>202</v>
      </c>
      <c r="B73" s="80" t="s">
        <v>203</v>
      </c>
      <c r="C73" s="211">
        <v>11531</v>
      </c>
      <c r="D73" s="211">
        <v>11311</v>
      </c>
      <c r="E73" s="211">
        <v>9520</v>
      </c>
      <c r="F73" s="211">
        <v>0</v>
      </c>
      <c r="G73" s="211">
        <v>1791</v>
      </c>
      <c r="H73" s="211">
        <v>221</v>
      </c>
      <c r="I73" s="212" t="s">
        <v>2</v>
      </c>
    </row>
    <row r="74" spans="1:9" ht="12" customHeight="1">
      <c r="A74" s="80" t="s">
        <v>204</v>
      </c>
      <c r="B74" s="80" t="s">
        <v>205</v>
      </c>
      <c r="C74" s="211">
        <v>11396</v>
      </c>
      <c r="D74" s="211">
        <v>10808</v>
      </c>
      <c r="E74" s="211">
        <v>8308</v>
      </c>
      <c r="F74" s="211">
        <v>338</v>
      </c>
      <c r="G74" s="211">
        <v>2047</v>
      </c>
      <c r="H74" s="211">
        <v>588</v>
      </c>
      <c r="I74" s="211">
        <v>1</v>
      </c>
    </row>
    <row r="75" spans="1:9" ht="12" customHeight="1">
      <c r="A75" s="80" t="s">
        <v>206</v>
      </c>
      <c r="B75" s="80" t="s">
        <v>207</v>
      </c>
      <c r="C75" s="211">
        <v>4093</v>
      </c>
      <c r="D75" s="211">
        <v>4012</v>
      </c>
      <c r="E75" s="211">
        <v>3526</v>
      </c>
      <c r="F75" s="211">
        <v>151</v>
      </c>
      <c r="G75" s="211">
        <v>324</v>
      </c>
      <c r="H75" s="211">
        <v>81</v>
      </c>
      <c r="I75" s="212" t="s">
        <v>2</v>
      </c>
    </row>
    <row r="76" spans="1:9" ht="12" customHeight="1">
      <c r="A76" s="80"/>
      <c r="B76" s="80"/>
      <c r="C76" s="213"/>
      <c r="D76" s="213"/>
      <c r="E76" s="213"/>
      <c r="F76" s="213"/>
      <c r="G76" s="213"/>
      <c r="H76" s="213"/>
      <c r="I76" s="212"/>
    </row>
    <row r="77" spans="1:9" s="74" customFormat="1" ht="12" customHeight="1">
      <c r="A77" s="82"/>
      <c r="B77" s="82" t="s">
        <v>87</v>
      </c>
      <c r="C77" s="210">
        <v>103746</v>
      </c>
      <c r="D77" s="210">
        <v>102507</v>
      </c>
      <c r="E77" s="210">
        <v>77815</v>
      </c>
      <c r="F77" s="210">
        <v>11125</v>
      </c>
      <c r="G77" s="210">
        <v>8333</v>
      </c>
      <c r="H77" s="210">
        <v>1239</v>
      </c>
      <c r="I77" s="214" t="s">
        <v>2</v>
      </c>
    </row>
    <row r="78" spans="1:9" s="74" customFormat="1" ht="12" customHeight="1">
      <c r="A78" s="80" t="s">
        <v>208</v>
      </c>
      <c r="B78" s="80" t="s">
        <v>209</v>
      </c>
      <c r="C78" s="211">
        <v>8448</v>
      </c>
      <c r="D78" s="211">
        <v>8406</v>
      </c>
      <c r="E78" s="211">
        <v>7472</v>
      </c>
      <c r="F78" s="211">
        <v>96</v>
      </c>
      <c r="G78" s="211">
        <v>722</v>
      </c>
      <c r="H78" s="211">
        <v>43</v>
      </c>
      <c r="I78" s="212" t="s">
        <v>2</v>
      </c>
    </row>
    <row r="79" spans="1:9" ht="12" customHeight="1">
      <c r="A79" s="80" t="s">
        <v>210</v>
      </c>
      <c r="B79" s="80" t="s">
        <v>211</v>
      </c>
      <c r="C79" s="211">
        <v>15011</v>
      </c>
      <c r="D79" s="211">
        <v>14848</v>
      </c>
      <c r="E79" s="211">
        <v>10713</v>
      </c>
      <c r="F79" s="211">
        <v>2173</v>
      </c>
      <c r="G79" s="211">
        <v>1336</v>
      </c>
      <c r="H79" s="211">
        <v>162</v>
      </c>
      <c r="I79" s="212" t="s">
        <v>2</v>
      </c>
    </row>
    <row r="80" spans="1:9" ht="12" customHeight="1">
      <c r="A80" s="80" t="s">
        <v>212</v>
      </c>
      <c r="B80" s="80" t="s">
        <v>213</v>
      </c>
      <c r="C80" s="211">
        <v>22814</v>
      </c>
      <c r="D80" s="211">
        <v>22436</v>
      </c>
      <c r="E80" s="211">
        <v>17612</v>
      </c>
      <c r="F80" s="211">
        <v>2423</v>
      </c>
      <c r="G80" s="211">
        <v>1829</v>
      </c>
      <c r="H80" s="211">
        <v>378</v>
      </c>
      <c r="I80" s="212" t="s">
        <v>2</v>
      </c>
    </row>
    <row r="81" spans="1:9" ht="22.5" customHeight="1">
      <c r="A81" s="80" t="s">
        <v>214</v>
      </c>
      <c r="B81" s="80" t="s">
        <v>215</v>
      </c>
      <c r="C81" s="211">
        <v>24669</v>
      </c>
      <c r="D81" s="211">
        <v>24451</v>
      </c>
      <c r="E81" s="211">
        <v>17483</v>
      </c>
      <c r="F81" s="211">
        <v>2700</v>
      </c>
      <c r="G81" s="211">
        <v>1974</v>
      </c>
      <c r="H81" s="211">
        <v>217</v>
      </c>
      <c r="I81" s="212" t="s">
        <v>2</v>
      </c>
    </row>
    <row r="82" spans="1:9" ht="12" customHeight="1">
      <c r="A82" s="80" t="s">
        <v>216</v>
      </c>
      <c r="B82" s="80" t="s">
        <v>217</v>
      </c>
      <c r="C82" s="211">
        <v>32804</v>
      </c>
      <c r="D82" s="211">
        <v>32365</v>
      </c>
      <c r="E82" s="211">
        <v>24535</v>
      </c>
      <c r="F82" s="211">
        <v>3732</v>
      </c>
      <c r="G82" s="211">
        <v>2472</v>
      </c>
      <c r="H82" s="211">
        <v>439</v>
      </c>
      <c r="I82" s="212" t="s">
        <v>2</v>
      </c>
    </row>
    <row r="83" spans="1:9" ht="12" customHeight="1">
      <c r="A83" s="80"/>
      <c r="B83" s="80"/>
      <c r="C83" s="213"/>
      <c r="D83" s="213"/>
      <c r="E83" s="213"/>
      <c r="F83" s="213"/>
      <c r="G83" s="213"/>
      <c r="H83" s="213"/>
      <c r="I83" s="213"/>
    </row>
    <row r="84" spans="1:9" ht="22.5" customHeight="1">
      <c r="A84" s="82" t="s">
        <v>218</v>
      </c>
      <c r="B84" s="82" t="s">
        <v>219</v>
      </c>
      <c r="C84" s="210">
        <v>171376</v>
      </c>
      <c r="D84" s="210">
        <v>138820</v>
      </c>
      <c r="E84" s="210">
        <v>11030</v>
      </c>
      <c r="F84" s="210">
        <v>93250</v>
      </c>
      <c r="G84" s="210">
        <v>15179</v>
      </c>
      <c r="H84" s="210">
        <v>32556</v>
      </c>
      <c r="I84" s="210">
        <v>32037</v>
      </c>
    </row>
    <row r="85" spans="1:9" ht="12" customHeight="1">
      <c r="A85" s="80"/>
      <c r="B85" s="80"/>
      <c r="C85" s="213"/>
      <c r="D85" s="213"/>
      <c r="E85" s="213"/>
      <c r="F85" s="213"/>
      <c r="G85" s="213"/>
      <c r="H85" s="213"/>
      <c r="I85" s="213"/>
    </row>
    <row r="86" spans="1:9" ht="22.5" customHeight="1">
      <c r="A86" s="82"/>
      <c r="B86" s="82" t="s">
        <v>220</v>
      </c>
      <c r="C86" s="210">
        <v>377257</v>
      </c>
      <c r="D86" s="210">
        <v>346289</v>
      </c>
      <c r="E86" s="210">
        <v>211229</v>
      </c>
      <c r="F86" s="210">
        <v>48420</v>
      </c>
      <c r="G86" s="210">
        <v>65023</v>
      </c>
      <c r="H86" s="210">
        <v>30967</v>
      </c>
      <c r="I86" s="210">
        <v>16873</v>
      </c>
    </row>
    <row r="87" spans="1:9" s="74" customFormat="1" ht="12" customHeight="1">
      <c r="A87" s="80" t="s">
        <v>221</v>
      </c>
      <c r="B87" s="80" t="s">
        <v>222</v>
      </c>
      <c r="C87" s="211">
        <v>241600</v>
      </c>
      <c r="D87" s="211">
        <v>221770</v>
      </c>
      <c r="E87" s="211">
        <v>125196</v>
      </c>
      <c r="F87" s="211">
        <v>45462</v>
      </c>
      <c r="G87" s="211">
        <v>32531</v>
      </c>
      <c r="H87" s="211">
        <v>19830</v>
      </c>
      <c r="I87" s="211">
        <v>16873</v>
      </c>
    </row>
    <row r="88" spans="1:9" ht="12" customHeight="1">
      <c r="A88" s="80" t="s">
        <v>223</v>
      </c>
      <c r="B88" s="80" t="s">
        <v>224</v>
      </c>
      <c r="C88" s="211">
        <v>50178</v>
      </c>
      <c r="D88" s="211">
        <v>48742</v>
      </c>
      <c r="E88" s="211">
        <v>33716</v>
      </c>
      <c r="F88" s="211">
        <v>457</v>
      </c>
      <c r="G88" s="211">
        <v>14276</v>
      </c>
      <c r="H88" s="211">
        <v>1436</v>
      </c>
      <c r="I88" s="212" t="s">
        <v>2</v>
      </c>
    </row>
    <row r="89" spans="1:9" ht="12" customHeight="1">
      <c r="A89" s="80" t="s">
        <v>225</v>
      </c>
      <c r="B89" s="80" t="s">
        <v>226</v>
      </c>
      <c r="C89" s="211">
        <v>36890</v>
      </c>
      <c r="D89" s="211">
        <v>29847</v>
      </c>
      <c r="E89" s="211">
        <v>21429</v>
      </c>
      <c r="F89" s="211">
        <v>805</v>
      </c>
      <c r="G89" s="211">
        <v>7546</v>
      </c>
      <c r="H89" s="211">
        <v>7043</v>
      </c>
      <c r="I89" s="212" t="s">
        <v>2</v>
      </c>
    </row>
    <row r="90" spans="1:9" ht="22.5" customHeight="1">
      <c r="A90" s="80" t="s">
        <v>227</v>
      </c>
      <c r="B90" s="80" t="s">
        <v>228</v>
      </c>
      <c r="C90" s="211">
        <v>20802</v>
      </c>
      <c r="D90" s="211">
        <v>20671</v>
      </c>
      <c r="E90" s="211">
        <v>14658</v>
      </c>
      <c r="F90" s="211">
        <v>164</v>
      </c>
      <c r="G90" s="211">
        <v>3340</v>
      </c>
      <c r="H90" s="211">
        <v>131</v>
      </c>
      <c r="I90" s="212" t="s">
        <v>2</v>
      </c>
    </row>
    <row r="91" spans="1:9" ht="22.5" customHeight="1">
      <c r="A91" s="80" t="s">
        <v>229</v>
      </c>
      <c r="B91" s="80" t="s">
        <v>230</v>
      </c>
      <c r="C91" s="211">
        <v>19336</v>
      </c>
      <c r="D91" s="211">
        <v>16880</v>
      </c>
      <c r="E91" s="211">
        <v>9321</v>
      </c>
      <c r="F91" s="211">
        <v>1483</v>
      </c>
      <c r="G91" s="211">
        <v>6011</v>
      </c>
      <c r="H91" s="211">
        <v>2456</v>
      </c>
      <c r="I91" s="212" t="s">
        <v>2</v>
      </c>
    </row>
    <row r="92" spans="1:9" ht="12" customHeight="1">
      <c r="A92" s="80" t="s">
        <v>231</v>
      </c>
      <c r="B92" s="80" t="s">
        <v>232</v>
      </c>
      <c r="C92" s="211">
        <v>1515</v>
      </c>
      <c r="D92" s="211">
        <v>1513</v>
      </c>
      <c r="E92" s="211">
        <v>1232</v>
      </c>
      <c r="F92" s="211">
        <v>40</v>
      </c>
      <c r="G92" s="211">
        <v>242</v>
      </c>
      <c r="H92" s="211">
        <v>2</v>
      </c>
      <c r="I92" s="212" t="s">
        <v>2</v>
      </c>
    </row>
    <row r="93" spans="1:9" ht="12" customHeight="1">
      <c r="A93" s="80" t="s">
        <v>233</v>
      </c>
      <c r="B93" s="80" t="s">
        <v>234</v>
      </c>
      <c r="C93" s="211">
        <v>6115</v>
      </c>
      <c r="D93" s="211">
        <v>6046</v>
      </c>
      <c r="E93" s="211">
        <v>5141</v>
      </c>
      <c r="F93" s="211">
        <v>9</v>
      </c>
      <c r="G93" s="211">
        <v>790</v>
      </c>
      <c r="H93" s="211">
        <v>70</v>
      </c>
      <c r="I93" s="212" t="s">
        <v>2</v>
      </c>
    </row>
    <row r="94" spans="1:9" ht="22.5" customHeight="1">
      <c r="A94" s="80" t="s">
        <v>235</v>
      </c>
      <c r="B94" s="80" t="s">
        <v>236</v>
      </c>
      <c r="C94" s="211">
        <v>821</v>
      </c>
      <c r="D94" s="211">
        <v>821</v>
      </c>
      <c r="E94" s="211">
        <v>534</v>
      </c>
      <c r="F94" s="212" t="s">
        <v>2</v>
      </c>
      <c r="G94" s="211">
        <v>287</v>
      </c>
      <c r="H94" s="211">
        <v>0</v>
      </c>
      <c r="I94" s="212" t="s">
        <v>2</v>
      </c>
    </row>
    <row r="95" spans="1:9" ht="12" customHeight="1">
      <c r="A95" s="80"/>
      <c r="B95" s="80"/>
      <c r="C95" s="213"/>
      <c r="D95" s="213"/>
      <c r="E95" s="213"/>
      <c r="F95" s="213"/>
      <c r="G95" s="213"/>
      <c r="H95" s="213"/>
      <c r="I95" s="213"/>
    </row>
    <row r="96" spans="1:9" s="74" customFormat="1" ht="12" customHeight="1">
      <c r="A96" s="82"/>
      <c r="B96" s="82" t="s">
        <v>1</v>
      </c>
      <c r="C96" s="210">
        <v>2853075</v>
      </c>
      <c r="D96" s="210">
        <v>2692413</v>
      </c>
      <c r="E96" s="210">
        <v>1666895</v>
      </c>
      <c r="F96" s="210">
        <v>271193</v>
      </c>
      <c r="G96" s="210">
        <v>646798</v>
      </c>
      <c r="H96" s="210">
        <v>160662</v>
      </c>
      <c r="I96" s="210">
        <v>87645</v>
      </c>
    </row>
    <row r="97" spans="1:9">
      <c r="C97" s="216"/>
      <c r="D97" s="216"/>
      <c r="E97" s="216"/>
      <c r="F97" s="216"/>
      <c r="G97" s="216"/>
      <c r="H97" s="216"/>
      <c r="I97" s="216"/>
    </row>
    <row r="100" spans="1:9" ht="12">
      <c r="A100" s="245" t="s">
        <v>432</v>
      </c>
      <c r="B100" s="245"/>
      <c r="C100" s="245"/>
      <c r="D100" s="245"/>
      <c r="E100" s="245"/>
      <c r="F100" s="245"/>
      <c r="G100" s="245"/>
      <c r="H100" s="245"/>
      <c r="I100" s="245"/>
    </row>
    <row r="101" spans="1:9">
      <c r="A101" s="75"/>
      <c r="B101" s="75"/>
      <c r="C101" s="75"/>
      <c r="D101" s="75"/>
      <c r="E101" s="75"/>
      <c r="F101" s="75"/>
      <c r="G101" s="75"/>
      <c r="H101" s="75"/>
      <c r="I101" s="75"/>
    </row>
    <row r="102" spans="1:9">
      <c r="A102" s="249" t="s">
        <v>92</v>
      </c>
      <c r="B102" s="246" t="s">
        <v>93</v>
      </c>
      <c r="C102" s="246" t="s">
        <v>94</v>
      </c>
      <c r="D102" s="250" t="s">
        <v>95</v>
      </c>
      <c r="E102" s="250"/>
      <c r="F102" s="250"/>
      <c r="G102" s="250"/>
      <c r="H102" s="250"/>
      <c r="I102" s="251"/>
    </row>
    <row r="103" spans="1:9">
      <c r="A103" s="249"/>
      <c r="B103" s="246"/>
      <c r="C103" s="246"/>
      <c r="D103" s="246" t="s">
        <v>96</v>
      </c>
      <c r="E103" s="246"/>
      <c r="F103" s="246"/>
      <c r="G103" s="246"/>
      <c r="H103" s="246" t="s">
        <v>97</v>
      </c>
      <c r="I103" s="252"/>
    </row>
    <row r="104" spans="1:9">
      <c r="A104" s="249"/>
      <c r="B104" s="246"/>
      <c r="C104" s="246"/>
      <c r="D104" s="246" t="s">
        <v>98</v>
      </c>
      <c r="E104" s="246" t="s">
        <v>5</v>
      </c>
      <c r="F104" s="246"/>
      <c r="G104" s="246"/>
      <c r="H104" s="246" t="s">
        <v>98</v>
      </c>
      <c r="I104" s="207" t="s">
        <v>5</v>
      </c>
    </row>
    <row r="105" spans="1:9" ht="65.400000000000006" customHeight="1">
      <c r="A105" s="249"/>
      <c r="B105" s="246"/>
      <c r="C105" s="246"/>
      <c r="D105" s="246"/>
      <c r="E105" s="205" t="s">
        <v>99</v>
      </c>
      <c r="F105" s="206" t="s">
        <v>100</v>
      </c>
      <c r="G105" s="205" t="s">
        <v>101</v>
      </c>
      <c r="H105" s="246"/>
      <c r="I105" s="207" t="s">
        <v>102</v>
      </c>
    </row>
    <row r="106" spans="1:9">
      <c r="A106" s="249"/>
      <c r="B106" s="246"/>
      <c r="C106" s="247" t="s">
        <v>9</v>
      </c>
      <c r="D106" s="247"/>
      <c r="E106" s="247"/>
      <c r="F106" s="247"/>
      <c r="G106" s="247"/>
      <c r="H106" s="247"/>
      <c r="I106" s="248"/>
    </row>
    <row r="107" spans="1:9">
      <c r="A107" s="139" t="s">
        <v>103</v>
      </c>
      <c r="B107" s="142" t="s">
        <v>103</v>
      </c>
      <c r="C107" s="84" t="s">
        <v>103</v>
      </c>
      <c r="D107" s="84" t="s">
        <v>103</v>
      </c>
      <c r="E107" s="84" t="s">
        <v>103</v>
      </c>
      <c r="F107" s="84" t="s">
        <v>103</v>
      </c>
      <c r="G107" s="84" t="s">
        <v>103</v>
      </c>
      <c r="H107" s="84" t="s">
        <v>103</v>
      </c>
      <c r="I107" s="84" t="s">
        <v>103</v>
      </c>
    </row>
    <row r="108" spans="1:9" ht="20.399999999999999">
      <c r="A108" s="140"/>
      <c r="B108" s="143" t="s">
        <v>136</v>
      </c>
      <c r="C108" s="210">
        <v>14647</v>
      </c>
      <c r="D108" s="210">
        <v>14277</v>
      </c>
      <c r="E108" s="210">
        <v>11877</v>
      </c>
      <c r="F108" s="210">
        <v>950</v>
      </c>
      <c r="G108" s="210">
        <v>831</v>
      </c>
      <c r="H108" s="210">
        <v>370</v>
      </c>
      <c r="I108" s="210">
        <v>43</v>
      </c>
    </row>
    <row r="109" spans="1:9">
      <c r="A109" s="139" t="s">
        <v>145</v>
      </c>
      <c r="B109" s="142" t="s">
        <v>146</v>
      </c>
      <c r="C109" s="211">
        <v>14647</v>
      </c>
      <c r="D109" s="211">
        <v>14277</v>
      </c>
      <c r="E109" s="211">
        <v>11877</v>
      </c>
      <c r="F109" s="211">
        <v>950</v>
      </c>
      <c r="G109" s="211">
        <v>831</v>
      </c>
      <c r="H109" s="211">
        <v>370</v>
      </c>
      <c r="I109" s="211">
        <v>43</v>
      </c>
    </row>
    <row r="110" spans="1:9">
      <c r="A110" s="139"/>
      <c r="B110" s="142"/>
      <c r="C110" s="211"/>
      <c r="D110" s="211"/>
      <c r="E110" s="211"/>
      <c r="F110" s="211"/>
      <c r="G110" s="211"/>
      <c r="H110" s="211"/>
      <c r="I110" s="211"/>
    </row>
    <row r="111" spans="1:9">
      <c r="A111" s="140"/>
      <c r="B111" s="141" t="s">
        <v>1</v>
      </c>
      <c r="C111" s="210">
        <v>14647</v>
      </c>
      <c r="D111" s="210">
        <v>14277</v>
      </c>
      <c r="E111" s="210">
        <v>11877</v>
      </c>
      <c r="F111" s="210">
        <v>950</v>
      </c>
      <c r="G111" s="210">
        <v>831</v>
      </c>
      <c r="H111" s="210">
        <v>370</v>
      </c>
      <c r="I111" s="210">
        <v>43</v>
      </c>
    </row>
  </sheetData>
  <mergeCells count="23">
    <mergeCell ref="A100:I100"/>
    <mergeCell ref="A102:A106"/>
    <mergeCell ref="B102:B106"/>
    <mergeCell ref="C102:C105"/>
    <mergeCell ref="D102:I102"/>
    <mergeCell ref="D103:G103"/>
    <mergeCell ref="H103:I103"/>
    <mergeCell ref="D104:D105"/>
    <mergeCell ref="E104:G104"/>
    <mergeCell ref="H104:H105"/>
    <mergeCell ref="C106:I106"/>
    <mergeCell ref="A4:A8"/>
    <mergeCell ref="B4:B8"/>
    <mergeCell ref="A1:I1"/>
    <mergeCell ref="A2:I2"/>
    <mergeCell ref="C8:I8"/>
    <mergeCell ref="C4:C7"/>
    <mergeCell ref="D4:I4"/>
    <mergeCell ref="D5:G5"/>
    <mergeCell ref="H5:I5"/>
    <mergeCell ref="D6:D7"/>
    <mergeCell ref="E6:G6"/>
    <mergeCell ref="H6:H7"/>
  </mergeCells>
  <phoneticPr fontId="5" type="noConversion"/>
  <hyperlinks>
    <hyperlink ref="A1:I1" location="Inhaltsverzeichnis!A19" display="Inhaltsverzeichnis!A19"/>
    <hyperlink ref="A2:I2" location="Inhaltsverzeichnis!A24" display="3.2  Hochschulen in öffentlicher Trägerschaft "/>
    <hyperlink ref="A100:I100" location="Inhaltsverzeichnis!A25" display="3.4  Hochschulen in kirchlicher Trägerschaft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rowBreaks count="2" manualBreakCount="2">
    <brk id="40" max="16383" man="1"/>
    <brk id="8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P53"/>
  <sheetViews>
    <sheetView zoomScaleNormal="100" workbookViewId="0">
      <pane ySplit="8" topLeftCell="A9" activePane="bottomLeft" state="frozen"/>
      <selection activeCell="B56" sqref="B56"/>
      <selection pane="bottomLeft" activeCell="A9" sqref="A9"/>
    </sheetView>
  </sheetViews>
  <sheetFormatPr baseColWidth="10" defaultColWidth="11.44140625" defaultRowHeight="10.199999999999999"/>
  <cols>
    <col min="1" max="1" width="3.44140625" style="86" customWidth="1"/>
    <col min="2" max="2" width="28.5546875" style="86" customWidth="1"/>
    <col min="3" max="4" width="8.6640625" style="86" customWidth="1"/>
    <col min="5" max="5" width="8.5546875" style="86" customWidth="1"/>
    <col min="6" max="6" width="9.44140625" style="86" customWidth="1"/>
    <col min="7" max="7" width="8.44140625" style="86" customWidth="1"/>
    <col min="8" max="8" width="8.6640625" style="86" customWidth="1"/>
    <col min="9" max="9" width="9.109375" style="86" customWidth="1"/>
    <col min="10" max="16384" width="11.44140625" style="76"/>
  </cols>
  <sheetData>
    <row r="1" spans="1:16" s="74" customFormat="1" ht="24" customHeight="1">
      <c r="A1" s="245" t="s">
        <v>425</v>
      </c>
      <c r="B1" s="245"/>
      <c r="C1" s="245"/>
      <c r="D1" s="245"/>
      <c r="E1" s="245"/>
      <c r="F1" s="245"/>
      <c r="G1" s="245"/>
      <c r="H1" s="245"/>
      <c r="I1" s="245"/>
    </row>
    <row r="2" spans="1:16" s="74" customFormat="1" ht="12" customHeight="1">
      <c r="A2" s="245" t="s">
        <v>433</v>
      </c>
      <c r="B2" s="245"/>
      <c r="C2" s="245"/>
      <c r="D2" s="245"/>
      <c r="E2" s="245"/>
      <c r="F2" s="245"/>
      <c r="G2" s="245"/>
      <c r="H2" s="245"/>
      <c r="I2" s="245"/>
    </row>
    <row r="3" spans="1:16" ht="12" customHeight="1">
      <c r="A3" s="75"/>
      <c r="B3" s="75"/>
      <c r="C3" s="75"/>
      <c r="D3" s="75"/>
      <c r="E3" s="75"/>
      <c r="F3" s="75"/>
      <c r="G3" s="75"/>
      <c r="H3" s="75"/>
      <c r="I3" s="75"/>
    </row>
    <row r="4" spans="1:16" ht="12" customHeight="1">
      <c r="A4" s="249" t="s">
        <v>92</v>
      </c>
      <c r="B4" s="246" t="s">
        <v>93</v>
      </c>
      <c r="C4" s="246" t="s">
        <v>94</v>
      </c>
      <c r="D4" s="250" t="s">
        <v>95</v>
      </c>
      <c r="E4" s="250"/>
      <c r="F4" s="250"/>
      <c r="G4" s="250"/>
      <c r="H4" s="250"/>
      <c r="I4" s="251"/>
    </row>
    <row r="5" spans="1:16" ht="12" customHeight="1">
      <c r="A5" s="249"/>
      <c r="B5" s="246"/>
      <c r="C5" s="246"/>
      <c r="D5" s="246" t="s">
        <v>96</v>
      </c>
      <c r="E5" s="246"/>
      <c r="F5" s="246"/>
      <c r="G5" s="246"/>
      <c r="H5" s="246" t="s">
        <v>97</v>
      </c>
      <c r="I5" s="252"/>
    </row>
    <row r="6" spans="1:16" ht="12" customHeight="1">
      <c r="A6" s="249"/>
      <c r="B6" s="246"/>
      <c r="C6" s="246"/>
      <c r="D6" s="246" t="s">
        <v>98</v>
      </c>
      <c r="E6" s="246" t="s">
        <v>5</v>
      </c>
      <c r="F6" s="246"/>
      <c r="G6" s="246"/>
      <c r="H6" s="246" t="s">
        <v>98</v>
      </c>
      <c r="I6" s="27" t="s">
        <v>5</v>
      </c>
    </row>
    <row r="7" spans="1:16" ht="66" customHeight="1">
      <c r="A7" s="249"/>
      <c r="B7" s="246"/>
      <c r="C7" s="246"/>
      <c r="D7" s="246"/>
      <c r="E7" s="77" t="s">
        <v>99</v>
      </c>
      <c r="F7" s="28" t="s">
        <v>100</v>
      </c>
      <c r="G7" s="77" t="s">
        <v>101</v>
      </c>
      <c r="H7" s="246"/>
      <c r="I7" s="27" t="s">
        <v>102</v>
      </c>
    </row>
    <row r="8" spans="1:16" ht="12" customHeight="1">
      <c r="A8" s="249"/>
      <c r="B8" s="246"/>
      <c r="C8" s="247" t="s">
        <v>9</v>
      </c>
      <c r="D8" s="247"/>
      <c r="E8" s="247"/>
      <c r="F8" s="247"/>
      <c r="G8" s="247"/>
      <c r="H8" s="247"/>
      <c r="I8" s="248"/>
    </row>
    <row r="9" spans="1:16" ht="9" customHeight="1">
      <c r="A9" s="139" t="s">
        <v>103</v>
      </c>
      <c r="B9" s="142" t="s">
        <v>103</v>
      </c>
      <c r="C9" s="84" t="s">
        <v>103</v>
      </c>
      <c r="D9" s="84" t="s">
        <v>103</v>
      </c>
      <c r="E9" s="84" t="s">
        <v>103</v>
      </c>
      <c r="F9" s="84" t="s">
        <v>103</v>
      </c>
      <c r="G9" s="84" t="s">
        <v>103</v>
      </c>
      <c r="H9" s="84" t="s">
        <v>103</v>
      </c>
      <c r="I9" s="84" t="s">
        <v>103</v>
      </c>
      <c r="J9" s="153"/>
      <c r="K9" s="153"/>
      <c r="L9" s="153"/>
      <c r="M9" s="153"/>
      <c r="N9" s="153"/>
    </row>
    <row r="10" spans="1:16" s="74" customFormat="1" ht="12" customHeight="1">
      <c r="A10" s="140"/>
      <c r="B10" s="141" t="s">
        <v>104</v>
      </c>
      <c r="C10" s="217">
        <v>12822</v>
      </c>
      <c r="D10" s="217">
        <v>11950</v>
      </c>
      <c r="E10" s="217">
        <v>6478</v>
      </c>
      <c r="F10" s="217">
        <v>1620</v>
      </c>
      <c r="G10" s="217">
        <v>2997</v>
      </c>
      <c r="H10" s="217">
        <v>872</v>
      </c>
      <c r="I10" s="217">
        <v>514</v>
      </c>
      <c r="J10" s="201"/>
      <c r="K10" s="201"/>
      <c r="L10" s="201"/>
      <c r="M10" s="201"/>
      <c r="N10" s="201"/>
      <c r="O10" s="201"/>
      <c r="P10" s="201"/>
    </row>
    <row r="11" spans="1:16" ht="22.5" customHeight="1">
      <c r="A11" s="139" t="s">
        <v>105</v>
      </c>
      <c r="B11" s="142" t="s">
        <v>106</v>
      </c>
      <c r="C11" s="211">
        <v>4157</v>
      </c>
      <c r="D11" s="211">
        <v>4140</v>
      </c>
      <c r="E11" s="211">
        <v>1995</v>
      </c>
      <c r="F11" s="211">
        <v>551</v>
      </c>
      <c r="G11" s="211">
        <v>929</v>
      </c>
      <c r="H11" s="211">
        <v>16</v>
      </c>
      <c r="I11" s="212" t="s">
        <v>2</v>
      </c>
      <c r="J11" s="201"/>
      <c r="K11" s="201"/>
      <c r="L11" s="201"/>
      <c r="M11" s="201"/>
      <c r="N11" s="201"/>
      <c r="O11" s="201"/>
      <c r="P11" s="201"/>
    </row>
    <row r="12" spans="1:16" ht="12" customHeight="1">
      <c r="A12" s="139" t="s">
        <v>111</v>
      </c>
      <c r="B12" s="142" t="s">
        <v>112</v>
      </c>
      <c r="C12" s="211">
        <v>59</v>
      </c>
      <c r="D12" s="211">
        <v>59</v>
      </c>
      <c r="E12" s="211">
        <v>58</v>
      </c>
      <c r="F12" s="212" t="s">
        <v>2</v>
      </c>
      <c r="G12" s="211">
        <v>2</v>
      </c>
      <c r="H12" s="212" t="s">
        <v>2</v>
      </c>
      <c r="I12" s="212" t="s">
        <v>2</v>
      </c>
    </row>
    <row r="13" spans="1:16" ht="12" customHeight="1">
      <c r="A13" s="148">
        <v>160</v>
      </c>
      <c r="B13" s="80" t="s">
        <v>269</v>
      </c>
      <c r="C13" s="223">
        <v>68</v>
      </c>
      <c r="D13" s="223">
        <v>68</v>
      </c>
      <c r="E13" s="223">
        <v>68</v>
      </c>
      <c r="F13" s="224" t="s">
        <v>2</v>
      </c>
      <c r="G13" s="224" t="s">
        <v>2</v>
      </c>
      <c r="H13" s="224" t="s">
        <v>2</v>
      </c>
      <c r="I13" s="224" t="s">
        <v>2</v>
      </c>
    </row>
    <row r="14" spans="1:16" ht="12" customHeight="1">
      <c r="A14" s="80" t="s">
        <v>129</v>
      </c>
      <c r="B14" s="80" t="s">
        <v>130</v>
      </c>
      <c r="C14" s="211">
        <v>8339</v>
      </c>
      <c r="D14" s="211">
        <v>7502</v>
      </c>
      <c r="E14" s="211">
        <v>4259</v>
      </c>
      <c r="F14" s="211">
        <v>1043</v>
      </c>
      <c r="G14" s="211">
        <v>2011</v>
      </c>
      <c r="H14" s="211">
        <v>837</v>
      </c>
      <c r="I14" s="211">
        <v>507</v>
      </c>
    </row>
    <row r="15" spans="1:16" ht="12" customHeight="1">
      <c r="A15" s="80" t="s">
        <v>131</v>
      </c>
      <c r="B15" s="80" t="s">
        <v>132</v>
      </c>
      <c r="C15" s="211">
        <v>199</v>
      </c>
      <c r="D15" s="211">
        <v>180</v>
      </c>
      <c r="E15" s="211">
        <v>99</v>
      </c>
      <c r="F15" s="211">
        <v>27</v>
      </c>
      <c r="G15" s="211">
        <v>54</v>
      </c>
      <c r="H15" s="211">
        <v>19</v>
      </c>
      <c r="I15" s="211">
        <v>6</v>
      </c>
      <c r="J15" s="153"/>
      <c r="K15" s="153"/>
      <c r="L15" s="153"/>
      <c r="M15" s="153"/>
      <c r="N15" s="153"/>
    </row>
    <row r="16" spans="1:16" ht="7.5" customHeight="1">
      <c r="A16" s="139"/>
      <c r="B16" s="142"/>
      <c r="C16" s="218"/>
      <c r="D16" s="218"/>
      <c r="E16" s="218"/>
      <c r="F16" s="218"/>
      <c r="G16" s="218"/>
      <c r="H16" s="218"/>
      <c r="I16" s="218"/>
      <c r="J16" s="153"/>
      <c r="K16" s="153"/>
      <c r="L16" s="153"/>
      <c r="M16" s="153"/>
      <c r="N16" s="153"/>
    </row>
    <row r="17" spans="1:14" ht="12" customHeight="1">
      <c r="A17" s="140" t="s">
        <v>135</v>
      </c>
      <c r="B17" s="143" t="s">
        <v>81</v>
      </c>
      <c r="C17" s="210">
        <v>1050</v>
      </c>
      <c r="D17" s="210">
        <v>1018</v>
      </c>
      <c r="E17" s="210">
        <v>575</v>
      </c>
      <c r="F17" s="210">
        <v>167</v>
      </c>
      <c r="G17" s="210">
        <v>275</v>
      </c>
      <c r="H17" s="210">
        <v>31</v>
      </c>
      <c r="I17" s="210">
        <v>7</v>
      </c>
      <c r="J17" s="153"/>
      <c r="K17" s="153"/>
      <c r="L17" s="153"/>
      <c r="M17" s="153"/>
      <c r="N17" s="153"/>
    </row>
    <row r="18" spans="1:14" ht="7.5" customHeight="1">
      <c r="A18" s="139"/>
      <c r="B18" s="142"/>
      <c r="C18" s="218"/>
      <c r="D18" s="218"/>
      <c r="E18" s="218"/>
      <c r="F18" s="218"/>
      <c r="G18" s="218"/>
      <c r="H18" s="218"/>
      <c r="I18" s="218"/>
      <c r="J18" s="153"/>
      <c r="K18" s="153"/>
      <c r="L18" s="153"/>
      <c r="M18" s="153"/>
      <c r="N18" s="153"/>
    </row>
    <row r="19" spans="1:14" ht="22.5" customHeight="1">
      <c r="A19" s="140"/>
      <c r="B19" s="143" t="s">
        <v>136</v>
      </c>
      <c r="C19" s="210">
        <v>96773</v>
      </c>
      <c r="D19" s="210">
        <v>95276</v>
      </c>
      <c r="E19" s="210">
        <v>52791</v>
      </c>
      <c r="F19" s="210">
        <v>10273</v>
      </c>
      <c r="G19" s="210">
        <v>28587</v>
      </c>
      <c r="H19" s="210">
        <v>1497</v>
      </c>
      <c r="I19" s="210">
        <v>44</v>
      </c>
      <c r="J19" s="153"/>
      <c r="K19" s="153"/>
      <c r="L19" s="153"/>
      <c r="M19" s="153"/>
      <c r="N19" s="153"/>
    </row>
    <row r="20" spans="1:14" ht="22.5" customHeight="1">
      <c r="A20" s="139" t="s">
        <v>137</v>
      </c>
      <c r="B20" s="142" t="s">
        <v>138</v>
      </c>
      <c r="C20" s="211">
        <v>10516</v>
      </c>
      <c r="D20" s="211">
        <v>10397</v>
      </c>
      <c r="E20" s="211">
        <v>6106</v>
      </c>
      <c r="F20" s="211">
        <v>910</v>
      </c>
      <c r="G20" s="211">
        <v>2524</v>
      </c>
      <c r="H20" s="211">
        <v>119</v>
      </c>
      <c r="I20" s="211">
        <v>6</v>
      </c>
      <c r="J20" s="153"/>
      <c r="K20" s="153"/>
      <c r="L20" s="153"/>
      <c r="M20" s="153"/>
      <c r="N20" s="153"/>
    </row>
    <row r="21" spans="1:14" ht="12" customHeight="1">
      <c r="A21" s="139" t="s">
        <v>141</v>
      </c>
      <c r="B21" s="142" t="s">
        <v>142</v>
      </c>
      <c r="C21" s="211">
        <v>9967</v>
      </c>
      <c r="D21" s="211">
        <v>9776</v>
      </c>
      <c r="E21" s="211">
        <v>5694</v>
      </c>
      <c r="F21" s="211">
        <v>1376</v>
      </c>
      <c r="G21" s="211">
        <v>2605</v>
      </c>
      <c r="H21" s="211">
        <v>191</v>
      </c>
      <c r="I21" s="212" t="s">
        <v>2</v>
      </c>
      <c r="J21" s="153"/>
      <c r="K21" s="153"/>
      <c r="L21" s="153"/>
      <c r="M21" s="153"/>
      <c r="N21" s="153"/>
    </row>
    <row r="22" spans="1:14" s="74" customFormat="1" ht="12" customHeight="1">
      <c r="A22" s="139" t="s">
        <v>143</v>
      </c>
      <c r="B22" s="142" t="s">
        <v>144</v>
      </c>
      <c r="C22" s="211">
        <v>1928</v>
      </c>
      <c r="D22" s="211">
        <v>1916</v>
      </c>
      <c r="E22" s="211">
        <v>1514</v>
      </c>
      <c r="F22" s="211">
        <v>31</v>
      </c>
      <c r="G22" s="211">
        <v>371</v>
      </c>
      <c r="H22" s="211">
        <v>12</v>
      </c>
      <c r="I22" s="212" t="s">
        <v>2</v>
      </c>
      <c r="J22" s="153"/>
      <c r="K22" s="153"/>
      <c r="L22" s="153"/>
      <c r="M22" s="153"/>
      <c r="N22" s="153"/>
    </row>
    <row r="23" spans="1:14" s="74" customFormat="1" ht="12" customHeight="1">
      <c r="A23" s="139" t="s">
        <v>149</v>
      </c>
      <c r="B23" s="142" t="s">
        <v>365</v>
      </c>
      <c r="C23" s="211">
        <v>2396</v>
      </c>
      <c r="D23" s="211">
        <v>2361</v>
      </c>
      <c r="E23" s="211">
        <v>1441</v>
      </c>
      <c r="F23" s="211">
        <v>282</v>
      </c>
      <c r="G23" s="211">
        <v>636</v>
      </c>
      <c r="H23" s="211">
        <v>35</v>
      </c>
      <c r="I23" s="212" t="s">
        <v>2</v>
      </c>
      <c r="J23" s="153"/>
      <c r="K23" s="153"/>
      <c r="L23" s="153"/>
      <c r="M23" s="153"/>
      <c r="N23" s="153"/>
    </row>
    <row r="24" spans="1:14" s="74" customFormat="1" ht="12" customHeight="1">
      <c r="A24" s="139" t="s">
        <v>150</v>
      </c>
      <c r="B24" s="142" t="s">
        <v>151</v>
      </c>
      <c r="C24" s="211">
        <v>63363</v>
      </c>
      <c r="D24" s="211">
        <v>62295</v>
      </c>
      <c r="E24" s="211">
        <v>34409</v>
      </c>
      <c r="F24" s="211">
        <v>7283</v>
      </c>
      <c r="G24" s="211">
        <v>20313</v>
      </c>
      <c r="H24" s="211">
        <v>1067</v>
      </c>
      <c r="I24" s="211">
        <v>38</v>
      </c>
      <c r="J24" s="153"/>
      <c r="K24" s="153"/>
      <c r="L24" s="153"/>
      <c r="M24" s="153"/>
      <c r="N24" s="153"/>
    </row>
    <row r="25" spans="1:14" ht="33.75" customHeight="1">
      <c r="A25" s="80" t="s">
        <v>292</v>
      </c>
      <c r="B25" s="80" t="s">
        <v>293</v>
      </c>
      <c r="C25" s="211">
        <v>8604</v>
      </c>
      <c r="D25" s="211">
        <v>8531</v>
      </c>
      <c r="E25" s="211">
        <v>3628</v>
      </c>
      <c r="F25" s="211">
        <v>393</v>
      </c>
      <c r="G25" s="211">
        <v>2137</v>
      </c>
      <c r="H25" s="211">
        <v>73</v>
      </c>
      <c r="I25" s="212" t="s">
        <v>2</v>
      </c>
      <c r="J25" s="153"/>
      <c r="K25" s="153"/>
      <c r="L25" s="153"/>
      <c r="M25" s="153"/>
      <c r="N25" s="153"/>
    </row>
    <row r="26" spans="1:14" ht="7.5" customHeight="1">
      <c r="A26" s="139"/>
      <c r="B26" s="142"/>
      <c r="C26" s="218"/>
      <c r="D26" s="218"/>
      <c r="E26" s="218"/>
      <c r="F26" s="218"/>
      <c r="G26" s="218"/>
      <c r="H26" s="218"/>
      <c r="I26" s="212"/>
      <c r="J26" s="153"/>
      <c r="K26" s="153"/>
      <c r="L26" s="153"/>
      <c r="M26" s="153"/>
      <c r="N26" s="153"/>
    </row>
    <row r="27" spans="1:14" s="74" customFormat="1" ht="12" customHeight="1">
      <c r="A27" s="140"/>
      <c r="B27" s="143" t="s">
        <v>84</v>
      </c>
      <c r="C27" s="210">
        <v>3631</v>
      </c>
      <c r="D27" s="210">
        <v>3519</v>
      </c>
      <c r="E27" s="210">
        <v>2335</v>
      </c>
      <c r="F27" s="210">
        <v>561</v>
      </c>
      <c r="G27" s="210">
        <v>621</v>
      </c>
      <c r="H27" s="210">
        <v>112</v>
      </c>
      <c r="I27" s="214" t="s">
        <v>2</v>
      </c>
      <c r="J27" s="153"/>
      <c r="K27" s="153"/>
      <c r="L27" s="153"/>
      <c r="M27" s="153"/>
      <c r="N27" s="153"/>
    </row>
    <row r="28" spans="1:14" ht="12" customHeight="1">
      <c r="A28" s="139" t="s">
        <v>154</v>
      </c>
      <c r="B28" s="142" t="s">
        <v>155</v>
      </c>
      <c r="C28" s="211">
        <v>3631</v>
      </c>
      <c r="D28" s="211">
        <v>3519</v>
      </c>
      <c r="E28" s="211">
        <v>2335</v>
      </c>
      <c r="F28" s="211">
        <v>561</v>
      </c>
      <c r="G28" s="211">
        <v>621</v>
      </c>
      <c r="H28" s="211">
        <v>112</v>
      </c>
      <c r="I28" s="212" t="s">
        <v>2</v>
      </c>
      <c r="J28" s="153"/>
      <c r="K28" s="153"/>
      <c r="L28" s="153"/>
      <c r="M28" s="153"/>
      <c r="N28" s="153"/>
    </row>
    <row r="29" spans="1:14" ht="7.5" customHeight="1">
      <c r="A29" s="139"/>
      <c r="B29" s="142"/>
      <c r="C29" s="218"/>
      <c r="D29" s="218"/>
      <c r="E29" s="218"/>
      <c r="F29" s="218"/>
      <c r="G29" s="218"/>
      <c r="H29" s="218"/>
      <c r="I29" s="218"/>
      <c r="J29" s="153"/>
      <c r="K29" s="153"/>
      <c r="L29" s="153"/>
      <c r="M29" s="153"/>
      <c r="N29" s="153"/>
    </row>
    <row r="30" spans="1:14" ht="22.5" customHeight="1">
      <c r="A30" s="140"/>
      <c r="B30" s="143" t="s">
        <v>168</v>
      </c>
      <c r="C30" s="210">
        <v>4481</v>
      </c>
      <c r="D30" s="210">
        <v>4339</v>
      </c>
      <c r="E30" s="210">
        <v>3029</v>
      </c>
      <c r="F30" s="210">
        <v>425</v>
      </c>
      <c r="G30" s="210">
        <v>748</v>
      </c>
      <c r="H30" s="210">
        <v>141</v>
      </c>
      <c r="I30" s="210">
        <v>32</v>
      </c>
      <c r="J30" s="153"/>
      <c r="K30" s="153"/>
      <c r="L30" s="153"/>
      <c r="M30" s="153"/>
      <c r="N30" s="153"/>
    </row>
    <row r="31" spans="1:14" ht="12" customHeight="1">
      <c r="A31" s="139" t="s">
        <v>171</v>
      </c>
      <c r="B31" s="142" t="s">
        <v>172</v>
      </c>
      <c r="C31" s="211">
        <v>3426</v>
      </c>
      <c r="D31" s="211">
        <v>3300</v>
      </c>
      <c r="E31" s="211">
        <v>2247</v>
      </c>
      <c r="F31" s="211">
        <v>393</v>
      </c>
      <c r="G31" s="211">
        <v>529</v>
      </c>
      <c r="H31" s="211">
        <v>126</v>
      </c>
      <c r="I31" s="211">
        <v>32</v>
      </c>
      <c r="J31" s="153"/>
      <c r="K31" s="153"/>
      <c r="L31" s="153"/>
      <c r="M31" s="153"/>
      <c r="N31" s="153"/>
    </row>
    <row r="32" spans="1:14" ht="22.5" customHeight="1">
      <c r="A32" s="139" t="s">
        <v>173</v>
      </c>
      <c r="B32" s="142" t="s">
        <v>174</v>
      </c>
      <c r="C32" s="211">
        <v>190</v>
      </c>
      <c r="D32" s="211">
        <v>176</v>
      </c>
      <c r="E32" s="211">
        <v>144</v>
      </c>
      <c r="F32" s="211">
        <v>3</v>
      </c>
      <c r="G32" s="211">
        <v>24</v>
      </c>
      <c r="H32" s="211">
        <v>15</v>
      </c>
      <c r="I32" s="212" t="s">
        <v>2</v>
      </c>
      <c r="J32" s="153"/>
      <c r="K32" s="153"/>
      <c r="L32" s="153"/>
      <c r="M32" s="153"/>
      <c r="N32" s="153"/>
    </row>
    <row r="33" spans="1:14" ht="12" customHeight="1">
      <c r="A33" s="139" t="s">
        <v>175</v>
      </c>
      <c r="B33" s="142" t="s">
        <v>176</v>
      </c>
      <c r="C33" s="211">
        <v>864</v>
      </c>
      <c r="D33" s="211">
        <v>863</v>
      </c>
      <c r="E33" s="211">
        <v>639</v>
      </c>
      <c r="F33" s="211">
        <v>29</v>
      </c>
      <c r="G33" s="211">
        <v>195</v>
      </c>
      <c r="H33" s="211">
        <v>1</v>
      </c>
      <c r="I33" s="212" t="s">
        <v>2</v>
      </c>
      <c r="J33" s="153"/>
      <c r="K33" s="153"/>
      <c r="L33" s="153"/>
      <c r="M33" s="153"/>
      <c r="N33" s="153"/>
    </row>
    <row r="34" spans="1:14" ht="7.5" customHeight="1">
      <c r="A34" s="139"/>
      <c r="B34" s="142"/>
      <c r="C34" s="218"/>
      <c r="D34" s="218"/>
      <c r="E34" s="218"/>
      <c r="F34" s="218"/>
      <c r="G34" s="218"/>
      <c r="H34" s="218"/>
      <c r="I34" s="218"/>
      <c r="J34" s="153"/>
      <c r="K34" s="153"/>
      <c r="L34" s="153"/>
      <c r="M34" s="153"/>
      <c r="N34" s="153"/>
    </row>
    <row r="35" spans="1:14" s="74" customFormat="1" ht="12" customHeight="1">
      <c r="A35" s="140"/>
      <c r="B35" s="143" t="s">
        <v>86</v>
      </c>
      <c r="C35" s="210">
        <v>1881</v>
      </c>
      <c r="D35" s="210">
        <v>1825</v>
      </c>
      <c r="E35" s="210">
        <v>1140</v>
      </c>
      <c r="F35" s="210">
        <v>203</v>
      </c>
      <c r="G35" s="210">
        <v>480</v>
      </c>
      <c r="H35" s="210">
        <v>56</v>
      </c>
      <c r="I35" s="214" t="s">
        <v>2</v>
      </c>
      <c r="J35" s="153"/>
      <c r="K35" s="153"/>
      <c r="L35" s="153"/>
      <c r="M35" s="153"/>
      <c r="N35" s="153"/>
    </row>
    <row r="36" spans="1:14" ht="12" customHeight="1">
      <c r="A36" s="139" t="s">
        <v>192</v>
      </c>
      <c r="B36" s="142" t="s">
        <v>193</v>
      </c>
      <c r="C36" s="211">
        <v>1048</v>
      </c>
      <c r="D36" s="211">
        <v>1022</v>
      </c>
      <c r="E36" s="211">
        <v>567</v>
      </c>
      <c r="F36" s="211">
        <v>189</v>
      </c>
      <c r="G36" s="211">
        <v>263</v>
      </c>
      <c r="H36" s="211">
        <v>26</v>
      </c>
      <c r="I36" s="212" t="s">
        <v>2</v>
      </c>
      <c r="J36" s="153"/>
      <c r="K36" s="153"/>
      <c r="L36" s="153"/>
      <c r="M36" s="153"/>
      <c r="N36" s="153"/>
    </row>
    <row r="37" spans="1:14" ht="12" customHeight="1">
      <c r="A37" s="80" t="s">
        <v>194</v>
      </c>
      <c r="B37" s="80" t="s">
        <v>195</v>
      </c>
      <c r="C37" s="223">
        <v>402</v>
      </c>
      <c r="D37" s="223">
        <v>390</v>
      </c>
      <c r="E37" s="223">
        <v>258</v>
      </c>
      <c r="F37" s="223">
        <v>7</v>
      </c>
      <c r="G37" s="223">
        <v>125</v>
      </c>
      <c r="H37" s="223">
        <v>12</v>
      </c>
      <c r="I37" s="224" t="s">
        <v>2</v>
      </c>
      <c r="J37" s="153"/>
      <c r="K37" s="153"/>
      <c r="L37" s="153"/>
      <c r="M37" s="153"/>
      <c r="N37" s="153"/>
    </row>
    <row r="38" spans="1:14" ht="12" customHeight="1">
      <c r="A38" s="80" t="s">
        <v>196</v>
      </c>
      <c r="B38" s="80" t="s">
        <v>197</v>
      </c>
      <c r="C38" s="223">
        <v>431</v>
      </c>
      <c r="D38" s="223">
        <v>413</v>
      </c>
      <c r="E38" s="223">
        <v>315</v>
      </c>
      <c r="F38" s="223">
        <v>6</v>
      </c>
      <c r="G38" s="223">
        <v>91</v>
      </c>
      <c r="H38" s="223">
        <v>18</v>
      </c>
      <c r="I38" s="224" t="s">
        <v>2</v>
      </c>
      <c r="J38" s="153"/>
      <c r="K38" s="153"/>
      <c r="L38" s="153"/>
      <c r="M38" s="153"/>
      <c r="N38" s="153"/>
    </row>
    <row r="39" spans="1:14" ht="7.5" customHeight="1">
      <c r="A39" s="139"/>
      <c r="B39" s="142"/>
      <c r="C39" s="218"/>
      <c r="D39" s="218"/>
      <c r="E39" s="218"/>
      <c r="F39" s="218"/>
      <c r="G39" s="218"/>
      <c r="H39" s="218"/>
      <c r="I39" s="218"/>
      <c r="J39" s="153"/>
      <c r="K39" s="153"/>
      <c r="L39" s="153"/>
      <c r="M39" s="153"/>
      <c r="N39" s="153"/>
    </row>
    <row r="40" spans="1:14" s="74" customFormat="1" ht="12" customHeight="1">
      <c r="A40" s="140"/>
      <c r="B40" s="143" t="s">
        <v>87</v>
      </c>
      <c r="C40" s="210">
        <v>14911</v>
      </c>
      <c r="D40" s="210">
        <v>14294</v>
      </c>
      <c r="E40" s="210">
        <v>7202</v>
      </c>
      <c r="F40" s="210">
        <v>2169</v>
      </c>
      <c r="G40" s="210">
        <v>4715</v>
      </c>
      <c r="H40" s="210">
        <v>617</v>
      </c>
      <c r="I40" s="210">
        <v>20</v>
      </c>
      <c r="J40" s="153"/>
      <c r="K40" s="153"/>
      <c r="L40" s="153"/>
      <c r="M40" s="153"/>
      <c r="N40" s="153"/>
    </row>
    <row r="41" spans="1:14" s="74" customFormat="1" ht="12" customHeight="1">
      <c r="A41" s="80" t="s">
        <v>210</v>
      </c>
      <c r="B41" s="80" t="s">
        <v>211</v>
      </c>
      <c r="C41" s="211">
        <v>1042</v>
      </c>
      <c r="D41" s="211">
        <v>991</v>
      </c>
      <c r="E41" s="211">
        <v>564</v>
      </c>
      <c r="F41" s="211">
        <v>228</v>
      </c>
      <c r="G41" s="211">
        <v>197</v>
      </c>
      <c r="H41" s="211">
        <v>51</v>
      </c>
      <c r="I41" s="212" t="s">
        <v>2</v>
      </c>
      <c r="J41" s="153"/>
      <c r="K41" s="153"/>
      <c r="L41" s="153"/>
      <c r="M41" s="153"/>
      <c r="N41" s="153"/>
    </row>
    <row r="42" spans="1:14" ht="12" customHeight="1">
      <c r="A42" s="139" t="s">
        <v>212</v>
      </c>
      <c r="B42" s="142" t="s">
        <v>213</v>
      </c>
      <c r="C42" s="211">
        <v>12465</v>
      </c>
      <c r="D42" s="211">
        <v>11899</v>
      </c>
      <c r="E42" s="211">
        <v>6012</v>
      </c>
      <c r="F42" s="211">
        <v>1721</v>
      </c>
      <c r="G42" s="211">
        <v>3960</v>
      </c>
      <c r="H42" s="211">
        <v>565</v>
      </c>
      <c r="I42" s="211">
        <v>20</v>
      </c>
      <c r="J42" s="153"/>
      <c r="K42" s="153"/>
      <c r="L42" s="153"/>
      <c r="M42" s="153"/>
      <c r="N42" s="153"/>
    </row>
    <row r="43" spans="1:14" ht="22.5" customHeight="1">
      <c r="A43" s="139" t="s">
        <v>214</v>
      </c>
      <c r="B43" s="142" t="s">
        <v>215</v>
      </c>
      <c r="C43" s="211">
        <v>442</v>
      </c>
      <c r="D43" s="211">
        <v>442</v>
      </c>
      <c r="E43" s="211">
        <v>256</v>
      </c>
      <c r="F43" s="211">
        <v>136</v>
      </c>
      <c r="G43" s="211">
        <v>51</v>
      </c>
      <c r="H43" s="212" t="s">
        <v>2</v>
      </c>
      <c r="I43" s="212" t="s">
        <v>2</v>
      </c>
      <c r="J43" s="153"/>
      <c r="K43" s="153"/>
      <c r="L43" s="153"/>
      <c r="M43" s="153"/>
      <c r="N43" s="153"/>
    </row>
    <row r="44" spans="1:14" s="74" customFormat="1" ht="12" customHeight="1">
      <c r="A44" s="80" t="s">
        <v>216</v>
      </c>
      <c r="B44" s="80" t="s">
        <v>217</v>
      </c>
      <c r="C44" s="211">
        <v>962</v>
      </c>
      <c r="D44" s="211">
        <v>962</v>
      </c>
      <c r="E44" s="211">
        <v>370</v>
      </c>
      <c r="F44" s="211">
        <v>84</v>
      </c>
      <c r="G44" s="211">
        <v>507</v>
      </c>
      <c r="H44" s="212" t="s">
        <v>2</v>
      </c>
      <c r="I44" s="212" t="s">
        <v>2</v>
      </c>
      <c r="J44" s="153"/>
      <c r="K44" s="153"/>
      <c r="L44" s="153"/>
      <c r="M44" s="153"/>
      <c r="N44" s="153"/>
    </row>
    <row r="45" spans="1:14" ht="7.5" customHeight="1">
      <c r="A45" s="139"/>
      <c r="B45" s="142"/>
      <c r="C45" s="218"/>
      <c r="D45" s="218"/>
      <c r="E45" s="218"/>
      <c r="F45" s="218"/>
      <c r="G45" s="218"/>
      <c r="H45" s="218"/>
      <c r="I45" s="218"/>
      <c r="J45" s="153"/>
      <c r="K45" s="153"/>
      <c r="L45" s="153"/>
      <c r="M45" s="153"/>
      <c r="N45" s="153"/>
    </row>
    <row r="46" spans="1:14" s="74" customFormat="1" ht="22.5" customHeight="1">
      <c r="A46" s="82" t="s">
        <v>218</v>
      </c>
      <c r="B46" s="105" t="s">
        <v>219</v>
      </c>
      <c r="C46" s="210">
        <v>811</v>
      </c>
      <c r="D46" s="210">
        <v>714</v>
      </c>
      <c r="E46" s="210">
        <v>558</v>
      </c>
      <c r="F46" s="210">
        <v>54</v>
      </c>
      <c r="G46" s="210">
        <v>102</v>
      </c>
      <c r="H46" s="210">
        <v>97</v>
      </c>
      <c r="I46" s="210">
        <v>6</v>
      </c>
    </row>
    <row r="47" spans="1:14" ht="7.5" customHeight="1">
      <c r="A47" s="139"/>
      <c r="B47" s="142"/>
      <c r="C47" s="218"/>
      <c r="D47" s="218"/>
      <c r="E47" s="218"/>
      <c r="F47" s="218"/>
      <c r="G47" s="218"/>
      <c r="H47" s="218"/>
      <c r="I47" s="218"/>
      <c r="J47" s="153"/>
      <c r="K47" s="153"/>
      <c r="L47" s="153"/>
      <c r="M47" s="153"/>
      <c r="N47" s="153"/>
    </row>
    <row r="48" spans="1:14" s="74" customFormat="1" ht="22.5" customHeight="1">
      <c r="A48" s="140"/>
      <c r="B48" s="143" t="s">
        <v>220</v>
      </c>
      <c r="C48" s="210">
        <v>7136</v>
      </c>
      <c r="D48" s="210">
        <v>6666</v>
      </c>
      <c r="E48" s="210">
        <v>2902</v>
      </c>
      <c r="F48" s="210">
        <v>1340</v>
      </c>
      <c r="G48" s="210">
        <v>2387</v>
      </c>
      <c r="H48" s="210">
        <v>470</v>
      </c>
      <c r="I48" s="210">
        <v>33</v>
      </c>
      <c r="J48" s="153"/>
      <c r="K48" s="153"/>
      <c r="L48" s="153"/>
      <c r="M48" s="153"/>
      <c r="N48" s="153"/>
    </row>
    <row r="49" spans="1:14" ht="12" customHeight="1">
      <c r="A49" s="139" t="s">
        <v>221</v>
      </c>
      <c r="B49" s="142" t="s">
        <v>222</v>
      </c>
      <c r="C49" s="211">
        <v>7104</v>
      </c>
      <c r="D49" s="211">
        <v>6636</v>
      </c>
      <c r="E49" s="211">
        <v>2883</v>
      </c>
      <c r="F49" s="211">
        <v>1337</v>
      </c>
      <c r="G49" s="211">
        <v>2379</v>
      </c>
      <c r="H49" s="211">
        <v>469</v>
      </c>
      <c r="I49" s="211">
        <v>33</v>
      </c>
      <c r="J49" s="153"/>
      <c r="K49" s="153"/>
      <c r="L49" s="153"/>
      <c r="M49" s="153"/>
      <c r="N49" s="153"/>
    </row>
    <row r="50" spans="1:14" ht="12" customHeight="1">
      <c r="A50" s="80" t="s">
        <v>223</v>
      </c>
      <c r="B50" s="80" t="s">
        <v>224</v>
      </c>
      <c r="C50" s="223">
        <v>31</v>
      </c>
      <c r="D50" s="223">
        <v>30</v>
      </c>
      <c r="E50" s="223">
        <v>19</v>
      </c>
      <c r="F50" s="223">
        <v>3</v>
      </c>
      <c r="G50" s="223">
        <v>8</v>
      </c>
      <c r="H50" s="223">
        <v>1</v>
      </c>
      <c r="I50" s="224" t="s">
        <v>2</v>
      </c>
      <c r="J50" s="153"/>
      <c r="K50" s="153"/>
      <c r="L50" s="153"/>
      <c r="M50" s="153"/>
      <c r="N50" s="153"/>
    </row>
    <row r="51" spans="1:14" ht="7.5" customHeight="1">
      <c r="A51" s="139"/>
      <c r="B51" s="142"/>
      <c r="C51" s="218"/>
      <c r="D51" s="218"/>
      <c r="E51" s="218"/>
      <c r="F51" s="218"/>
      <c r="G51" s="218"/>
      <c r="H51" s="218"/>
      <c r="I51" s="218"/>
      <c r="J51" s="153"/>
      <c r="K51" s="153"/>
      <c r="L51" s="153"/>
      <c r="M51" s="153"/>
      <c r="N51" s="153"/>
    </row>
    <row r="52" spans="1:14" s="74" customFormat="1" ht="12" customHeight="1">
      <c r="A52" s="140"/>
      <c r="B52" s="141" t="s">
        <v>1</v>
      </c>
      <c r="C52" s="210">
        <v>143494</v>
      </c>
      <c r="D52" s="210">
        <v>139601</v>
      </c>
      <c r="E52" s="210">
        <v>77011</v>
      </c>
      <c r="F52" s="210">
        <v>16812</v>
      </c>
      <c r="G52" s="210">
        <v>40910</v>
      </c>
      <c r="H52" s="210">
        <v>3893</v>
      </c>
      <c r="I52" s="210">
        <v>655</v>
      </c>
      <c r="J52" s="153"/>
      <c r="K52" s="153"/>
      <c r="L52" s="153"/>
      <c r="M52" s="153"/>
      <c r="N52" s="153"/>
    </row>
    <row r="53" spans="1:14">
      <c r="A53" s="145"/>
    </row>
  </sheetData>
  <mergeCells count="12">
    <mergeCell ref="A1:I1"/>
    <mergeCell ref="A2:I2"/>
    <mergeCell ref="A4:A8"/>
    <mergeCell ref="B4:B8"/>
    <mergeCell ref="C8:I8"/>
    <mergeCell ref="C4:C7"/>
    <mergeCell ref="D4:I4"/>
    <mergeCell ref="D5:G5"/>
    <mergeCell ref="H5:I5"/>
    <mergeCell ref="D6:D7"/>
    <mergeCell ref="E6:G6"/>
    <mergeCell ref="H6:H7"/>
  </mergeCells>
  <phoneticPr fontId="5" type="noConversion"/>
  <hyperlinks>
    <hyperlink ref="A2:I2" location="Inhaltsverzeichnis!A26" display="3.4  Hochschulen in privater Trägerschaft"/>
    <hyperlink ref="A1:I1" location="Inhaltsverzeichnis!A19" display="Inhaltsverzeichnis!A19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III 7 -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11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T1</vt:lpstr>
      <vt:lpstr>T2</vt:lpstr>
      <vt:lpstr>T3.1</vt:lpstr>
      <vt:lpstr>T3.2-3.3</vt:lpstr>
      <vt:lpstr>T3.4</vt:lpstr>
      <vt:lpstr>T4.1</vt:lpstr>
      <vt:lpstr>T4.2-4.3</vt:lpstr>
      <vt:lpstr>T4.4</vt:lpstr>
      <vt:lpstr>T5.1-5.2</vt:lpstr>
      <vt:lpstr>T5.3</vt:lpstr>
      <vt:lpstr>T5.4</vt:lpstr>
      <vt:lpstr>T6.1-6.2</vt:lpstr>
      <vt:lpstr>T6.3</vt:lpstr>
      <vt:lpstr>T6.4</vt:lpstr>
      <vt:lpstr>T7</vt:lpstr>
      <vt:lpstr>Anlage1</vt:lpstr>
      <vt:lpstr>Anlage2</vt:lpstr>
      <vt:lpstr>U4</vt:lpstr>
      <vt:lpstr>'U4'!Druckbereich</vt:lpstr>
      <vt:lpstr>Vorbemerkungen!Druckbereich</vt:lpstr>
      <vt:lpstr>T3.1!Drucktitel</vt:lpstr>
      <vt:lpstr>'T3.2-3.3'!Drucktitel</vt:lpstr>
      <vt:lpstr>T4.1!Drucktitel</vt:lpstr>
      <vt:lpstr>'T4.2-4.3'!Drucktitel</vt:lpstr>
      <vt:lpstr>'T5.1-5.2'!Drucktitel</vt:lpstr>
      <vt:lpstr>T5.3!Drucktitel</vt:lpstr>
      <vt:lpstr>'T6.1-6.2'!Drucktitel</vt:lpstr>
      <vt:lpstr>T6.3!Drucktitel</vt:lpstr>
      <vt:lpstr>T6.4!Drucktitel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Hochschulfinanzen im Land Berlin 2013</dc:title>
  <dc:subject>Hochschulfinanzen</dc:subject>
  <dc:creator>Amt für Statistik Berlin-Brandenburg</dc:creator>
  <cp:keywords>Hochschulen, Finanzen, Hochschularten, Fächergruppen, Trägerschaft</cp:keywords>
  <cp:lastModifiedBy>Amt für Statistik Berlin-Brandenburg</cp:lastModifiedBy>
  <cp:lastPrinted>2015-12-17T07:43:31Z</cp:lastPrinted>
  <dcterms:created xsi:type="dcterms:W3CDTF">2006-03-07T15:11:17Z</dcterms:created>
  <dcterms:modified xsi:type="dcterms:W3CDTF">2015-12-17T08:42:17Z</dcterms:modified>
  <cp:category>Statistischer Bericht B III 7 – 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